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sek provozne technicky\Dokumenty_Sdilene\01_MNUL\MNUL_D_Stanice větších dětí\03_VZ na realizaci\Přílohy ZD\"/>
    </mc:Choice>
  </mc:AlternateContent>
  <bookViews>
    <workbookView xWindow="0" yWindow="0" windowWidth="28800" windowHeight="13575" firstSheet="2" activeTab="7"/>
  </bookViews>
  <sheets>
    <sheet name="Rekapitulace stavby" sheetId="1" r:id="rId1"/>
    <sheet name="01 - Stavební část" sheetId="2" r:id="rId2"/>
    <sheet name="02 - ZTI" sheetId="3" r:id="rId3"/>
    <sheet name="03 - Úpravy otopné soustavy" sheetId="4" r:id="rId4"/>
    <sheet name="04 - Vzduchotechnika" sheetId="5" r:id="rId5"/>
    <sheet name="06 - Rozvody medicínských..." sheetId="6" r:id="rId6"/>
    <sheet name="05 - Elektroinstalace" sheetId="7" r:id="rId7"/>
    <sheet name="VON - Vedlejší a ostatní ..." sheetId="8" r:id="rId8"/>
    <sheet name="Pokyny pro vyplnění" sheetId="9" r:id="rId9"/>
  </sheets>
  <definedNames>
    <definedName name="_xlnm._FilterDatabase" localSheetId="1" hidden="1">'01 - Stavební část'!$C$97:$K$1007</definedName>
    <definedName name="_xlnm._FilterDatabase" localSheetId="2" hidden="1">'02 - ZTI'!$C$85:$K$363</definedName>
    <definedName name="_xlnm._FilterDatabase" localSheetId="3" hidden="1">'03 - Úpravy otopné soustavy'!$C$88:$K$219</definedName>
    <definedName name="_xlnm._FilterDatabase" localSheetId="4" hidden="1">'04 - Vzduchotechnika'!$C$79:$K$314</definedName>
    <definedName name="_xlnm._FilterDatabase" localSheetId="6" hidden="1">'05 - Elektroinstalace'!$C$89:$K$393</definedName>
    <definedName name="_xlnm._FilterDatabase" localSheetId="5" hidden="1">'06 - Rozvody medicínských...'!$C$76:$K$128</definedName>
    <definedName name="_xlnm._FilterDatabase" localSheetId="7" hidden="1">'VON - Vedlejší a ostatní ...'!$C$76:$K$79</definedName>
    <definedName name="_xlnm.Print_Titles" localSheetId="1">'01 - Stavební část'!$97:$97</definedName>
    <definedName name="_xlnm.Print_Titles" localSheetId="2">'02 - ZTI'!$85:$85</definedName>
    <definedName name="_xlnm.Print_Titles" localSheetId="3">'03 - Úpravy otopné soustavy'!$88:$88</definedName>
    <definedName name="_xlnm.Print_Titles" localSheetId="4">'04 - Vzduchotechnika'!$79:$79</definedName>
    <definedName name="_xlnm.Print_Titles" localSheetId="6">'05 - Elektroinstalace'!$89:$89</definedName>
    <definedName name="_xlnm.Print_Titles" localSheetId="5">'06 - Rozvody medicínských...'!$76:$76</definedName>
    <definedName name="_xlnm.Print_Titles" localSheetId="0">'Rekapitulace stavby'!$49:$49</definedName>
    <definedName name="_xlnm.Print_Titles" localSheetId="7">'VON - Vedlejší a ostatní ...'!$76:$76</definedName>
    <definedName name="_xlnm.Print_Area" localSheetId="1">'01 - Stavební část'!$C$4:$J$36,'01 - Stavební část'!$C$42:$J$79,'01 - Stavební část'!$C$85:$K$1007</definedName>
    <definedName name="_xlnm.Print_Area" localSheetId="2">'02 - ZTI'!$C$4:$J$36,'02 - ZTI'!$C$42:$J$67,'02 - ZTI'!$C$73:$K$363</definedName>
    <definedName name="_xlnm.Print_Area" localSheetId="3">'03 - Úpravy otopné soustavy'!$C$4:$J$36,'03 - Úpravy otopné soustavy'!$C$42:$J$70,'03 - Úpravy otopné soustavy'!$C$76:$K$219</definedName>
    <definedName name="_xlnm.Print_Area" localSheetId="4">'04 - Vzduchotechnika'!$C$4:$J$36,'04 - Vzduchotechnika'!$C$42:$J$61,'04 - Vzduchotechnika'!$C$67:$K$314</definedName>
    <definedName name="_xlnm.Print_Area" localSheetId="6">'05 - Elektroinstalace'!$C$4:$J$36,'05 - Elektroinstalace'!$C$42:$J$71,'05 - Elektroinstalace'!$C$77:$K$393</definedName>
    <definedName name="_xlnm.Print_Area" localSheetId="5">'06 - Rozvody medicínských...'!$C$4:$J$36,'06 - Rozvody medicínských...'!$C$42:$J$58,'06 - Rozvody medicínských...'!$C$64:$K$128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7">'VON - Vedlejší a ostatní ...'!$C$4:$J$36,'VON - Vedlejší a ostatní ...'!$C$42:$J$58,'VON - Vedlejší a ostatní ...'!$C$64:$K$79</definedName>
  </definedNames>
  <calcPr calcId="162913"/>
</workbook>
</file>

<file path=xl/calcChain.xml><?xml version="1.0" encoding="utf-8"?>
<calcChain xmlns="http://schemas.openxmlformats.org/spreadsheetml/2006/main">
  <c r="AY58" i="1" l="1"/>
  <c r="AX58" i="1"/>
  <c r="BI79" i="8"/>
  <c r="F34" i="8" s="1"/>
  <c r="BD58" i="1" s="1"/>
  <c r="BH79" i="8"/>
  <c r="F33" i="8"/>
  <c r="BC58" i="1" s="1"/>
  <c r="BG79" i="8"/>
  <c r="F32" i="8"/>
  <c r="BB58" i="1"/>
  <c r="BF79" i="8"/>
  <c r="J31" i="8"/>
  <c r="AW58" i="1"/>
  <c r="F31" i="8"/>
  <c r="BA58" i="1" s="1"/>
  <c r="T79" i="8"/>
  <c r="T78" i="8"/>
  <c r="T77" i="8"/>
  <c r="R79" i="8"/>
  <c r="R78" i="8"/>
  <c r="R77" i="8"/>
  <c r="P79" i="8"/>
  <c r="P78" i="8" s="1"/>
  <c r="P77" i="8" s="1"/>
  <c r="AU58" i="1" s="1"/>
  <c r="BK79" i="8"/>
  <c r="BK78" i="8" s="1"/>
  <c r="J79" i="8"/>
  <c r="BE79" i="8" s="1"/>
  <c r="J73" i="8"/>
  <c r="F73" i="8"/>
  <c r="F71" i="8"/>
  <c r="E69" i="8"/>
  <c r="J51" i="8"/>
  <c r="F51" i="8"/>
  <c r="F49" i="8"/>
  <c r="E47" i="8"/>
  <c r="J18" i="8"/>
  <c r="E18" i="8"/>
  <c r="F74" i="8"/>
  <c r="F52" i="8"/>
  <c r="J17" i="8"/>
  <c r="J12" i="8"/>
  <c r="J71" i="8"/>
  <c r="J49" i="8"/>
  <c r="E7" i="8"/>
  <c r="E45" i="8" s="1"/>
  <c r="AY57" i="1"/>
  <c r="AX57" i="1"/>
  <c r="BI393" i="7"/>
  <c r="BH393" i="7"/>
  <c r="BG393" i="7"/>
  <c r="BF393" i="7"/>
  <c r="T393" i="7"/>
  <c r="T392" i="7"/>
  <c r="R393" i="7"/>
  <c r="R392" i="7"/>
  <c r="P393" i="7"/>
  <c r="P392" i="7"/>
  <c r="BK393" i="7"/>
  <c r="BK392" i="7"/>
  <c r="J392" i="7" s="1"/>
  <c r="J70" i="7" s="1"/>
  <c r="J393" i="7"/>
  <c r="BE393" i="7"/>
  <c r="BI391" i="7"/>
  <c r="BH391" i="7"/>
  <c r="BG391" i="7"/>
  <c r="BF391" i="7"/>
  <c r="T391" i="7"/>
  <c r="R391" i="7"/>
  <c r="P391" i="7"/>
  <c r="BK391" i="7"/>
  <c r="J391" i="7"/>
  <c r="BE391" i="7"/>
  <c r="BI390" i="7"/>
  <c r="BH390" i="7"/>
  <c r="BG390" i="7"/>
  <c r="BF390" i="7"/>
  <c r="T390" i="7"/>
  <c r="R390" i="7"/>
  <c r="P390" i="7"/>
  <c r="BK390" i="7"/>
  <c r="J390" i="7"/>
  <c r="BE390" i="7"/>
  <c r="BI389" i="7"/>
  <c r="BH389" i="7"/>
  <c r="BG389" i="7"/>
  <c r="BF389" i="7"/>
  <c r="T389" i="7"/>
  <c r="R389" i="7"/>
  <c r="P389" i="7"/>
  <c r="P386" i="7" s="1"/>
  <c r="BK389" i="7"/>
  <c r="J389" i="7"/>
  <c r="BE389" i="7"/>
  <c r="BI388" i="7"/>
  <c r="BH388" i="7"/>
  <c r="BG388" i="7"/>
  <c r="BF388" i="7"/>
  <c r="T388" i="7"/>
  <c r="T386" i="7" s="1"/>
  <c r="R388" i="7"/>
  <c r="P388" i="7"/>
  <c r="BK388" i="7"/>
  <c r="J388" i="7"/>
  <c r="BE388" i="7"/>
  <c r="BI387" i="7"/>
  <c r="BH387" i="7"/>
  <c r="BG387" i="7"/>
  <c r="BF387" i="7"/>
  <c r="T387" i="7"/>
  <c r="R387" i="7"/>
  <c r="R386" i="7"/>
  <c r="P387" i="7"/>
  <c r="BK387" i="7"/>
  <c r="BK386" i="7"/>
  <c r="J386" i="7" s="1"/>
  <c r="J69" i="7" s="1"/>
  <c r="J387" i="7"/>
  <c r="BE387" i="7"/>
  <c r="BI385" i="7"/>
  <c r="BH385" i="7"/>
  <c r="BG385" i="7"/>
  <c r="BF385" i="7"/>
  <c r="T385" i="7"/>
  <c r="R385" i="7"/>
  <c r="P385" i="7"/>
  <c r="BK385" i="7"/>
  <c r="J385" i="7"/>
  <c r="BE385" i="7"/>
  <c r="BI384" i="7"/>
  <c r="BH384" i="7"/>
  <c r="BG384" i="7"/>
  <c r="BF384" i="7"/>
  <c r="T384" i="7"/>
  <c r="R384" i="7"/>
  <c r="P384" i="7"/>
  <c r="BK384" i="7"/>
  <c r="J384" i="7"/>
  <c r="BE384" i="7"/>
  <c r="BI383" i="7"/>
  <c r="BH383" i="7"/>
  <c r="BG383" i="7"/>
  <c r="BF383" i="7"/>
  <c r="T383" i="7"/>
  <c r="R383" i="7"/>
  <c r="P383" i="7"/>
  <c r="BK383" i="7"/>
  <c r="J383" i="7"/>
  <c r="BE383" i="7"/>
  <c r="BI382" i="7"/>
  <c r="BH382" i="7"/>
  <c r="BG382" i="7"/>
  <c r="BF382" i="7"/>
  <c r="T382" i="7"/>
  <c r="R382" i="7"/>
  <c r="P382" i="7"/>
  <c r="BK382" i="7"/>
  <c r="J382" i="7"/>
  <c r="BE382" i="7"/>
  <c r="BI381" i="7"/>
  <c r="BH381" i="7"/>
  <c r="BG381" i="7"/>
  <c r="BF381" i="7"/>
  <c r="T381" i="7"/>
  <c r="R381" i="7"/>
  <c r="P381" i="7"/>
  <c r="BK381" i="7"/>
  <c r="J381" i="7"/>
  <c r="BE381" i="7"/>
  <c r="BI380" i="7"/>
  <c r="BH380" i="7"/>
  <c r="BG380" i="7"/>
  <c r="BF380" i="7"/>
  <c r="T380" i="7"/>
  <c r="R380" i="7"/>
  <c r="P380" i="7"/>
  <c r="BK380" i="7"/>
  <c r="J380" i="7"/>
  <c r="BE380" i="7"/>
  <c r="BI379" i="7"/>
  <c r="BH379" i="7"/>
  <c r="BG379" i="7"/>
  <c r="BF379" i="7"/>
  <c r="T379" i="7"/>
  <c r="R379" i="7"/>
  <c r="P379" i="7"/>
  <c r="BK379" i="7"/>
  <c r="J379" i="7"/>
  <c r="BE379" i="7"/>
  <c r="BI378" i="7"/>
  <c r="BH378" i="7"/>
  <c r="BG378" i="7"/>
  <c r="BF378" i="7"/>
  <c r="T378" i="7"/>
  <c r="R378" i="7"/>
  <c r="P378" i="7"/>
  <c r="BK378" i="7"/>
  <c r="J378" i="7"/>
  <c r="BE378" i="7"/>
  <c r="BI377" i="7"/>
  <c r="BH377" i="7"/>
  <c r="BG377" i="7"/>
  <c r="BF377" i="7"/>
  <c r="T377" i="7"/>
  <c r="R377" i="7"/>
  <c r="P377" i="7"/>
  <c r="BK377" i="7"/>
  <c r="J377" i="7"/>
  <c r="BE377" i="7"/>
  <c r="BI376" i="7"/>
  <c r="BH376" i="7"/>
  <c r="BG376" i="7"/>
  <c r="BF376" i="7"/>
  <c r="T376" i="7"/>
  <c r="R376" i="7"/>
  <c r="P376" i="7"/>
  <c r="BK376" i="7"/>
  <c r="J376" i="7"/>
  <c r="BE376" i="7"/>
  <c r="BI375" i="7"/>
  <c r="BH375" i="7"/>
  <c r="BG375" i="7"/>
  <c r="BF375" i="7"/>
  <c r="T375" i="7"/>
  <c r="R375" i="7"/>
  <c r="P375" i="7"/>
  <c r="BK375" i="7"/>
  <c r="J375" i="7"/>
  <c r="BE375" i="7"/>
  <c r="BI374" i="7"/>
  <c r="BH374" i="7"/>
  <c r="BG374" i="7"/>
  <c r="BF374" i="7"/>
  <c r="T374" i="7"/>
  <c r="R374" i="7"/>
  <c r="P374" i="7"/>
  <c r="BK374" i="7"/>
  <c r="J374" i="7"/>
  <c r="BE374" i="7"/>
  <c r="BI373" i="7"/>
  <c r="BH373" i="7"/>
  <c r="BG373" i="7"/>
  <c r="BF373" i="7"/>
  <c r="T373" i="7"/>
  <c r="R373" i="7"/>
  <c r="P373" i="7"/>
  <c r="BK373" i="7"/>
  <c r="J373" i="7"/>
  <c r="BE373" i="7"/>
  <c r="BI372" i="7"/>
  <c r="BH372" i="7"/>
  <c r="BG372" i="7"/>
  <c r="BF372" i="7"/>
  <c r="T372" i="7"/>
  <c r="R372" i="7"/>
  <c r="P372" i="7"/>
  <c r="BK372" i="7"/>
  <c r="J372" i="7"/>
  <c r="BE372" i="7"/>
  <c r="BI371" i="7"/>
  <c r="BH371" i="7"/>
  <c r="BG371" i="7"/>
  <c r="BF371" i="7"/>
  <c r="T371" i="7"/>
  <c r="R371" i="7"/>
  <c r="P371" i="7"/>
  <c r="BK371" i="7"/>
  <c r="J371" i="7"/>
  <c r="BE371" i="7"/>
  <c r="BI370" i="7"/>
  <c r="BH370" i="7"/>
  <c r="BG370" i="7"/>
  <c r="BF370" i="7"/>
  <c r="T370" i="7"/>
  <c r="R370" i="7"/>
  <c r="P370" i="7"/>
  <c r="BK370" i="7"/>
  <c r="J370" i="7"/>
  <c r="BE370" i="7"/>
  <c r="BI369" i="7"/>
  <c r="BH369" i="7"/>
  <c r="BG369" i="7"/>
  <c r="BF369" i="7"/>
  <c r="T369" i="7"/>
  <c r="R369" i="7"/>
  <c r="P369" i="7"/>
  <c r="BK369" i="7"/>
  <c r="J369" i="7"/>
  <c r="BE369" i="7"/>
  <c r="BI368" i="7"/>
  <c r="BH368" i="7"/>
  <c r="BG368" i="7"/>
  <c r="BF368" i="7"/>
  <c r="T368" i="7"/>
  <c r="R368" i="7"/>
  <c r="P368" i="7"/>
  <c r="BK368" i="7"/>
  <c r="J368" i="7"/>
  <c r="BE368" i="7"/>
  <c r="BI367" i="7"/>
  <c r="BH367" i="7"/>
  <c r="BG367" i="7"/>
  <c r="BF367" i="7"/>
  <c r="T367" i="7"/>
  <c r="R367" i="7"/>
  <c r="P367" i="7"/>
  <c r="BK367" i="7"/>
  <c r="J367" i="7"/>
  <c r="BE367" i="7"/>
  <c r="BI366" i="7"/>
  <c r="BH366" i="7"/>
  <c r="BG366" i="7"/>
  <c r="BF366" i="7"/>
  <c r="T366" i="7"/>
  <c r="R366" i="7"/>
  <c r="P366" i="7"/>
  <c r="BK366" i="7"/>
  <c r="J366" i="7"/>
  <c r="BE366" i="7"/>
  <c r="BI365" i="7"/>
  <c r="BH365" i="7"/>
  <c r="BG365" i="7"/>
  <c r="BF365" i="7"/>
  <c r="T365" i="7"/>
  <c r="T364" i="7"/>
  <c r="R365" i="7"/>
  <c r="R364" i="7"/>
  <c r="P365" i="7"/>
  <c r="P364" i="7"/>
  <c r="BK365" i="7"/>
  <c r="BK364" i="7"/>
  <c r="J364" i="7" s="1"/>
  <c r="J68" i="7" s="1"/>
  <c r="J365" i="7"/>
  <c r="BE365" i="7"/>
  <c r="BI363" i="7"/>
  <c r="BH363" i="7"/>
  <c r="BG363" i="7"/>
  <c r="BF363" i="7"/>
  <c r="T363" i="7"/>
  <c r="R363" i="7"/>
  <c r="P363" i="7"/>
  <c r="BK363" i="7"/>
  <c r="J363" i="7"/>
  <c r="BE363" i="7"/>
  <c r="BI362" i="7"/>
  <c r="BH362" i="7"/>
  <c r="BG362" i="7"/>
  <c r="BF362" i="7"/>
  <c r="T362" i="7"/>
  <c r="R362" i="7"/>
  <c r="P362" i="7"/>
  <c r="BK362" i="7"/>
  <c r="J362" i="7"/>
  <c r="BE362" i="7"/>
  <c r="BI361" i="7"/>
  <c r="BH361" i="7"/>
  <c r="BG361" i="7"/>
  <c r="BF361" i="7"/>
  <c r="T361" i="7"/>
  <c r="R361" i="7"/>
  <c r="P361" i="7"/>
  <c r="BK361" i="7"/>
  <c r="J361" i="7"/>
  <c r="BE361" i="7"/>
  <c r="BI360" i="7"/>
  <c r="BH360" i="7"/>
  <c r="BG360" i="7"/>
  <c r="BF360" i="7"/>
  <c r="T360" i="7"/>
  <c r="R360" i="7"/>
  <c r="P360" i="7"/>
  <c r="BK360" i="7"/>
  <c r="J360" i="7"/>
  <c r="BE360" i="7"/>
  <c r="BI359" i="7"/>
  <c r="BH359" i="7"/>
  <c r="BG359" i="7"/>
  <c r="BF359" i="7"/>
  <c r="T359" i="7"/>
  <c r="R359" i="7"/>
  <c r="P359" i="7"/>
  <c r="BK359" i="7"/>
  <c r="J359" i="7"/>
  <c r="BE359" i="7"/>
  <c r="BI358" i="7"/>
  <c r="BH358" i="7"/>
  <c r="BG358" i="7"/>
  <c r="BF358" i="7"/>
  <c r="T358" i="7"/>
  <c r="R358" i="7"/>
  <c r="P358" i="7"/>
  <c r="BK358" i="7"/>
  <c r="J358" i="7"/>
  <c r="BE358" i="7"/>
  <c r="BI357" i="7"/>
  <c r="BH357" i="7"/>
  <c r="BG357" i="7"/>
  <c r="BF357" i="7"/>
  <c r="T357" i="7"/>
  <c r="R357" i="7"/>
  <c r="P357" i="7"/>
  <c r="BK357" i="7"/>
  <c r="J357" i="7"/>
  <c r="BE357" i="7"/>
  <c r="BI356" i="7"/>
  <c r="BH356" i="7"/>
  <c r="BG356" i="7"/>
  <c r="BF356" i="7"/>
  <c r="T356" i="7"/>
  <c r="R356" i="7"/>
  <c r="P356" i="7"/>
  <c r="BK356" i="7"/>
  <c r="J356" i="7"/>
  <c r="BE356" i="7"/>
  <c r="BI355" i="7"/>
  <c r="BH355" i="7"/>
  <c r="BG355" i="7"/>
  <c r="BF355" i="7"/>
  <c r="T355" i="7"/>
  <c r="R355" i="7"/>
  <c r="P355" i="7"/>
  <c r="BK355" i="7"/>
  <c r="J355" i="7"/>
  <c r="BE355" i="7"/>
  <c r="BI354" i="7"/>
  <c r="BH354" i="7"/>
  <c r="BG354" i="7"/>
  <c r="BF354" i="7"/>
  <c r="T354" i="7"/>
  <c r="R354" i="7"/>
  <c r="P354" i="7"/>
  <c r="BK354" i="7"/>
  <c r="J354" i="7"/>
  <c r="BE354" i="7"/>
  <c r="BI353" i="7"/>
  <c r="BH353" i="7"/>
  <c r="BG353" i="7"/>
  <c r="BF353" i="7"/>
  <c r="T353" i="7"/>
  <c r="R353" i="7"/>
  <c r="P353" i="7"/>
  <c r="BK353" i="7"/>
  <c r="J353" i="7"/>
  <c r="BE353" i="7"/>
  <c r="BI352" i="7"/>
  <c r="BH352" i="7"/>
  <c r="BG352" i="7"/>
  <c r="BF352" i="7"/>
  <c r="T352" i="7"/>
  <c r="R352" i="7"/>
  <c r="P352" i="7"/>
  <c r="BK352" i="7"/>
  <c r="J352" i="7"/>
  <c r="BE352" i="7"/>
  <c r="BI351" i="7"/>
  <c r="BH351" i="7"/>
  <c r="BG351" i="7"/>
  <c r="BF351" i="7"/>
  <c r="T351" i="7"/>
  <c r="R351" i="7"/>
  <c r="P351" i="7"/>
  <c r="BK351" i="7"/>
  <c r="J351" i="7"/>
  <c r="BE351" i="7"/>
  <c r="BI350" i="7"/>
  <c r="BH350" i="7"/>
  <c r="BG350" i="7"/>
  <c r="BF350" i="7"/>
  <c r="T350" i="7"/>
  <c r="R350" i="7"/>
  <c r="P350" i="7"/>
  <c r="BK350" i="7"/>
  <c r="J350" i="7"/>
  <c r="BE350" i="7"/>
  <c r="BI349" i="7"/>
  <c r="BH349" i="7"/>
  <c r="BG349" i="7"/>
  <c r="BF349" i="7"/>
  <c r="T349" i="7"/>
  <c r="R349" i="7"/>
  <c r="P349" i="7"/>
  <c r="BK349" i="7"/>
  <c r="J349" i="7"/>
  <c r="BE349" i="7"/>
  <c r="BI348" i="7"/>
  <c r="BH348" i="7"/>
  <c r="BG348" i="7"/>
  <c r="BF348" i="7"/>
  <c r="T348" i="7"/>
  <c r="R348" i="7"/>
  <c r="P348" i="7"/>
  <c r="BK348" i="7"/>
  <c r="J348" i="7"/>
  <c r="BE348" i="7"/>
  <c r="BI347" i="7"/>
  <c r="BH347" i="7"/>
  <c r="BG347" i="7"/>
  <c r="BF347" i="7"/>
  <c r="T347" i="7"/>
  <c r="R347" i="7"/>
  <c r="P347" i="7"/>
  <c r="BK347" i="7"/>
  <c r="J347" i="7"/>
  <c r="BE347" i="7"/>
  <c r="BI346" i="7"/>
  <c r="BH346" i="7"/>
  <c r="BG346" i="7"/>
  <c r="BF346" i="7"/>
  <c r="T346" i="7"/>
  <c r="R346" i="7"/>
  <c r="P346" i="7"/>
  <c r="BK346" i="7"/>
  <c r="J346" i="7"/>
  <c r="BE346" i="7"/>
  <c r="BI345" i="7"/>
  <c r="BH345" i="7"/>
  <c r="BG345" i="7"/>
  <c r="BF345" i="7"/>
  <c r="T345" i="7"/>
  <c r="R345" i="7"/>
  <c r="P345" i="7"/>
  <c r="BK345" i="7"/>
  <c r="J345" i="7"/>
  <c r="BE345" i="7"/>
  <c r="BI344" i="7"/>
  <c r="BH344" i="7"/>
  <c r="BG344" i="7"/>
  <c r="BF344" i="7"/>
  <c r="T344" i="7"/>
  <c r="R344" i="7"/>
  <c r="P344" i="7"/>
  <c r="BK344" i="7"/>
  <c r="J344" i="7"/>
  <c r="BE344" i="7"/>
  <c r="BI343" i="7"/>
  <c r="BH343" i="7"/>
  <c r="BG343" i="7"/>
  <c r="BF343" i="7"/>
  <c r="T343" i="7"/>
  <c r="R343" i="7"/>
  <c r="P343" i="7"/>
  <c r="BK343" i="7"/>
  <c r="J343" i="7"/>
  <c r="BE343" i="7"/>
  <c r="BI342" i="7"/>
  <c r="BH342" i="7"/>
  <c r="BG342" i="7"/>
  <c r="BF342" i="7"/>
  <c r="T342" i="7"/>
  <c r="R342" i="7"/>
  <c r="P342" i="7"/>
  <c r="BK342" i="7"/>
  <c r="J342" i="7"/>
  <c r="BE342" i="7"/>
  <c r="BI341" i="7"/>
  <c r="BH341" i="7"/>
  <c r="BG341" i="7"/>
  <c r="BF341" i="7"/>
  <c r="T341" i="7"/>
  <c r="R341" i="7"/>
  <c r="P341" i="7"/>
  <c r="BK341" i="7"/>
  <c r="J341" i="7"/>
  <c r="BE341" i="7"/>
  <c r="BI340" i="7"/>
  <c r="BH340" i="7"/>
  <c r="BG340" i="7"/>
  <c r="BF340" i="7"/>
  <c r="T340" i="7"/>
  <c r="R340" i="7"/>
  <c r="P340" i="7"/>
  <c r="BK340" i="7"/>
  <c r="J340" i="7"/>
  <c r="BE340" i="7"/>
  <c r="BI339" i="7"/>
  <c r="BH339" i="7"/>
  <c r="BG339" i="7"/>
  <c r="BF339" i="7"/>
  <c r="T339" i="7"/>
  <c r="R339" i="7"/>
  <c r="P339" i="7"/>
  <c r="BK339" i="7"/>
  <c r="J339" i="7"/>
  <c r="BE339" i="7"/>
  <c r="BI338" i="7"/>
  <c r="BH338" i="7"/>
  <c r="BG338" i="7"/>
  <c r="BF338" i="7"/>
  <c r="T338" i="7"/>
  <c r="R338" i="7"/>
  <c r="R335" i="7" s="1"/>
  <c r="P338" i="7"/>
  <c r="BK338" i="7"/>
  <c r="J338" i="7"/>
  <c r="BE338" i="7"/>
  <c r="BI337" i="7"/>
  <c r="BH337" i="7"/>
  <c r="BG337" i="7"/>
  <c r="BF337" i="7"/>
  <c r="T337" i="7"/>
  <c r="R337" i="7"/>
  <c r="P337" i="7"/>
  <c r="BK337" i="7"/>
  <c r="BK335" i="7" s="1"/>
  <c r="J335" i="7" s="1"/>
  <c r="J67" i="7" s="1"/>
  <c r="J337" i="7"/>
  <c r="BE337" i="7"/>
  <c r="BI336" i="7"/>
  <c r="BH336" i="7"/>
  <c r="BG336" i="7"/>
  <c r="BF336" i="7"/>
  <c r="T336" i="7"/>
  <c r="T335" i="7"/>
  <c r="R336" i="7"/>
  <c r="P336" i="7"/>
  <c r="P335" i="7"/>
  <c r="BK336" i="7"/>
  <c r="J336" i="7"/>
  <c r="BE336" i="7" s="1"/>
  <c r="BI334" i="7"/>
  <c r="BH334" i="7"/>
  <c r="BG334" i="7"/>
  <c r="BF334" i="7"/>
  <c r="T334" i="7"/>
  <c r="R334" i="7"/>
  <c r="P334" i="7"/>
  <c r="BK334" i="7"/>
  <c r="J334" i="7"/>
  <c r="BE334" i="7"/>
  <c r="BI333" i="7"/>
  <c r="BH333" i="7"/>
  <c r="BG333" i="7"/>
  <c r="BF333" i="7"/>
  <c r="T333" i="7"/>
  <c r="R333" i="7"/>
  <c r="P333" i="7"/>
  <c r="BK333" i="7"/>
  <c r="J333" i="7"/>
  <c r="BE333" i="7"/>
  <c r="BI332" i="7"/>
  <c r="BH332" i="7"/>
  <c r="BG332" i="7"/>
  <c r="BF332" i="7"/>
  <c r="T332" i="7"/>
  <c r="R332" i="7"/>
  <c r="P332" i="7"/>
  <c r="BK332" i="7"/>
  <c r="J332" i="7"/>
  <c r="BE332" i="7"/>
  <c r="BI331" i="7"/>
  <c r="BH331" i="7"/>
  <c r="BG331" i="7"/>
  <c r="BF331" i="7"/>
  <c r="T331" i="7"/>
  <c r="R331" i="7"/>
  <c r="P331" i="7"/>
  <c r="BK331" i="7"/>
  <c r="J331" i="7"/>
  <c r="BE331" i="7"/>
  <c r="BI330" i="7"/>
  <c r="BH330" i="7"/>
  <c r="BG330" i="7"/>
  <c r="BF330" i="7"/>
  <c r="T330" i="7"/>
  <c r="R330" i="7"/>
  <c r="P330" i="7"/>
  <c r="BK330" i="7"/>
  <c r="J330" i="7"/>
  <c r="BE330" i="7"/>
  <c r="BI329" i="7"/>
  <c r="BH329" i="7"/>
  <c r="BG329" i="7"/>
  <c r="BF329" i="7"/>
  <c r="T329" i="7"/>
  <c r="R329" i="7"/>
  <c r="P329" i="7"/>
  <c r="BK329" i="7"/>
  <c r="J329" i="7"/>
  <c r="BE329" i="7"/>
  <c r="BI328" i="7"/>
  <c r="BH328" i="7"/>
  <c r="BG328" i="7"/>
  <c r="BF328" i="7"/>
  <c r="T328" i="7"/>
  <c r="R328" i="7"/>
  <c r="P328" i="7"/>
  <c r="BK328" i="7"/>
  <c r="J328" i="7"/>
  <c r="BE328" i="7"/>
  <c r="BI327" i="7"/>
  <c r="BH327" i="7"/>
  <c r="BG327" i="7"/>
  <c r="BF327" i="7"/>
  <c r="T327" i="7"/>
  <c r="R327" i="7"/>
  <c r="P327" i="7"/>
  <c r="BK327" i="7"/>
  <c r="J327" i="7"/>
  <c r="BE327" i="7"/>
  <c r="BI326" i="7"/>
  <c r="BH326" i="7"/>
  <c r="BG326" i="7"/>
  <c r="BF326" i="7"/>
  <c r="T326" i="7"/>
  <c r="R326" i="7"/>
  <c r="P326" i="7"/>
  <c r="BK326" i="7"/>
  <c r="J326" i="7"/>
  <c r="BE326" i="7"/>
  <c r="BI325" i="7"/>
  <c r="BH325" i="7"/>
  <c r="BG325" i="7"/>
  <c r="BF325" i="7"/>
  <c r="T325" i="7"/>
  <c r="R325" i="7"/>
  <c r="P325" i="7"/>
  <c r="BK325" i="7"/>
  <c r="J325" i="7"/>
  <c r="BE325" i="7"/>
  <c r="BI324" i="7"/>
  <c r="BH324" i="7"/>
  <c r="BG324" i="7"/>
  <c r="BF324" i="7"/>
  <c r="T324" i="7"/>
  <c r="R324" i="7"/>
  <c r="P324" i="7"/>
  <c r="BK324" i="7"/>
  <c r="J324" i="7"/>
  <c r="BE324" i="7"/>
  <c r="BI323" i="7"/>
  <c r="BH323" i="7"/>
  <c r="BG323" i="7"/>
  <c r="BF323" i="7"/>
  <c r="T323" i="7"/>
  <c r="R323" i="7"/>
  <c r="P323" i="7"/>
  <c r="BK323" i="7"/>
  <c r="J323" i="7"/>
  <c r="BE323" i="7"/>
  <c r="BI322" i="7"/>
  <c r="BH322" i="7"/>
  <c r="BG322" i="7"/>
  <c r="BF322" i="7"/>
  <c r="T322" i="7"/>
  <c r="R322" i="7"/>
  <c r="P322" i="7"/>
  <c r="BK322" i="7"/>
  <c r="J322" i="7"/>
  <c r="BE322" i="7"/>
  <c r="BI321" i="7"/>
  <c r="BH321" i="7"/>
  <c r="BG321" i="7"/>
  <c r="BF321" i="7"/>
  <c r="T321" i="7"/>
  <c r="R321" i="7"/>
  <c r="P321" i="7"/>
  <c r="BK321" i="7"/>
  <c r="J321" i="7"/>
  <c r="BE321" i="7"/>
  <c r="BI320" i="7"/>
  <c r="BH320" i="7"/>
  <c r="BG320" i="7"/>
  <c r="BF320" i="7"/>
  <c r="T320" i="7"/>
  <c r="R320" i="7"/>
  <c r="P320" i="7"/>
  <c r="BK320" i="7"/>
  <c r="J320" i="7"/>
  <c r="BE320" i="7"/>
  <c r="BI319" i="7"/>
  <c r="BH319" i="7"/>
  <c r="BG319" i="7"/>
  <c r="BF319" i="7"/>
  <c r="T319" i="7"/>
  <c r="R319" i="7"/>
  <c r="P319" i="7"/>
  <c r="BK319" i="7"/>
  <c r="J319" i="7"/>
  <c r="BE319" i="7"/>
  <c r="BI318" i="7"/>
  <c r="BH318" i="7"/>
  <c r="BG318" i="7"/>
  <c r="BF318" i="7"/>
  <c r="T318" i="7"/>
  <c r="R318" i="7"/>
  <c r="P318" i="7"/>
  <c r="BK318" i="7"/>
  <c r="J318" i="7"/>
  <c r="BE318" i="7"/>
  <c r="BI317" i="7"/>
  <c r="BH317" i="7"/>
  <c r="BG317" i="7"/>
  <c r="BF317" i="7"/>
  <c r="T317" i="7"/>
  <c r="R317" i="7"/>
  <c r="P317" i="7"/>
  <c r="BK317" i="7"/>
  <c r="J317" i="7"/>
  <c r="BE317" i="7"/>
  <c r="BI316" i="7"/>
  <c r="BH316" i="7"/>
  <c r="BG316" i="7"/>
  <c r="BF316" i="7"/>
  <c r="T316" i="7"/>
  <c r="R316" i="7"/>
  <c r="P316" i="7"/>
  <c r="BK316" i="7"/>
  <c r="J316" i="7"/>
  <c r="BE316" i="7"/>
  <c r="BI315" i="7"/>
  <c r="BH315" i="7"/>
  <c r="BG315" i="7"/>
  <c r="BF315" i="7"/>
  <c r="T315" i="7"/>
  <c r="T314" i="7"/>
  <c r="R315" i="7"/>
  <c r="R314" i="7"/>
  <c r="P315" i="7"/>
  <c r="P314" i="7"/>
  <c r="BK315" i="7"/>
  <c r="BK314" i="7"/>
  <c r="J314" i="7" s="1"/>
  <c r="J66" i="7" s="1"/>
  <c r="J315" i="7"/>
  <c r="BE315" i="7" s="1"/>
  <c r="BI313" i="7"/>
  <c r="BH313" i="7"/>
  <c r="BG313" i="7"/>
  <c r="BF313" i="7"/>
  <c r="T313" i="7"/>
  <c r="R313" i="7"/>
  <c r="P313" i="7"/>
  <c r="BK313" i="7"/>
  <c r="J313" i="7"/>
  <c r="BE313" i="7"/>
  <c r="BI312" i="7"/>
  <c r="BH312" i="7"/>
  <c r="BG312" i="7"/>
  <c r="BF312" i="7"/>
  <c r="T312" i="7"/>
  <c r="R312" i="7"/>
  <c r="P312" i="7"/>
  <c r="BK312" i="7"/>
  <c r="J312" i="7"/>
  <c r="BE312" i="7"/>
  <c r="BI311" i="7"/>
  <c r="BH311" i="7"/>
  <c r="BG311" i="7"/>
  <c r="BF311" i="7"/>
  <c r="T311" i="7"/>
  <c r="R311" i="7"/>
  <c r="P311" i="7"/>
  <c r="BK311" i="7"/>
  <c r="J311" i="7"/>
  <c r="BE311" i="7"/>
  <c r="BI310" i="7"/>
  <c r="BH310" i="7"/>
  <c r="BG310" i="7"/>
  <c r="BF310" i="7"/>
  <c r="T310" i="7"/>
  <c r="R310" i="7"/>
  <c r="P310" i="7"/>
  <c r="BK310" i="7"/>
  <c r="J310" i="7"/>
  <c r="BE310" i="7"/>
  <c r="BI309" i="7"/>
  <c r="BH309" i="7"/>
  <c r="BG309" i="7"/>
  <c r="BF309" i="7"/>
  <c r="T309" i="7"/>
  <c r="R309" i="7"/>
  <c r="P309" i="7"/>
  <c r="BK309" i="7"/>
  <c r="J309" i="7"/>
  <c r="BE309" i="7"/>
  <c r="BI308" i="7"/>
  <c r="BH308" i="7"/>
  <c r="BG308" i="7"/>
  <c r="BF308" i="7"/>
  <c r="T308" i="7"/>
  <c r="R308" i="7"/>
  <c r="P308" i="7"/>
  <c r="BK308" i="7"/>
  <c r="J308" i="7"/>
  <c r="BE308" i="7"/>
  <c r="BI307" i="7"/>
  <c r="BH307" i="7"/>
  <c r="BG307" i="7"/>
  <c r="BF307" i="7"/>
  <c r="T307" i="7"/>
  <c r="R307" i="7"/>
  <c r="P307" i="7"/>
  <c r="BK307" i="7"/>
  <c r="J307" i="7"/>
  <c r="BE307" i="7"/>
  <c r="BI306" i="7"/>
  <c r="BH306" i="7"/>
  <c r="BG306" i="7"/>
  <c r="BF306" i="7"/>
  <c r="T306" i="7"/>
  <c r="R306" i="7"/>
  <c r="P306" i="7"/>
  <c r="BK306" i="7"/>
  <c r="J306" i="7"/>
  <c r="BE306" i="7"/>
  <c r="BI305" i="7"/>
  <c r="BH305" i="7"/>
  <c r="BG305" i="7"/>
  <c r="BF305" i="7"/>
  <c r="T305" i="7"/>
  <c r="R305" i="7"/>
  <c r="P305" i="7"/>
  <c r="BK305" i="7"/>
  <c r="J305" i="7"/>
  <c r="BE305" i="7"/>
  <c r="BI304" i="7"/>
  <c r="BH304" i="7"/>
  <c r="BG304" i="7"/>
  <c r="BF304" i="7"/>
  <c r="T304" i="7"/>
  <c r="R304" i="7"/>
  <c r="P304" i="7"/>
  <c r="BK304" i="7"/>
  <c r="J304" i="7"/>
  <c r="BE304" i="7"/>
  <c r="BI303" i="7"/>
  <c r="BH303" i="7"/>
  <c r="BG303" i="7"/>
  <c r="BF303" i="7"/>
  <c r="T303" i="7"/>
  <c r="R303" i="7"/>
  <c r="P303" i="7"/>
  <c r="BK303" i="7"/>
  <c r="J303" i="7"/>
  <c r="BE303" i="7"/>
  <c r="BI302" i="7"/>
  <c r="BH302" i="7"/>
  <c r="BG302" i="7"/>
  <c r="BF302" i="7"/>
  <c r="T302" i="7"/>
  <c r="R302" i="7"/>
  <c r="P302" i="7"/>
  <c r="BK302" i="7"/>
  <c r="J302" i="7"/>
  <c r="BE302" i="7"/>
  <c r="BI301" i="7"/>
  <c r="BH301" i="7"/>
  <c r="BG301" i="7"/>
  <c r="BF301" i="7"/>
  <c r="T301" i="7"/>
  <c r="R301" i="7"/>
  <c r="P301" i="7"/>
  <c r="BK301" i="7"/>
  <c r="J301" i="7"/>
  <c r="BE301" i="7"/>
  <c r="BI300" i="7"/>
  <c r="BH300" i="7"/>
  <c r="BG300" i="7"/>
  <c r="BF300" i="7"/>
  <c r="T300" i="7"/>
  <c r="R300" i="7"/>
  <c r="P300" i="7"/>
  <c r="BK300" i="7"/>
  <c r="J300" i="7"/>
  <c r="BE300" i="7"/>
  <c r="BI299" i="7"/>
  <c r="BH299" i="7"/>
  <c r="BG299" i="7"/>
  <c r="BF299" i="7"/>
  <c r="T299" i="7"/>
  <c r="R299" i="7"/>
  <c r="P299" i="7"/>
  <c r="BK299" i="7"/>
  <c r="J299" i="7"/>
  <c r="BE299" i="7"/>
  <c r="BI298" i="7"/>
  <c r="BH298" i="7"/>
  <c r="BG298" i="7"/>
  <c r="BF298" i="7"/>
  <c r="T298" i="7"/>
  <c r="R298" i="7"/>
  <c r="P298" i="7"/>
  <c r="BK298" i="7"/>
  <c r="J298" i="7"/>
  <c r="BE298" i="7"/>
  <c r="BI297" i="7"/>
  <c r="BH297" i="7"/>
  <c r="BG297" i="7"/>
  <c r="BF297" i="7"/>
  <c r="T297" i="7"/>
  <c r="R297" i="7"/>
  <c r="P297" i="7"/>
  <c r="BK297" i="7"/>
  <c r="J297" i="7"/>
  <c r="BE297" i="7"/>
  <c r="BI296" i="7"/>
  <c r="BH296" i="7"/>
  <c r="BG296" i="7"/>
  <c r="BF296" i="7"/>
  <c r="T296" i="7"/>
  <c r="R296" i="7"/>
  <c r="P296" i="7"/>
  <c r="BK296" i="7"/>
  <c r="J296" i="7"/>
  <c r="BE296" i="7"/>
  <c r="BI295" i="7"/>
  <c r="BH295" i="7"/>
  <c r="BG295" i="7"/>
  <c r="BF295" i="7"/>
  <c r="T295" i="7"/>
  <c r="R295" i="7"/>
  <c r="P295" i="7"/>
  <c r="BK295" i="7"/>
  <c r="J295" i="7"/>
  <c r="BE295" i="7"/>
  <c r="BI294" i="7"/>
  <c r="BH294" i="7"/>
  <c r="BG294" i="7"/>
  <c r="BF294" i="7"/>
  <c r="T294" i="7"/>
  <c r="R294" i="7"/>
  <c r="R291" i="7" s="1"/>
  <c r="P294" i="7"/>
  <c r="BK294" i="7"/>
  <c r="J294" i="7"/>
  <c r="BE294" i="7"/>
  <c r="BI293" i="7"/>
  <c r="BH293" i="7"/>
  <c r="BG293" i="7"/>
  <c r="BF293" i="7"/>
  <c r="T293" i="7"/>
  <c r="R293" i="7"/>
  <c r="P293" i="7"/>
  <c r="BK293" i="7"/>
  <c r="BK291" i="7" s="1"/>
  <c r="J291" i="7" s="1"/>
  <c r="J65" i="7" s="1"/>
  <c r="J293" i="7"/>
  <c r="BE293" i="7"/>
  <c r="BI292" i="7"/>
  <c r="BH292" i="7"/>
  <c r="BG292" i="7"/>
  <c r="BF292" i="7"/>
  <c r="T292" i="7"/>
  <c r="T291" i="7"/>
  <c r="R292" i="7"/>
  <c r="P292" i="7"/>
  <c r="P291" i="7"/>
  <c r="BK292" i="7"/>
  <c r="J292" i="7"/>
  <c r="BE292" i="7" s="1"/>
  <c r="BI290" i="7"/>
  <c r="BH290" i="7"/>
  <c r="BG290" i="7"/>
  <c r="BF290" i="7"/>
  <c r="T290" i="7"/>
  <c r="R290" i="7"/>
  <c r="P290" i="7"/>
  <c r="BK290" i="7"/>
  <c r="J290" i="7"/>
  <c r="BE290" i="7"/>
  <c r="BI289" i="7"/>
  <c r="BH289" i="7"/>
  <c r="BG289" i="7"/>
  <c r="BF289" i="7"/>
  <c r="T289" i="7"/>
  <c r="R289" i="7"/>
  <c r="P289" i="7"/>
  <c r="BK289" i="7"/>
  <c r="J289" i="7"/>
  <c r="BE289" i="7"/>
  <c r="BI288" i="7"/>
  <c r="BH288" i="7"/>
  <c r="BG288" i="7"/>
  <c r="BF288" i="7"/>
  <c r="T288" i="7"/>
  <c r="R288" i="7"/>
  <c r="P288" i="7"/>
  <c r="BK288" i="7"/>
  <c r="J288" i="7"/>
  <c r="BE288" i="7"/>
  <c r="BI287" i="7"/>
  <c r="BH287" i="7"/>
  <c r="BG287" i="7"/>
  <c r="BF287" i="7"/>
  <c r="T287" i="7"/>
  <c r="R287" i="7"/>
  <c r="P287" i="7"/>
  <c r="BK287" i="7"/>
  <c r="J287" i="7"/>
  <c r="BE287" i="7"/>
  <c r="BI286" i="7"/>
  <c r="BH286" i="7"/>
  <c r="BG286" i="7"/>
  <c r="BF286" i="7"/>
  <c r="T286" i="7"/>
  <c r="R286" i="7"/>
  <c r="P286" i="7"/>
  <c r="BK286" i="7"/>
  <c r="J286" i="7"/>
  <c r="BE286" i="7"/>
  <c r="BI285" i="7"/>
  <c r="BH285" i="7"/>
  <c r="BG285" i="7"/>
  <c r="BF285" i="7"/>
  <c r="T285" i="7"/>
  <c r="T284" i="7"/>
  <c r="R285" i="7"/>
  <c r="R284" i="7"/>
  <c r="P285" i="7"/>
  <c r="P284" i="7"/>
  <c r="BK285" i="7"/>
  <c r="BK284" i="7"/>
  <c r="J284" i="7" s="1"/>
  <c r="J64" i="7" s="1"/>
  <c r="J285" i="7"/>
  <c r="BE285" i="7" s="1"/>
  <c r="BI283" i="7"/>
  <c r="BH283" i="7"/>
  <c r="BG283" i="7"/>
  <c r="BF283" i="7"/>
  <c r="T283" i="7"/>
  <c r="R283" i="7"/>
  <c r="P283" i="7"/>
  <c r="BK283" i="7"/>
  <c r="J283" i="7"/>
  <c r="BE283" i="7"/>
  <c r="BI282" i="7"/>
  <c r="BH282" i="7"/>
  <c r="BG282" i="7"/>
  <c r="BF282" i="7"/>
  <c r="T282" i="7"/>
  <c r="R282" i="7"/>
  <c r="P282" i="7"/>
  <c r="BK282" i="7"/>
  <c r="J282" i="7"/>
  <c r="BE282" i="7"/>
  <c r="BI281" i="7"/>
  <c r="BH281" i="7"/>
  <c r="BG281" i="7"/>
  <c r="BF281" i="7"/>
  <c r="T281" i="7"/>
  <c r="R281" i="7"/>
  <c r="P281" i="7"/>
  <c r="BK281" i="7"/>
  <c r="J281" i="7"/>
  <c r="BE281" i="7"/>
  <c r="BI280" i="7"/>
  <c r="BH280" i="7"/>
  <c r="BG280" i="7"/>
  <c r="BF280" i="7"/>
  <c r="T280" i="7"/>
  <c r="R280" i="7"/>
  <c r="P280" i="7"/>
  <c r="BK280" i="7"/>
  <c r="J280" i="7"/>
  <c r="BE280" i="7"/>
  <c r="BI279" i="7"/>
  <c r="BH279" i="7"/>
  <c r="BG279" i="7"/>
  <c r="BF279" i="7"/>
  <c r="T279" i="7"/>
  <c r="R279" i="7"/>
  <c r="P279" i="7"/>
  <c r="BK279" i="7"/>
  <c r="J279" i="7"/>
  <c r="BE279" i="7"/>
  <c r="BI278" i="7"/>
  <c r="BH278" i="7"/>
  <c r="BG278" i="7"/>
  <c r="BF278" i="7"/>
  <c r="T278" i="7"/>
  <c r="R278" i="7"/>
  <c r="P278" i="7"/>
  <c r="BK278" i="7"/>
  <c r="J278" i="7"/>
  <c r="BE278" i="7"/>
  <c r="BI277" i="7"/>
  <c r="BH277" i="7"/>
  <c r="BG277" i="7"/>
  <c r="BF277" i="7"/>
  <c r="T277" i="7"/>
  <c r="R277" i="7"/>
  <c r="P277" i="7"/>
  <c r="BK277" i="7"/>
  <c r="J277" i="7"/>
  <c r="BE277" i="7"/>
  <c r="BI276" i="7"/>
  <c r="BH276" i="7"/>
  <c r="BG276" i="7"/>
  <c r="BF276" i="7"/>
  <c r="T276" i="7"/>
  <c r="R276" i="7"/>
  <c r="P276" i="7"/>
  <c r="BK276" i="7"/>
  <c r="J276" i="7"/>
  <c r="BE276" i="7"/>
  <c r="BI275" i="7"/>
  <c r="BH275" i="7"/>
  <c r="BG275" i="7"/>
  <c r="BF275" i="7"/>
  <c r="T275" i="7"/>
  <c r="R275" i="7"/>
  <c r="P275" i="7"/>
  <c r="BK275" i="7"/>
  <c r="J275" i="7"/>
  <c r="BE275" i="7"/>
  <c r="BI274" i="7"/>
  <c r="BH274" i="7"/>
  <c r="BG274" i="7"/>
  <c r="BF274" i="7"/>
  <c r="T274" i="7"/>
  <c r="R274" i="7"/>
  <c r="P274" i="7"/>
  <c r="BK274" i="7"/>
  <c r="J274" i="7"/>
  <c r="BE274" i="7"/>
  <c r="BI273" i="7"/>
  <c r="BH273" i="7"/>
  <c r="BG273" i="7"/>
  <c r="BF273" i="7"/>
  <c r="T273" i="7"/>
  <c r="R273" i="7"/>
  <c r="P273" i="7"/>
  <c r="BK273" i="7"/>
  <c r="J273" i="7"/>
  <c r="BE273" i="7"/>
  <c r="BI272" i="7"/>
  <c r="BH272" i="7"/>
  <c r="BG272" i="7"/>
  <c r="BF272" i="7"/>
  <c r="T272" i="7"/>
  <c r="R272" i="7"/>
  <c r="P272" i="7"/>
  <c r="BK272" i="7"/>
  <c r="J272" i="7"/>
  <c r="BE272" i="7"/>
  <c r="BI271" i="7"/>
  <c r="BH271" i="7"/>
  <c r="BG271" i="7"/>
  <c r="BF271" i="7"/>
  <c r="T271" i="7"/>
  <c r="R271" i="7"/>
  <c r="P271" i="7"/>
  <c r="BK271" i="7"/>
  <c r="J271" i="7"/>
  <c r="BE271" i="7"/>
  <c r="BI270" i="7"/>
  <c r="BH270" i="7"/>
  <c r="BG270" i="7"/>
  <c r="BF270" i="7"/>
  <c r="T270" i="7"/>
  <c r="R270" i="7"/>
  <c r="P270" i="7"/>
  <c r="BK270" i="7"/>
  <c r="J270" i="7"/>
  <c r="BE270" i="7"/>
  <c r="BI269" i="7"/>
  <c r="BH269" i="7"/>
  <c r="BG269" i="7"/>
  <c r="BF269" i="7"/>
  <c r="T269" i="7"/>
  <c r="R269" i="7"/>
  <c r="P269" i="7"/>
  <c r="BK269" i="7"/>
  <c r="J269" i="7"/>
  <c r="BE269" i="7"/>
  <c r="BI268" i="7"/>
  <c r="BH268" i="7"/>
  <c r="BG268" i="7"/>
  <c r="BF268" i="7"/>
  <c r="T268" i="7"/>
  <c r="R268" i="7"/>
  <c r="P268" i="7"/>
  <c r="BK268" i="7"/>
  <c r="J268" i="7"/>
  <c r="BE268" i="7"/>
  <c r="BI267" i="7"/>
  <c r="BH267" i="7"/>
  <c r="BG267" i="7"/>
  <c r="BF267" i="7"/>
  <c r="T267" i="7"/>
  <c r="R267" i="7"/>
  <c r="P267" i="7"/>
  <c r="BK267" i="7"/>
  <c r="J267" i="7"/>
  <c r="BE267" i="7"/>
  <c r="BI266" i="7"/>
  <c r="BH266" i="7"/>
  <c r="BG266" i="7"/>
  <c r="BF266" i="7"/>
  <c r="T266" i="7"/>
  <c r="R266" i="7"/>
  <c r="P266" i="7"/>
  <c r="BK266" i="7"/>
  <c r="J266" i="7"/>
  <c r="BE266" i="7"/>
  <c r="BI265" i="7"/>
  <c r="BH265" i="7"/>
  <c r="BG265" i="7"/>
  <c r="BF265" i="7"/>
  <c r="T265" i="7"/>
  <c r="R265" i="7"/>
  <c r="P265" i="7"/>
  <c r="BK265" i="7"/>
  <c r="J265" i="7"/>
  <c r="BE265" i="7"/>
  <c r="BI264" i="7"/>
  <c r="BH264" i="7"/>
  <c r="BG264" i="7"/>
  <c r="BF264" i="7"/>
  <c r="T264" i="7"/>
  <c r="R264" i="7"/>
  <c r="P264" i="7"/>
  <c r="BK264" i="7"/>
  <c r="J264" i="7"/>
  <c r="BE264" i="7"/>
  <c r="BI263" i="7"/>
  <c r="BH263" i="7"/>
  <c r="BG263" i="7"/>
  <c r="BF263" i="7"/>
  <c r="T263" i="7"/>
  <c r="R263" i="7"/>
  <c r="P263" i="7"/>
  <c r="BK263" i="7"/>
  <c r="J263" i="7"/>
  <c r="BE263" i="7"/>
  <c r="BI262" i="7"/>
  <c r="BH262" i="7"/>
  <c r="BG262" i="7"/>
  <c r="BF262" i="7"/>
  <c r="T262" i="7"/>
  <c r="R262" i="7"/>
  <c r="P262" i="7"/>
  <c r="BK262" i="7"/>
  <c r="J262" i="7"/>
  <c r="BE262" i="7"/>
  <c r="BI261" i="7"/>
  <c r="BH261" i="7"/>
  <c r="BG261" i="7"/>
  <c r="BF261" i="7"/>
  <c r="T261" i="7"/>
  <c r="R261" i="7"/>
  <c r="P261" i="7"/>
  <c r="BK261" i="7"/>
  <c r="J261" i="7"/>
  <c r="BE261" i="7"/>
  <c r="BI260" i="7"/>
  <c r="BH260" i="7"/>
  <c r="BG260" i="7"/>
  <c r="BF260" i="7"/>
  <c r="T260" i="7"/>
  <c r="R260" i="7"/>
  <c r="P260" i="7"/>
  <c r="BK260" i="7"/>
  <c r="J260" i="7"/>
  <c r="BE260" i="7"/>
  <c r="BI259" i="7"/>
  <c r="BH259" i="7"/>
  <c r="BG259" i="7"/>
  <c r="BF259" i="7"/>
  <c r="T259" i="7"/>
  <c r="R259" i="7"/>
  <c r="P259" i="7"/>
  <c r="BK259" i="7"/>
  <c r="J259" i="7"/>
  <c r="BE259" i="7"/>
  <c r="BI258" i="7"/>
  <c r="BH258" i="7"/>
  <c r="BG258" i="7"/>
  <c r="BF258" i="7"/>
  <c r="T258" i="7"/>
  <c r="R258" i="7"/>
  <c r="P258" i="7"/>
  <c r="BK258" i="7"/>
  <c r="J258" i="7"/>
  <c r="BE258" i="7"/>
  <c r="BI257" i="7"/>
  <c r="BH257" i="7"/>
  <c r="BG257" i="7"/>
  <c r="BF257" i="7"/>
  <c r="T257" i="7"/>
  <c r="R257" i="7"/>
  <c r="P257" i="7"/>
  <c r="BK257" i="7"/>
  <c r="J257" i="7"/>
  <c r="BE257" i="7"/>
  <c r="BI256" i="7"/>
  <c r="BH256" i="7"/>
  <c r="BG256" i="7"/>
  <c r="BF256" i="7"/>
  <c r="T256" i="7"/>
  <c r="R256" i="7"/>
  <c r="P256" i="7"/>
  <c r="BK256" i="7"/>
  <c r="J256" i="7"/>
  <c r="BE256" i="7"/>
  <c r="BI255" i="7"/>
  <c r="BH255" i="7"/>
  <c r="BG255" i="7"/>
  <c r="BF255" i="7"/>
  <c r="T255" i="7"/>
  <c r="R255" i="7"/>
  <c r="P255" i="7"/>
  <c r="BK255" i="7"/>
  <c r="J255" i="7"/>
  <c r="BE255" i="7"/>
  <c r="BI254" i="7"/>
  <c r="BH254" i="7"/>
  <c r="BG254" i="7"/>
  <c r="BF254" i="7"/>
  <c r="T254" i="7"/>
  <c r="R254" i="7"/>
  <c r="P254" i="7"/>
  <c r="BK254" i="7"/>
  <c r="J254" i="7"/>
  <c r="BE254" i="7"/>
  <c r="BI253" i="7"/>
  <c r="BH253" i="7"/>
  <c r="BG253" i="7"/>
  <c r="BF253" i="7"/>
  <c r="T253" i="7"/>
  <c r="R253" i="7"/>
  <c r="P253" i="7"/>
  <c r="BK253" i="7"/>
  <c r="J253" i="7"/>
  <c r="BE253" i="7"/>
  <c r="BI252" i="7"/>
  <c r="BH252" i="7"/>
  <c r="BG252" i="7"/>
  <c r="BF252" i="7"/>
  <c r="T252" i="7"/>
  <c r="R252" i="7"/>
  <c r="P252" i="7"/>
  <c r="BK252" i="7"/>
  <c r="J252" i="7"/>
  <c r="BE252" i="7"/>
  <c r="BI251" i="7"/>
  <c r="BH251" i="7"/>
  <c r="BG251" i="7"/>
  <c r="BF251" i="7"/>
  <c r="T251" i="7"/>
  <c r="R251" i="7"/>
  <c r="P251" i="7"/>
  <c r="BK251" i="7"/>
  <c r="J251" i="7"/>
  <c r="BE251" i="7"/>
  <c r="BI250" i="7"/>
  <c r="BH250" i="7"/>
  <c r="BG250" i="7"/>
  <c r="BF250" i="7"/>
  <c r="T250" i="7"/>
  <c r="R250" i="7"/>
  <c r="P250" i="7"/>
  <c r="BK250" i="7"/>
  <c r="J250" i="7"/>
  <c r="BE250" i="7"/>
  <c r="BI249" i="7"/>
  <c r="BH249" i="7"/>
  <c r="BG249" i="7"/>
  <c r="BF249" i="7"/>
  <c r="T249" i="7"/>
  <c r="R249" i="7"/>
  <c r="P249" i="7"/>
  <c r="BK249" i="7"/>
  <c r="J249" i="7"/>
  <c r="BE249" i="7"/>
  <c r="BI248" i="7"/>
  <c r="BH248" i="7"/>
  <c r="BG248" i="7"/>
  <c r="BF248" i="7"/>
  <c r="T248" i="7"/>
  <c r="R248" i="7"/>
  <c r="P248" i="7"/>
  <c r="BK248" i="7"/>
  <c r="J248" i="7"/>
  <c r="BE248" i="7"/>
  <c r="BI247" i="7"/>
  <c r="BH247" i="7"/>
  <c r="BG247" i="7"/>
  <c r="BF247" i="7"/>
  <c r="T247" i="7"/>
  <c r="R247" i="7"/>
  <c r="P247" i="7"/>
  <c r="BK247" i="7"/>
  <c r="J247" i="7"/>
  <c r="BE247" i="7"/>
  <c r="BI246" i="7"/>
  <c r="BH246" i="7"/>
  <c r="BG246" i="7"/>
  <c r="BF246" i="7"/>
  <c r="T246" i="7"/>
  <c r="R246" i="7"/>
  <c r="P246" i="7"/>
  <c r="BK246" i="7"/>
  <c r="J246" i="7"/>
  <c r="BE246" i="7"/>
  <c r="BI245" i="7"/>
  <c r="BH245" i="7"/>
  <c r="BG245" i="7"/>
  <c r="BF245" i="7"/>
  <c r="T245" i="7"/>
  <c r="R245" i="7"/>
  <c r="P245" i="7"/>
  <c r="BK245" i="7"/>
  <c r="J245" i="7"/>
  <c r="BE245" i="7"/>
  <c r="BI244" i="7"/>
  <c r="BH244" i="7"/>
  <c r="BG244" i="7"/>
  <c r="BF244" i="7"/>
  <c r="T244" i="7"/>
  <c r="R244" i="7"/>
  <c r="P244" i="7"/>
  <c r="BK244" i="7"/>
  <c r="J244" i="7"/>
  <c r="BE244" i="7"/>
  <c r="BI243" i="7"/>
  <c r="BH243" i="7"/>
  <c r="BG243" i="7"/>
  <c r="BF243" i="7"/>
  <c r="T243" i="7"/>
  <c r="R243" i="7"/>
  <c r="P243" i="7"/>
  <c r="BK243" i="7"/>
  <c r="J243" i="7"/>
  <c r="BE243" i="7"/>
  <c r="BI242" i="7"/>
  <c r="BH242" i="7"/>
  <c r="BG242" i="7"/>
  <c r="BF242" i="7"/>
  <c r="T242" i="7"/>
  <c r="R242" i="7"/>
  <c r="P242" i="7"/>
  <c r="BK242" i="7"/>
  <c r="J242" i="7"/>
  <c r="BE242" i="7"/>
  <c r="BI241" i="7"/>
  <c r="BH241" i="7"/>
  <c r="BG241" i="7"/>
  <c r="BF241" i="7"/>
  <c r="T241" i="7"/>
  <c r="R241" i="7"/>
  <c r="P241" i="7"/>
  <c r="BK241" i="7"/>
  <c r="J241" i="7"/>
  <c r="BE241" i="7"/>
  <c r="BI240" i="7"/>
  <c r="BH240" i="7"/>
  <c r="BG240" i="7"/>
  <c r="BF240" i="7"/>
  <c r="T240" i="7"/>
  <c r="R240" i="7"/>
  <c r="P240" i="7"/>
  <c r="BK240" i="7"/>
  <c r="J240" i="7"/>
  <c r="BE240" i="7"/>
  <c r="BI239" i="7"/>
  <c r="BH239" i="7"/>
  <c r="BG239" i="7"/>
  <c r="BF239" i="7"/>
  <c r="T239" i="7"/>
  <c r="R239" i="7"/>
  <c r="P239" i="7"/>
  <c r="BK239" i="7"/>
  <c r="J239" i="7"/>
  <c r="BE239" i="7"/>
  <c r="BI238" i="7"/>
  <c r="BH238" i="7"/>
  <c r="BG238" i="7"/>
  <c r="BF238" i="7"/>
  <c r="T238" i="7"/>
  <c r="R238" i="7"/>
  <c r="P238" i="7"/>
  <c r="BK238" i="7"/>
  <c r="J238" i="7"/>
  <c r="BE238" i="7"/>
  <c r="BI237" i="7"/>
  <c r="BH237" i="7"/>
  <c r="BG237" i="7"/>
  <c r="BF237" i="7"/>
  <c r="T237" i="7"/>
  <c r="R237" i="7"/>
  <c r="P237" i="7"/>
  <c r="BK237" i="7"/>
  <c r="J237" i="7"/>
  <c r="BE237" i="7"/>
  <c r="BI236" i="7"/>
  <c r="BH236" i="7"/>
  <c r="BG236" i="7"/>
  <c r="BF236" i="7"/>
  <c r="T236" i="7"/>
  <c r="R236" i="7"/>
  <c r="P236" i="7"/>
  <c r="BK236" i="7"/>
  <c r="J236" i="7"/>
  <c r="BE236" i="7"/>
  <c r="BI235" i="7"/>
  <c r="BH235" i="7"/>
  <c r="BG235" i="7"/>
  <c r="BF235" i="7"/>
  <c r="T235" i="7"/>
  <c r="R235" i="7"/>
  <c r="P235" i="7"/>
  <c r="BK235" i="7"/>
  <c r="J235" i="7"/>
  <c r="BE235" i="7"/>
  <c r="BI234" i="7"/>
  <c r="BH234" i="7"/>
  <c r="BG234" i="7"/>
  <c r="BF234" i="7"/>
  <c r="T234" i="7"/>
  <c r="R234" i="7"/>
  <c r="P234" i="7"/>
  <c r="BK234" i="7"/>
  <c r="J234" i="7"/>
  <c r="BE234" i="7"/>
  <c r="BI233" i="7"/>
  <c r="BH233" i="7"/>
  <c r="BG233" i="7"/>
  <c r="BF233" i="7"/>
  <c r="T233" i="7"/>
  <c r="R233" i="7"/>
  <c r="P233" i="7"/>
  <c r="BK233" i="7"/>
  <c r="J233" i="7"/>
  <c r="BE233" i="7"/>
  <c r="BI232" i="7"/>
  <c r="BH232" i="7"/>
  <c r="BG232" i="7"/>
  <c r="BF232" i="7"/>
  <c r="T232" i="7"/>
  <c r="R232" i="7"/>
  <c r="P232" i="7"/>
  <c r="BK232" i="7"/>
  <c r="J232" i="7"/>
  <c r="BE232" i="7"/>
  <c r="BI231" i="7"/>
  <c r="BH231" i="7"/>
  <c r="BG231" i="7"/>
  <c r="BF231" i="7"/>
  <c r="T231" i="7"/>
  <c r="R231" i="7"/>
  <c r="P231" i="7"/>
  <c r="BK231" i="7"/>
  <c r="J231" i="7"/>
  <c r="BE231" i="7"/>
  <c r="BI230" i="7"/>
  <c r="BH230" i="7"/>
  <c r="BG230" i="7"/>
  <c r="BF230" i="7"/>
  <c r="T230" i="7"/>
  <c r="R230" i="7"/>
  <c r="P230" i="7"/>
  <c r="BK230" i="7"/>
  <c r="J230" i="7"/>
  <c r="BE230" i="7"/>
  <c r="BI229" i="7"/>
  <c r="BH229" i="7"/>
  <c r="BG229" i="7"/>
  <c r="BF229" i="7"/>
  <c r="T229" i="7"/>
  <c r="R229" i="7"/>
  <c r="P229" i="7"/>
  <c r="BK229" i="7"/>
  <c r="J229" i="7"/>
  <c r="BE229" i="7"/>
  <c r="BI228" i="7"/>
  <c r="BH228" i="7"/>
  <c r="BG228" i="7"/>
  <c r="BF228" i="7"/>
  <c r="T228" i="7"/>
  <c r="R228" i="7"/>
  <c r="P228" i="7"/>
  <c r="BK228" i="7"/>
  <c r="J228" i="7"/>
  <c r="BE228" i="7"/>
  <c r="BI227" i="7"/>
  <c r="BH227" i="7"/>
  <c r="BG227" i="7"/>
  <c r="BF227" i="7"/>
  <c r="T227" i="7"/>
  <c r="R227" i="7"/>
  <c r="P227" i="7"/>
  <c r="BK227" i="7"/>
  <c r="J227" i="7"/>
  <c r="BE227" i="7"/>
  <c r="BI226" i="7"/>
  <c r="BH226" i="7"/>
  <c r="BG226" i="7"/>
  <c r="BF226" i="7"/>
  <c r="T226" i="7"/>
  <c r="R226" i="7"/>
  <c r="P226" i="7"/>
  <c r="BK226" i="7"/>
  <c r="J226" i="7"/>
  <c r="BE226" i="7"/>
  <c r="BI225" i="7"/>
  <c r="BH225" i="7"/>
  <c r="BG225" i="7"/>
  <c r="BF225" i="7"/>
  <c r="T225" i="7"/>
  <c r="R225" i="7"/>
  <c r="P225" i="7"/>
  <c r="BK225" i="7"/>
  <c r="J225" i="7"/>
  <c r="BE225" i="7"/>
  <c r="BI224" i="7"/>
  <c r="BH224" i="7"/>
  <c r="BG224" i="7"/>
  <c r="BF224" i="7"/>
  <c r="T224" i="7"/>
  <c r="R224" i="7"/>
  <c r="P224" i="7"/>
  <c r="BK224" i="7"/>
  <c r="J224" i="7"/>
  <c r="BE224" i="7"/>
  <c r="BI223" i="7"/>
  <c r="BH223" i="7"/>
  <c r="BG223" i="7"/>
  <c r="BF223" i="7"/>
  <c r="T223" i="7"/>
  <c r="R223" i="7"/>
  <c r="P223" i="7"/>
  <c r="BK223" i="7"/>
  <c r="J223" i="7"/>
  <c r="BE223" i="7"/>
  <c r="BI222" i="7"/>
  <c r="BH222" i="7"/>
  <c r="BG222" i="7"/>
  <c r="BF222" i="7"/>
  <c r="T222" i="7"/>
  <c r="R222" i="7"/>
  <c r="P222" i="7"/>
  <c r="BK222" i="7"/>
  <c r="J222" i="7"/>
  <c r="BE222" i="7"/>
  <c r="BI221" i="7"/>
  <c r="BH221" i="7"/>
  <c r="BG221" i="7"/>
  <c r="BF221" i="7"/>
  <c r="T221" i="7"/>
  <c r="R221" i="7"/>
  <c r="P221" i="7"/>
  <c r="BK221" i="7"/>
  <c r="J221" i="7"/>
  <c r="BE221" i="7"/>
  <c r="BI220" i="7"/>
  <c r="BH220" i="7"/>
  <c r="BG220" i="7"/>
  <c r="BF220" i="7"/>
  <c r="T220" i="7"/>
  <c r="R220" i="7"/>
  <c r="P220" i="7"/>
  <c r="BK220" i="7"/>
  <c r="J220" i="7"/>
  <c r="BE220" i="7"/>
  <c r="BI219" i="7"/>
  <c r="BH219" i="7"/>
  <c r="BG219" i="7"/>
  <c r="BF219" i="7"/>
  <c r="T219" i="7"/>
  <c r="R219" i="7"/>
  <c r="P219" i="7"/>
  <c r="BK219" i="7"/>
  <c r="J219" i="7"/>
  <c r="BE219" i="7"/>
  <c r="BI218" i="7"/>
  <c r="BH218" i="7"/>
  <c r="BG218" i="7"/>
  <c r="BF218" i="7"/>
  <c r="T218" i="7"/>
  <c r="R218" i="7"/>
  <c r="P218" i="7"/>
  <c r="BK218" i="7"/>
  <c r="J218" i="7"/>
  <c r="BE218" i="7"/>
  <c r="BI217" i="7"/>
  <c r="BH217" i="7"/>
  <c r="BG217" i="7"/>
  <c r="BF217" i="7"/>
  <c r="T217" i="7"/>
  <c r="R217" i="7"/>
  <c r="P217" i="7"/>
  <c r="BK217" i="7"/>
  <c r="J217" i="7"/>
  <c r="BE217" i="7"/>
  <c r="BI216" i="7"/>
  <c r="BH216" i="7"/>
  <c r="BG216" i="7"/>
  <c r="BF216" i="7"/>
  <c r="T216" i="7"/>
  <c r="R216" i="7"/>
  <c r="P216" i="7"/>
  <c r="BK216" i="7"/>
  <c r="J216" i="7"/>
  <c r="BE216" i="7"/>
  <c r="BI215" i="7"/>
  <c r="BH215" i="7"/>
  <c r="BG215" i="7"/>
  <c r="BF215" i="7"/>
  <c r="T215" i="7"/>
  <c r="R215" i="7"/>
  <c r="P215" i="7"/>
  <c r="BK215" i="7"/>
  <c r="J215" i="7"/>
  <c r="BE215" i="7"/>
  <c r="BI214" i="7"/>
  <c r="BH214" i="7"/>
  <c r="BG214" i="7"/>
  <c r="BF214" i="7"/>
  <c r="T214" i="7"/>
  <c r="R214" i="7"/>
  <c r="P214" i="7"/>
  <c r="BK214" i="7"/>
  <c r="J214" i="7"/>
  <c r="BE214" i="7"/>
  <c r="BI213" i="7"/>
  <c r="BH213" i="7"/>
  <c r="BG213" i="7"/>
  <c r="BF213" i="7"/>
  <c r="T213" i="7"/>
  <c r="R213" i="7"/>
  <c r="P213" i="7"/>
  <c r="BK213" i="7"/>
  <c r="J213" i="7"/>
  <c r="BE213" i="7"/>
  <c r="BI212" i="7"/>
  <c r="BH212" i="7"/>
  <c r="BG212" i="7"/>
  <c r="BF212" i="7"/>
  <c r="T212" i="7"/>
  <c r="R212" i="7"/>
  <c r="P212" i="7"/>
  <c r="BK212" i="7"/>
  <c r="J212" i="7"/>
  <c r="BE212" i="7"/>
  <c r="BI211" i="7"/>
  <c r="BH211" i="7"/>
  <c r="BG211" i="7"/>
  <c r="BF211" i="7"/>
  <c r="T211" i="7"/>
  <c r="R211" i="7"/>
  <c r="P211" i="7"/>
  <c r="BK211" i="7"/>
  <c r="J211" i="7"/>
  <c r="BE211" i="7"/>
  <c r="BI210" i="7"/>
  <c r="BH210" i="7"/>
  <c r="BG210" i="7"/>
  <c r="BF210" i="7"/>
  <c r="T210" i="7"/>
  <c r="T209" i="7"/>
  <c r="T208" i="7" s="1"/>
  <c r="R210" i="7"/>
  <c r="R209" i="7" s="1"/>
  <c r="P210" i="7"/>
  <c r="P209" i="7"/>
  <c r="P208" i="7" s="1"/>
  <c r="BK210" i="7"/>
  <c r="BK209" i="7" s="1"/>
  <c r="J210" i="7"/>
  <c r="BE210" i="7"/>
  <c r="BI207" i="7"/>
  <c r="BH207" i="7"/>
  <c r="BG207" i="7"/>
  <c r="BF207" i="7"/>
  <c r="T207" i="7"/>
  <c r="R207" i="7"/>
  <c r="P207" i="7"/>
  <c r="BK207" i="7"/>
  <c r="J207" i="7"/>
  <c r="BE207" i="7"/>
  <c r="BI206" i="7"/>
  <c r="BH206" i="7"/>
  <c r="BG206" i="7"/>
  <c r="BF206" i="7"/>
  <c r="T206" i="7"/>
  <c r="R206" i="7"/>
  <c r="P206" i="7"/>
  <c r="BK206" i="7"/>
  <c r="J206" i="7"/>
  <c r="BE206" i="7"/>
  <c r="BI205" i="7"/>
  <c r="BH205" i="7"/>
  <c r="BG205" i="7"/>
  <c r="BF205" i="7"/>
  <c r="T205" i="7"/>
  <c r="R205" i="7"/>
  <c r="P205" i="7"/>
  <c r="BK205" i="7"/>
  <c r="J205" i="7"/>
  <c r="BE205" i="7"/>
  <c r="BI204" i="7"/>
  <c r="BH204" i="7"/>
  <c r="BG204" i="7"/>
  <c r="BF204" i="7"/>
  <c r="T204" i="7"/>
  <c r="R204" i="7"/>
  <c r="P204" i="7"/>
  <c r="BK204" i="7"/>
  <c r="J204" i="7"/>
  <c r="BE204" i="7"/>
  <c r="BI203" i="7"/>
  <c r="BH203" i="7"/>
  <c r="BG203" i="7"/>
  <c r="BF203" i="7"/>
  <c r="T203" i="7"/>
  <c r="R203" i="7"/>
  <c r="P203" i="7"/>
  <c r="BK203" i="7"/>
  <c r="J203" i="7"/>
  <c r="BE203" i="7"/>
  <c r="BI202" i="7"/>
  <c r="BH202" i="7"/>
  <c r="BG202" i="7"/>
  <c r="BF202" i="7"/>
  <c r="T202" i="7"/>
  <c r="R202" i="7"/>
  <c r="P202" i="7"/>
  <c r="BK202" i="7"/>
  <c r="J202" i="7"/>
  <c r="BE202" i="7"/>
  <c r="BI201" i="7"/>
  <c r="BH201" i="7"/>
  <c r="BG201" i="7"/>
  <c r="BF201" i="7"/>
  <c r="T201" i="7"/>
  <c r="R201" i="7"/>
  <c r="P201" i="7"/>
  <c r="BK201" i="7"/>
  <c r="J201" i="7"/>
  <c r="BE201" i="7"/>
  <c r="BI200" i="7"/>
  <c r="BH200" i="7"/>
  <c r="BG200" i="7"/>
  <c r="BF200" i="7"/>
  <c r="T200" i="7"/>
  <c r="R200" i="7"/>
  <c r="P200" i="7"/>
  <c r="BK200" i="7"/>
  <c r="J200" i="7"/>
  <c r="BE200" i="7"/>
  <c r="BI199" i="7"/>
  <c r="BH199" i="7"/>
  <c r="BG199" i="7"/>
  <c r="BF199" i="7"/>
  <c r="T199" i="7"/>
  <c r="R199" i="7"/>
  <c r="P199" i="7"/>
  <c r="BK199" i="7"/>
  <c r="J199" i="7"/>
  <c r="BE199" i="7"/>
  <c r="BI198" i="7"/>
  <c r="BH198" i="7"/>
  <c r="BG198" i="7"/>
  <c r="BF198" i="7"/>
  <c r="T198" i="7"/>
  <c r="R198" i="7"/>
  <c r="P198" i="7"/>
  <c r="BK198" i="7"/>
  <c r="J198" i="7"/>
  <c r="BE198" i="7"/>
  <c r="BI197" i="7"/>
  <c r="BH197" i="7"/>
  <c r="BG197" i="7"/>
  <c r="BF197" i="7"/>
  <c r="T197" i="7"/>
  <c r="R197" i="7"/>
  <c r="P197" i="7"/>
  <c r="BK197" i="7"/>
  <c r="J197" i="7"/>
  <c r="BE197" i="7"/>
  <c r="BI196" i="7"/>
  <c r="BH196" i="7"/>
  <c r="BG196" i="7"/>
  <c r="BF196" i="7"/>
  <c r="T196" i="7"/>
  <c r="R196" i="7"/>
  <c r="P196" i="7"/>
  <c r="BK196" i="7"/>
  <c r="J196" i="7"/>
  <c r="BE196" i="7"/>
  <c r="BI195" i="7"/>
  <c r="BH195" i="7"/>
  <c r="BG195" i="7"/>
  <c r="BF195" i="7"/>
  <c r="T195" i="7"/>
  <c r="R195" i="7"/>
  <c r="P195" i="7"/>
  <c r="BK195" i="7"/>
  <c r="J195" i="7"/>
  <c r="BE195" i="7"/>
  <c r="BI194" i="7"/>
  <c r="BH194" i="7"/>
  <c r="BG194" i="7"/>
  <c r="BF194" i="7"/>
  <c r="T194" i="7"/>
  <c r="R194" i="7"/>
  <c r="P194" i="7"/>
  <c r="BK194" i="7"/>
  <c r="J194" i="7"/>
  <c r="BE194" i="7"/>
  <c r="BI193" i="7"/>
  <c r="BH193" i="7"/>
  <c r="BG193" i="7"/>
  <c r="BF193" i="7"/>
  <c r="T193" i="7"/>
  <c r="R193" i="7"/>
  <c r="P193" i="7"/>
  <c r="BK193" i="7"/>
  <c r="J193" i="7"/>
  <c r="BE193" i="7"/>
  <c r="BI192" i="7"/>
  <c r="BH192" i="7"/>
  <c r="BG192" i="7"/>
  <c r="BF192" i="7"/>
  <c r="T192" i="7"/>
  <c r="R192" i="7"/>
  <c r="P192" i="7"/>
  <c r="BK192" i="7"/>
  <c r="J192" i="7"/>
  <c r="BE192" i="7"/>
  <c r="BI191" i="7"/>
  <c r="BH191" i="7"/>
  <c r="BG191" i="7"/>
  <c r="BF191" i="7"/>
  <c r="T191" i="7"/>
  <c r="R191" i="7"/>
  <c r="P191" i="7"/>
  <c r="BK191" i="7"/>
  <c r="J191" i="7"/>
  <c r="BE191" i="7"/>
  <c r="BI190" i="7"/>
  <c r="BH190" i="7"/>
  <c r="BG190" i="7"/>
  <c r="BF190" i="7"/>
  <c r="T190" i="7"/>
  <c r="R190" i="7"/>
  <c r="P190" i="7"/>
  <c r="BK190" i="7"/>
  <c r="J190" i="7"/>
  <c r="BE190" i="7"/>
  <c r="BI189" i="7"/>
  <c r="BH189" i="7"/>
  <c r="BG189" i="7"/>
  <c r="BF189" i="7"/>
  <c r="T189" i="7"/>
  <c r="R189" i="7"/>
  <c r="P189" i="7"/>
  <c r="BK189" i="7"/>
  <c r="J189" i="7"/>
  <c r="BE189" i="7"/>
  <c r="BI188" i="7"/>
  <c r="BH188" i="7"/>
  <c r="BG188" i="7"/>
  <c r="BF188" i="7"/>
  <c r="T188" i="7"/>
  <c r="R188" i="7"/>
  <c r="P188" i="7"/>
  <c r="BK188" i="7"/>
  <c r="J188" i="7"/>
  <c r="BE188" i="7"/>
  <c r="BI187" i="7"/>
  <c r="BH187" i="7"/>
  <c r="BG187" i="7"/>
  <c r="BF187" i="7"/>
  <c r="T187" i="7"/>
  <c r="R187" i="7"/>
  <c r="P187" i="7"/>
  <c r="BK187" i="7"/>
  <c r="J187" i="7"/>
  <c r="BE187" i="7"/>
  <c r="BI186" i="7"/>
  <c r="BH186" i="7"/>
  <c r="BG186" i="7"/>
  <c r="BF186" i="7"/>
  <c r="T186" i="7"/>
  <c r="R186" i="7"/>
  <c r="P186" i="7"/>
  <c r="BK186" i="7"/>
  <c r="J186" i="7"/>
  <c r="BE186" i="7"/>
  <c r="BI185" i="7"/>
  <c r="BH185" i="7"/>
  <c r="BG185" i="7"/>
  <c r="BF185" i="7"/>
  <c r="T185" i="7"/>
  <c r="R185" i="7"/>
  <c r="P185" i="7"/>
  <c r="BK185" i="7"/>
  <c r="J185" i="7"/>
  <c r="BE185" i="7"/>
  <c r="BI184" i="7"/>
  <c r="BH184" i="7"/>
  <c r="BG184" i="7"/>
  <c r="BF184" i="7"/>
  <c r="T184" i="7"/>
  <c r="R184" i="7"/>
  <c r="P184" i="7"/>
  <c r="BK184" i="7"/>
  <c r="J184" i="7"/>
  <c r="BE184" i="7"/>
  <c r="BI183" i="7"/>
  <c r="BH183" i="7"/>
  <c r="BG183" i="7"/>
  <c r="BF183" i="7"/>
  <c r="T183" i="7"/>
  <c r="R183" i="7"/>
  <c r="P183" i="7"/>
  <c r="BK183" i="7"/>
  <c r="J183" i="7"/>
  <c r="BE183" i="7"/>
  <c r="BI182" i="7"/>
  <c r="BH182" i="7"/>
  <c r="BG182" i="7"/>
  <c r="BF182" i="7"/>
  <c r="T182" i="7"/>
  <c r="R182" i="7"/>
  <c r="P182" i="7"/>
  <c r="BK182" i="7"/>
  <c r="J182" i="7"/>
  <c r="BE182" i="7"/>
  <c r="BI181" i="7"/>
  <c r="BH181" i="7"/>
  <c r="BG181" i="7"/>
  <c r="BF181" i="7"/>
  <c r="T181" i="7"/>
  <c r="R181" i="7"/>
  <c r="P181" i="7"/>
  <c r="BK181" i="7"/>
  <c r="J181" i="7"/>
  <c r="BE181" i="7"/>
  <c r="BI180" i="7"/>
  <c r="BH180" i="7"/>
  <c r="BG180" i="7"/>
  <c r="BF180" i="7"/>
  <c r="T180" i="7"/>
  <c r="R180" i="7"/>
  <c r="P180" i="7"/>
  <c r="BK180" i="7"/>
  <c r="J180" i="7"/>
  <c r="BE180" i="7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P178" i="7"/>
  <c r="BK178" i="7"/>
  <c r="J178" i="7"/>
  <c r="BE178" i="7"/>
  <c r="BI177" i="7"/>
  <c r="BH177" i="7"/>
  <c r="BG177" i="7"/>
  <c r="BF177" i="7"/>
  <c r="T177" i="7"/>
  <c r="R177" i="7"/>
  <c r="P177" i="7"/>
  <c r="BK177" i="7"/>
  <c r="J177" i="7"/>
  <c r="BE177" i="7"/>
  <c r="BI176" i="7"/>
  <c r="BH176" i="7"/>
  <c r="BG176" i="7"/>
  <c r="BF176" i="7"/>
  <c r="T176" i="7"/>
  <c r="R176" i="7"/>
  <c r="P176" i="7"/>
  <c r="BK176" i="7"/>
  <c r="J176" i="7"/>
  <c r="BE176" i="7"/>
  <c r="BI175" i="7"/>
  <c r="BH175" i="7"/>
  <c r="BG175" i="7"/>
  <c r="BF175" i="7"/>
  <c r="T175" i="7"/>
  <c r="R175" i="7"/>
  <c r="P175" i="7"/>
  <c r="BK175" i="7"/>
  <c r="J175" i="7"/>
  <c r="BE175" i="7"/>
  <c r="BI174" i="7"/>
  <c r="BH174" i="7"/>
  <c r="BG174" i="7"/>
  <c r="BF174" i="7"/>
  <c r="T174" i="7"/>
  <c r="R174" i="7"/>
  <c r="P174" i="7"/>
  <c r="BK174" i="7"/>
  <c r="J174" i="7"/>
  <c r="BE174" i="7"/>
  <c r="BI173" i="7"/>
  <c r="BH173" i="7"/>
  <c r="BG173" i="7"/>
  <c r="BF173" i="7"/>
  <c r="T173" i="7"/>
  <c r="R173" i="7"/>
  <c r="P173" i="7"/>
  <c r="BK173" i="7"/>
  <c r="J173" i="7"/>
  <c r="BE173" i="7"/>
  <c r="BI172" i="7"/>
  <c r="BH172" i="7"/>
  <c r="BG172" i="7"/>
  <c r="BF172" i="7"/>
  <c r="T172" i="7"/>
  <c r="R172" i="7"/>
  <c r="P172" i="7"/>
  <c r="BK172" i="7"/>
  <c r="J172" i="7"/>
  <c r="BE172" i="7"/>
  <c r="BI171" i="7"/>
  <c r="BH171" i="7"/>
  <c r="BG171" i="7"/>
  <c r="BF171" i="7"/>
  <c r="T171" i="7"/>
  <c r="R171" i="7"/>
  <c r="P171" i="7"/>
  <c r="BK171" i="7"/>
  <c r="J171" i="7"/>
  <c r="BE171" i="7"/>
  <c r="BI170" i="7"/>
  <c r="BH170" i="7"/>
  <c r="BG170" i="7"/>
  <c r="BF170" i="7"/>
  <c r="T170" i="7"/>
  <c r="R170" i="7"/>
  <c r="P170" i="7"/>
  <c r="BK170" i="7"/>
  <c r="J170" i="7"/>
  <c r="BE170" i="7"/>
  <c r="BI169" i="7"/>
  <c r="BH169" i="7"/>
  <c r="BG169" i="7"/>
  <c r="BF169" i="7"/>
  <c r="T169" i="7"/>
  <c r="R169" i="7"/>
  <c r="P169" i="7"/>
  <c r="BK169" i="7"/>
  <c r="J169" i="7"/>
  <c r="BE169" i="7"/>
  <c r="BI168" i="7"/>
  <c r="BH168" i="7"/>
  <c r="BG168" i="7"/>
  <c r="BF168" i="7"/>
  <c r="T168" i="7"/>
  <c r="T167" i="7"/>
  <c r="R168" i="7"/>
  <c r="R167" i="7"/>
  <c r="P168" i="7"/>
  <c r="P167" i="7"/>
  <c r="BK168" i="7"/>
  <c r="BK167" i="7"/>
  <c r="J167" i="7" s="1"/>
  <c r="J61" i="7" s="1"/>
  <c r="J168" i="7"/>
  <c r="BE168" i="7" s="1"/>
  <c r="BI166" i="7"/>
  <c r="BH166" i="7"/>
  <c r="BG166" i="7"/>
  <c r="BF166" i="7"/>
  <c r="T166" i="7"/>
  <c r="R166" i="7"/>
  <c r="P166" i="7"/>
  <c r="BK166" i="7"/>
  <c r="J166" i="7"/>
  <c r="BE166" i="7"/>
  <c r="BI165" i="7"/>
  <c r="BH165" i="7"/>
  <c r="BG165" i="7"/>
  <c r="BF165" i="7"/>
  <c r="T165" i="7"/>
  <c r="R165" i="7"/>
  <c r="P165" i="7"/>
  <c r="BK165" i="7"/>
  <c r="J165" i="7"/>
  <c r="BE165" i="7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R163" i="7"/>
  <c r="P163" i="7"/>
  <c r="BK163" i="7"/>
  <c r="J163" i="7"/>
  <c r="BE163" i="7"/>
  <c r="BI162" i="7"/>
  <c r="BH162" i="7"/>
  <c r="BG162" i="7"/>
  <c r="BF162" i="7"/>
  <c r="T162" i="7"/>
  <c r="R162" i="7"/>
  <c r="P162" i="7"/>
  <c r="BK162" i="7"/>
  <c r="J162" i="7"/>
  <c r="BE162" i="7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/>
  <c r="BI158" i="7"/>
  <c r="BH158" i="7"/>
  <c r="BG158" i="7"/>
  <c r="BF158" i="7"/>
  <c r="T158" i="7"/>
  <c r="R158" i="7"/>
  <c r="P158" i="7"/>
  <c r="BK158" i="7"/>
  <c r="J158" i="7"/>
  <c r="BE158" i="7"/>
  <c r="BI157" i="7"/>
  <c r="BH157" i="7"/>
  <c r="BG157" i="7"/>
  <c r="BF157" i="7"/>
  <c r="T157" i="7"/>
  <c r="R157" i="7"/>
  <c r="P157" i="7"/>
  <c r="BK157" i="7"/>
  <c r="J157" i="7"/>
  <c r="BE157" i="7"/>
  <c r="BI156" i="7"/>
  <c r="BH156" i="7"/>
  <c r="BG156" i="7"/>
  <c r="BF156" i="7"/>
  <c r="T156" i="7"/>
  <c r="R156" i="7"/>
  <c r="P156" i="7"/>
  <c r="BK156" i="7"/>
  <c r="J156" i="7"/>
  <c r="BE156" i="7"/>
  <c r="BI155" i="7"/>
  <c r="BH155" i="7"/>
  <c r="BG155" i="7"/>
  <c r="BF155" i="7"/>
  <c r="T155" i="7"/>
  <c r="T154" i="7"/>
  <c r="R155" i="7"/>
  <c r="R154" i="7"/>
  <c r="P155" i="7"/>
  <c r="P154" i="7"/>
  <c r="BK155" i="7"/>
  <c r="BK154" i="7"/>
  <c r="J154" i="7" s="1"/>
  <c r="J60" i="7" s="1"/>
  <c r="J155" i="7"/>
  <c r="BE155" i="7" s="1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/>
  <c r="BI149" i="7"/>
  <c r="BH149" i="7"/>
  <c r="BG149" i="7"/>
  <c r="BF149" i="7"/>
  <c r="T149" i="7"/>
  <c r="R149" i="7"/>
  <c r="P149" i="7"/>
  <c r="BK149" i="7"/>
  <c r="J149" i="7"/>
  <c r="BE149" i="7"/>
  <c r="BI148" i="7"/>
  <c r="BH148" i="7"/>
  <c r="BG148" i="7"/>
  <c r="BF148" i="7"/>
  <c r="T148" i="7"/>
  <c r="R148" i="7"/>
  <c r="P148" i="7"/>
  <c r="BK148" i="7"/>
  <c r="J148" i="7"/>
  <c r="BE148" i="7"/>
  <c r="BI147" i="7"/>
  <c r="BH147" i="7"/>
  <c r="BG147" i="7"/>
  <c r="BF147" i="7"/>
  <c r="T147" i="7"/>
  <c r="R147" i="7"/>
  <c r="P147" i="7"/>
  <c r="BK147" i="7"/>
  <c r="J147" i="7"/>
  <c r="BE147" i="7"/>
  <c r="BI146" i="7"/>
  <c r="BH146" i="7"/>
  <c r="BG146" i="7"/>
  <c r="BF146" i="7"/>
  <c r="T146" i="7"/>
  <c r="R146" i="7"/>
  <c r="P146" i="7"/>
  <c r="BK146" i="7"/>
  <c r="J146" i="7"/>
  <c r="BE146" i="7"/>
  <c r="BI145" i="7"/>
  <c r="BH145" i="7"/>
  <c r="BG145" i="7"/>
  <c r="BF145" i="7"/>
  <c r="T145" i="7"/>
  <c r="R145" i="7"/>
  <c r="P145" i="7"/>
  <c r="BK145" i="7"/>
  <c r="J145" i="7"/>
  <c r="BE145" i="7"/>
  <c r="BI144" i="7"/>
  <c r="BH144" i="7"/>
  <c r="BG144" i="7"/>
  <c r="BF144" i="7"/>
  <c r="T144" i="7"/>
  <c r="R144" i="7"/>
  <c r="P144" i="7"/>
  <c r="BK144" i="7"/>
  <c r="J144" i="7"/>
  <c r="BE144" i="7"/>
  <c r="BI143" i="7"/>
  <c r="BH143" i="7"/>
  <c r="BG143" i="7"/>
  <c r="BF143" i="7"/>
  <c r="T143" i="7"/>
  <c r="R143" i="7"/>
  <c r="P143" i="7"/>
  <c r="BK143" i="7"/>
  <c r="J143" i="7"/>
  <c r="BE143" i="7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R140" i="7"/>
  <c r="P140" i="7"/>
  <c r="BK140" i="7"/>
  <c r="J140" i="7"/>
  <c r="BE140" i="7"/>
  <c r="BI139" i="7"/>
  <c r="BH139" i="7"/>
  <c r="BG139" i="7"/>
  <c r="BF139" i="7"/>
  <c r="T139" i="7"/>
  <c r="R139" i="7"/>
  <c r="P139" i="7"/>
  <c r="BK139" i="7"/>
  <c r="J139" i="7"/>
  <c r="BE139" i="7"/>
  <c r="BI138" i="7"/>
  <c r="BH138" i="7"/>
  <c r="BG138" i="7"/>
  <c r="BF138" i="7"/>
  <c r="T138" i="7"/>
  <c r="R138" i="7"/>
  <c r="P138" i="7"/>
  <c r="BK138" i="7"/>
  <c r="J138" i="7"/>
  <c r="BE138" i="7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R133" i="7"/>
  <c r="P133" i="7"/>
  <c r="BK133" i="7"/>
  <c r="J133" i="7"/>
  <c r="BE133" i="7"/>
  <c r="BI132" i="7"/>
  <c r="BH132" i="7"/>
  <c r="BG132" i="7"/>
  <c r="BF132" i="7"/>
  <c r="T132" i="7"/>
  <c r="R132" i="7"/>
  <c r="P132" i="7"/>
  <c r="BK132" i="7"/>
  <c r="J132" i="7"/>
  <c r="BE132" i="7"/>
  <c r="BI131" i="7"/>
  <c r="BH131" i="7"/>
  <c r="BG131" i="7"/>
  <c r="BF131" i="7"/>
  <c r="T131" i="7"/>
  <c r="R131" i="7"/>
  <c r="P131" i="7"/>
  <c r="BK131" i="7"/>
  <c r="J131" i="7"/>
  <c r="BE131" i="7"/>
  <c r="BI130" i="7"/>
  <c r="BH130" i="7"/>
  <c r="BG130" i="7"/>
  <c r="BF130" i="7"/>
  <c r="T130" i="7"/>
  <c r="R130" i="7"/>
  <c r="P130" i="7"/>
  <c r="BK130" i="7"/>
  <c r="J130" i="7"/>
  <c r="BE130" i="7"/>
  <c r="BI129" i="7"/>
  <c r="BH129" i="7"/>
  <c r="BG129" i="7"/>
  <c r="BF129" i="7"/>
  <c r="T129" i="7"/>
  <c r="R129" i="7"/>
  <c r="P129" i="7"/>
  <c r="BK129" i="7"/>
  <c r="J129" i="7"/>
  <c r="BE129" i="7"/>
  <c r="BI128" i="7"/>
  <c r="BH128" i="7"/>
  <c r="BG128" i="7"/>
  <c r="BF128" i="7"/>
  <c r="T128" i="7"/>
  <c r="R128" i="7"/>
  <c r="P128" i="7"/>
  <c r="BK128" i="7"/>
  <c r="J128" i="7"/>
  <c r="BE128" i="7"/>
  <c r="BI127" i="7"/>
  <c r="BH127" i="7"/>
  <c r="BG127" i="7"/>
  <c r="BF127" i="7"/>
  <c r="T127" i="7"/>
  <c r="R127" i="7"/>
  <c r="P127" i="7"/>
  <c r="BK127" i="7"/>
  <c r="J127" i="7"/>
  <c r="BE127" i="7"/>
  <c r="BI126" i="7"/>
  <c r="BH126" i="7"/>
  <c r="BG126" i="7"/>
  <c r="BF126" i="7"/>
  <c r="T126" i="7"/>
  <c r="R126" i="7"/>
  <c r="P126" i="7"/>
  <c r="BK126" i="7"/>
  <c r="J126" i="7"/>
  <c r="BE126" i="7"/>
  <c r="BI125" i="7"/>
  <c r="BH125" i="7"/>
  <c r="BG125" i="7"/>
  <c r="BF125" i="7"/>
  <c r="T125" i="7"/>
  <c r="R125" i="7"/>
  <c r="P125" i="7"/>
  <c r="BK125" i="7"/>
  <c r="J125" i="7"/>
  <c r="BE125" i="7"/>
  <c r="BI124" i="7"/>
  <c r="BH124" i="7"/>
  <c r="BG124" i="7"/>
  <c r="BF124" i="7"/>
  <c r="T124" i="7"/>
  <c r="R124" i="7"/>
  <c r="P124" i="7"/>
  <c r="BK124" i="7"/>
  <c r="J124" i="7"/>
  <c r="BE124" i="7"/>
  <c r="BI123" i="7"/>
  <c r="BH123" i="7"/>
  <c r="BG123" i="7"/>
  <c r="BF123" i="7"/>
  <c r="T123" i="7"/>
  <c r="R123" i="7"/>
  <c r="P123" i="7"/>
  <c r="BK123" i="7"/>
  <c r="BK121" i="7" s="1"/>
  <c r="J121" i="7" s="1"/>
  <c r="J59" i="7" s="1"/>
  <c r="J123" i="7"/>
  <c r="BE123" i="7"/>
  <c r="BI122" i="7"/>
  <c r="BH122" i="7"/>
  <c r="BG122" i="7"/>
  <c r="BF122" i="7"/>
  <c r="T122" i="7"/>
  <c r="T121" i="7"/>
  <c r="R122" i="7"/>
  <c r="R121" i="7"/>
  <c r="P122" i="7"/>
  <c r="P121" i="7"/>
  <c r="BK122" i="7"/>
  <c r="J122" i="7"/>
  <c r="BE122" i="7" s="1"/>
  <c r="BI120" i="7"/>
  <c r="BH120" i="7"/>
  <c r="BG120" i="7"/>
  <c r="BF120" i="7"/>
  <c r="T120" i="7"/>
  <c r="R120" i="7"/>
  <c r="P120" i="7"/>
  <c r="BK120" i="7"/>
  <c r="J120" i="7"/>
  <c r="BE120" i="7"/>
  <c r="BI119" i="7"/>
  <c r="BH119" i="7"/>
  <c r="BG119" i="7"/>
  <c r="BF119" i="7"/>
  <c r="T119" i="7"/>
  <c r="R119" i="7"/>
  <c r="P119" i="7"/>
  <c r="BK119" i="7"/>
  <c r="J119" i="7"/>
  <c r="BE119" i="7"/>
  <c r="BI118" i="7"/>
  <c r="BH118" i="7"/>
  <c r="BG118" i="7"/>
  <c r="BF118" i="7"/>
  <c r="T118" i="7"/>
  <c r="R118" i="7"/>
  <c r="P118" i="7"/>
  <c r="BK118" i="7"/>
  <c r="J118" i="7"/>
  <c r="BE118" i="7"/>
  <c r="BI117" i="7"/>
  <c r="BH117" i="7"/>
  <c r="BG117" i="7"/>
  <c r="BF117" i="7"/>
  <c r="T117" i="7"/>
  <c r="R117" i="7"/>
  <c r="P117" i="7"/>
  <c r="BK117" i="7"/>
  <c r="J117" i="7"/>
  <c r="BE117" i="7"/>
  <c r="BI116" i="7"/>
  <c r="BH116" i="7"/>
  <c r="BG116" i="7"/>
  <c r="BF116" i="7"/>
  <c r="T116" i="7"/>
  <c r="R116" i="7"/>
  <c r="P116" i="7"/>
  <c r="BK116" i="7"/>
  <c r="J116" i="7"/>
  <c r="BE116" i="7"/>
  <c r="BI115" i="7"/>
  <c r="BH115" i="7"/>
  <c r="BG115" i="7"/>
  <c r="BF115" i="7"/>
  <c r="T115" i="7"/>
  <c r="T114" i="7"/>
  <c r="R115" i="7"/>
  <c r="R114" i="7"/>
  <c r="P115" i="7"/>
  <c r="P114" i="7"/>
  <c r="BK115" i="7"/>
  <c r="BK114" i="7"/>
  <c r="J114" i="7" s="1"/>
  <c r="J58" i="7" s="1"/>
  <c r="J115" i="7"/>
  <c r="BE115" i="7" s="1"/>
  <c r="BI113" i="7"/>
  <c r="BH113" i="7"/>
  <c r="BG113" i="7"/>
  <c r="BF113" i="7"/>
  <c r="T113" i="7"/>
  <c r="R113" i="7"/>
  <c r="P113" i="7"/>
  <c r="BK113" i="7"/>
  <c r="J113" i="7"/>
  <c r="BE113" i="7"/>
  <c r="BI112" i="7"/>
  <c r="BH112" i="7"/>
  <c r="BG112" i="7"/>
  <c r="BF112" i="7"/>
  <c r="T112" i="7"/>
  <c r="R112" i="7"/>
  <c r="P112" i="7"/>
  <c r="BK112" i="7"/>
  <c r="J112" i="7"/>
  <c r="BE112" i="7"/>
  <c r="BI111" i="7"/>
  <c r="BH111" i="7"/>
  <c r="BG111" i="7"/>
  <c r="BF111" i="7"/>
  <c r="T111" i="7"/>
  <c r="R111" i="7"/>
  <c r="P111" i="7"/>
  <c r="BK111" i="7"/>
  <c r="J111" i="7"/>
  <c r="BE111" i="7"/>
  <c r="BI110" i="7"/>
  <c r="BH110" i="7"/>
  <c r="BG110" i="7"/>
  <c r="BF110" i="7"/>
  <c r="T110" i="7"/>
  <c r="R110" i="7"/>
  <c r="P110" i="7"/>
  <c r="BK110" i="7"/>
  <c r="J110" i="7"/>
  <c r="BE110" i="7"/>
  <c r="BI109" i="7"/>
  <c r="BH109" i="7"/>
  <c r="BG109" i="7"/>
  <c r="BF109" i="7"/>
  <c r="T109" i="7"/>
  <c r="R109" i="7"/>
  <c r="P109" i="7"/>
  <c r="BK109" i="7"/>
  <c r="J109" i="7"/>
  <c r="BE109" i="7"/>
  <c r="BI108" i="7"/>
  <c r="BH108" i="7"/>
  <c r="BG108" i="7"/>
  <c r="BF108" i="7"/>
  <c r="T108" i="7"/>
  <c r="R108" i="7"/>
  <c r="P108" i="7"/>
  <c r="BK108" i="7"/>
  <c r="J108" i="7"/>
  <c r="BE108" i="7"/>
  <c r="BI107" i="7"/>
  <c r="BH107" i="7"/>
  <c r="BG107" i="7"/>
  <c r="BF107" i="7"/>
  <c r="T107" i="7"/>
  <c r="R107" i="7"/>
  <c r="P107" i="7"/>
  <c r="BK107" i="7"/>
  <c r="J107" i="7"/>
  <c r="BE107" i="7"/>
  <c r="BI106" i="7"/>
  <c r="BH106" i="7"/>
  <c r="BG106" i="7"/>
  <c r="BF106" i="7"/>
  <c r="T106" i="7"/>
  <c r="R106" i="7"/>
  <c r="P106" i="7"/>
  <c r="BK106" i="7"/>
  <c r="J106" i="7"/>
  <c r="BE106" i="7"/>
  <c r="BI105" i="7"/>
  <c r="BH105" i="7"/>
  <c r="BG105" i="7"/>
  <c r="BF105" i="7"/>
  <c r="T105" i="7"/>
  <c r="R105" i="7"/>
  <c r="P105" i="7"/>
  <c r="BK105" i="7"/>
  <c r="J105" i="7"/>
  <c r="BE105" i="7"/>
  <c r="BI104" i="7"/>
  <c r="BH104" i="7"/>
  <c r="BG104" i="7"/>
  <c r="BF104" i="7"/>
  <c r="T104" i="7"/>
  <c r="R104" i="7"/>
  <c r="P104" i="7"/>
  <c r="BK104" i="7"/>
  <c r="J104" i="7"/>
  <c r="BE104" i="7"/>
  <c r="BI103" i="7"/>
  <c r="BH103" i="7"/>
  <c r="BG103" i="7"/>
  <c r="BF103" i="7"/>
  <c r="T103" i="7"/>
  <c r="R103" i="7"/>
  <c r="P103" i="7"/>
  <c r="BK103" i="7"/>
  <c r="J103" i="7"/>
  <c r="BE103" i="7"/>
  <c r="BI102" i="7"/>
  <c r="BH102" i="7"/>
  <c r="BG102" i="7"/>
  <c r="BF102" i="7"/>
  <c r="T102" i="7"/>
  <c r="R102" i="7"/>
  <c r="P102" i="7"/>
  <c r="BK102" i="7"/>
  <c r="J102" i="7"/>
  <c r="BE102" i="7"/>
  <c r="BI101" i="7"/>
  <c r="BH101" i="7"/>
  <c r="BG101" i="7"/>
  <c r="BF101" i="7"/>
  <c r="T101" i="7"/>
  <c r="R101" i="7"/>
  <c r="P101" i="7"/>
  <c r="BK101" i="7"/>
  <c r="J101" i="7"/>
  <c r="BE101" i="7"/>
  <c r="BI100" i="7"/>
  <c r="BH100" i="7"/>
  <c r="BG100" i="7"/>
  <c r="BF100" i="7"/>
  <c r="T100" i="7"/>
  <c r="R100" i="7"/>
  <c r="P100" i="7"/>
  <c r="BK100" i="7"/>
  <c r="J100" i="7"/>
  <c r="BE100" i="7"/>
  <c r="BI99" i="7"/>
  <c r="BH99" i="7"/>
  <c r="BG99" i="7"/>
  <c r="BF99" i="7"/>
  <c r="T99" i="7"/>
  <c r="R99" i="7"/>
  <c r="P99" i="7"/>
  <c r="BK99" i="7"/>
  <c r="J99" i="7"/>
  <c r="BE99" i="7"/>
  <c r="BI98" i="7"/>
  <c r="BH98" i="7"/>
  <c r="BG98" i="7"/>
  <c r="BF98" i="7"/>
  <c r="T98" i="7"/>
  <c r="R98" i="7"/>
  <c r="P98" i="7"/>
  <c r="BK98" i="7"/>
  <c r="J98" i="7"/>
  <c r="BE98" i="7"/>
  <c r="BI97" i="7"/>
  <c r="BH97" i="7"/>
  <c r="BG97" i="7"/>
  <c r="BF97" i="7"/>
  <c r="T97" i="7"/>
  <c r="R97" i="7"/>
  <c r="P97" i="7"/>
  <c r="BK97" i="7"/>
  <c r="J97" i="7"/>
  <c r="BE97" i="7"/>
  <c r="BI96" i="7"/>
  <c r="BH96" i="7"/>
  <c r="BG96" i="7"/>
  <c r="BF96" i="7"/>
  <c r="T96" i="7"/>
  <c r="R96" i="7"/>
  <c r="P96" i="7"/>
  <c r="BK96" i="7"/>
  <c r="J96" i="7"/>
  <c r="BE96" i="7"/>
  <c r="BI95" i="7"/>
  <c r="BH95" i="7"/>
  <c r="BG95" i="7"/>
  <c r="BF95" i="7"/>
  <c r="T95" i="7"/>
  <c r="R95" i="7"/>
  <c r="P95" i="7"/>
  <c r="BK95" i="7"/>
  <c r="J95" i="7"/>
  <c r="BE95" i="7"/>
  <c r="BI94" i="7"/>
  <c r="BH94" i="7"/>
  <c r="BG94" i="7"/>
  <c r="BF94" i="7"/>
  <c r="T94" i="7"/>
  <c r="R94" i="7"/>
  <c r="P94" i="7"/>
  <c r="BK94" i="7"/>
  <c r="J94" i="7"/>
  <c r="BE94" i="7"/>
  <c r="BI93" i="7"/>
  <c r="BH93" i="7"/>
  <c r="BG93" i="7"/>
  <c r="BF93" i="7"/>
  <c r="T93" i="7"/>
  <c r="R93" i="7"/>
  <c r="P93" i="7"/>
  <c r="BK93" i="7"/>
  <c r="J93" i="7"/>
  <c r="BE93" i="7"/>
  <c r="BI92" i="7"/>
  <c r="F34" i="7"/>
  <c r="BD57" i="1" s="1"/>
  <c r="BH92" i="7"/>
  <c r="F33" i="7" s="1"/>
  <c r="BC57" i="1" s="1"/>
  <c r="BG92" i="7"/>
  <c r="F32" i="7"/>
  <c r="BB57" i="1" s="1"/>
  <c r="BF92" i="7"/>
  <c r="F31" i="7" s="1"/>
  <c r="BA57" i="1" s="1"/>
  <c r="T92" i="7"/>
  <c r="T91" i="7"/>
  <c r="R92" i="7"/>
  <c r="R91" i="7" s="1"/>
  <c r="P92" i="7"/>
  <c r="P91" i="7"/>
  <c r="P90" i="7" s="1"/>
  <c r="AU57" i="1" s="1"/>
  <c r="BK92" i="7"/>
  <c r="BK91" i="7"/>
  <c r="J92" i="7"/>
  <c r="BE92" i="7"/>
  <c r="J86" i="7"/>
  <c r="F86" i="7"/>
  <c r="F84" i="7"/>
  <c r="E82" i="7"/>
  <c r="J51" i="7"/>
  <c r="F51" i="7"/>
  <c r="F49" i="7"/>
  <c r="E47" i="7"/>
  <c r="J18" i="7"/>
  <c r="E18" i="7"/>
  <c r="F52" i="7" s="1"/>
  <c r="J17" i="7"/>
  <c r="J12" i="7"/>
  <c r="J49" i="7" s="1"/>
  <c r="E7" i="7"/>
  <c r="E45" i="7" s="1"/>
  <c r="E80" i="7"/>
  <c r="AY56" i="1"/>
  <c r="AX56" i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 s="1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T114" i="6"/>
  <c r="R114" i="6"/>
  <c r="P114" i="6"/>
  <c r="BK114" i="6"/>
  <c r="J114" i="6"/>
  <c r="BE114" i="6" s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BI83" i="6"/>
  <c r="BH83" i="6"/>
  <c r="BG83" i="6"/>
  <c r="BF83" i="6"/>
  <c r="T83" i="6"/>
  <c r="R83" i="6"/>
  <c r="P83" i="6"/>
  <c r="BK83" i="6"/>
  <c r="J83" i="6"/>
  <c r="BE83" i="6" s="1"/>
  <c r="BI82" i="6"/>
  <c r="BH82" i="6"/>
  <c r="BG82" i="6"/>
  <c r="BF82" i="6"/>
  <c r="T82" i="6"/>
  <c r="R82" i="6"/>
  <c r="P82" i="6"/>
  <c r="BK82" i="6"/>
  <c r="J82" i="6"/>
  <c r="BE82" i="6" s="1"/>
  <c r="BI81" i="6"/>
  <c r="BH81" i="6"/>
  <c r="BG81" i="6"/>
  <c r="BF81" i="6"/>
  <c r="T81" i="6"/>
  <c r="R81" i="6"/>
  <c r="P81" i="6"/>
  <c r="BK81" i="6"/>
  <c r="J81" i="6"/>
  <c r="BE81" i="6" s="1"/>
  <c r="BI80" i="6"/>
  <c r="BH80" i="6"/>
  <c r="BG80" i="6"/>
  <c r="BF80" i="6"/>
  <c r="T80" i="6"/>
  <c r="R80" i="6"/>
  <c r="P80" i="6"/>
  <c r="BK80" i="6"/>
  <c r="J80" i="6"/>
  <c r="BE80" i="6" s="1"/>
  <c r="BI79" i="6"/>
  <c r="F34" i="6" s="1"/>
  <c r="BD56" i="1" s="1"/>
  <c r="BH79" i="6"/>
  <c r="F33" i="6"/>
  <c r="BC56" i="1" s="1"/>
  <c r="BG79" i="6"/>
  <c r="F32" i="6" s="1"/>
  <c r="BB56" i="1" s="1"/>
  <c r="BF79" i="6"/>
  <c r="J31" i="6"/>
  <c r="AW56" i="1" s="1"/>
  <c r="F31" i="6"/>
  <c r="BA56" i="1" s="1"/>
  <c r="T79" i="6"/>
  <c r="T78" i="6" s="1"/>
  <c r="T77" i="6" s="1"/>
  <c r="R79" i="6"/>
  <c r="R78" i="6"/>
  <c r="R77" i="6" s="1"/>
  <c r="P79" i="6"/>
  <c r="P78" i="6" s="1"/>
  <c r="P77" i="6" s="1"/>
  <c r="AU56" i="1" s="1"/>
  <c r="BK79" i="6"/>
  <c r="BK78" i="6" s="1"/>
  <c r="J79" i="6"/>
  <c r="BE79" i="6" s="1"/>
  <c r="J73" i="6"/>
  <c r="F73" i="6"/>
  <c r="F71" i="6"/>
  <c r="E69" i="6"/>
  <c r="J51" i="6"/>
  <c r="F51" i="6"/>
  <c r="F49" i="6"/>
  <c r="E47" i="6"/>
  <c r="J18" i="6"/>
  <c r="E18" i="6"/>
  <c r="F52" i="6" s="1"/>
  <c r="F74" i="6"/>
  <c r="J17" i="6"/>
  <c r="J12" i="6"/>
  <c r="J49" i="6" s="1"/>
  <c r="J71" i="6"/>
  <c r="E7" i="6"/>
  <c r="E67" i="6" s="1"/>
  <c r="E45" i="6"/>
  <c r="AY55" i="1"/>
  <c r="AX55" i="1"/>
  <c r="BI314" i="5"/>
  <c r="BH314" i="5"/>
  <c r="BG314" i="5"/>
  <c r="BF314" i="5"/>
  <c r="T314" i="5"/>
  <c r="R314" i="5"/>
  <c r="P314" i="5"/>
  <c r="BK314" i="5"/>
  <c r="J314" i="5"/>
  <c r="BE314" i="5"/>
  <c r="BI313" i="5"/>
  <c r="BH313" i="5"/>
  <c r="BG313" i="5"/>
  <c r="BF313" i="5"/>
  <c r="T313" i="5"/>
  <c r="R313" i="5"/>
  <c r="P313" i="5"/>
  <c r="BK313" i="5"/>
  <c r="J313" i="5"/>
  <c r="BE313" i="5"/>
  <c r="BI312" i="5"/>
  <c r="BH312" i="5"/>
  <c r="BG312" i="5"/>
  <c r="BF312" i="5"/>
  <c r="T312" i="5"/>
  <c r="R312" i="5"/>
  <c r="P312" i="5"/>
  <c r="BK312" i="5"/>
  <c r="J312" i="5"/>
  <c r="BE312" i="5"/>
  <c r="BI311" i="5"/>
  <c r="BH311" i="5"/>
  <c r="BG311" i="5"/>
  <c r="BF311" i="5"/>
  <c r="T311" i="5"/>
  <c r="R311" i="5"/>
  <c r="P311" i="5"/>
  <c r="BK311" i="5"/>
  <c r="J311" i="5"/>
  <c r="BE311" i="5"/>
  <c r="BI310" i="5"/>
  <c r="BH310" i="5"/>
  <c r="BG310" i="5"/>
  <c r="BF310" i="5"/>
  <c r="T310" i="5"/>
  <c r="R310" i="5"/>
  <c r="P310" i="5"/>
  <c r="BK310" i="5"/>
  <c r="J310" i="5"/>
  <c r="BE310" i="5"/>
  <c r="BI309" i="5"/>
  <c r="BH309" i="5"/>
  <c r="BG309" i="5"/>
  <c r="BF309" i="5"/>
  <c r="T309" i="5"/>
  <c r="R309" i="5"/>
  <c r="P309" i="5"/>
  <c r="BK309" i="5"/>
  <c r="J309" i="5"/>
  <c r="BE309" i="5"/>
  <c r="BI308" i="5"/>
  <c r="BH308" i="5"/>
  <c r="BG308" i="5"/>
  <c r="BF308" i="5"/>
  <c r="T308" i="5"/>
  <c r="R308" i="5"/>
  <c r="P308" i="5"/>
  <c r="BK308" i="5"/>
  <c r="J308" i="5"/>
  <c r="BE308" i="5"/>
  <c r="BI307" i="5"/>
  <c r="BH307" i="5"/>
  <c r="BG307" i="5"/>
  <c r="BF307" i="5"/>
  <c r="T307" i="5"/>
  <c r="T306" i="5"/>
  <c r="R307" i="5"/>
  <c r="R306" i="5"/>
  <c r="P307" i="5"/>
  <c r="P306" i="5"/>
  <c r="BK307" i="5"/>
  <c r="BK306" i="5"/>
  <c r="J306" i="5" s="1"/>
  <c r="J60" i="5" s="1"/>
  <c r="J307" i="5"/>
  <c r="BE307" i="5" s="1"/>
  <c r="BI305" i="5"/>
  <c r="BH305" i="5"/>
  <c r="BG305" i="5"/>
  <c r="BF305" i="5"/>
  <c r="T305" i="5"/>
  <c r="R305" i="5"/>
  <c r="P305" i="5"/>
  <c r="BK305" i="5"/>
  <c r="J305" i="5"/>
  <c r="BE305" i="5"/>
  <c r="BI304" i="5"/>
  <c r="BH304" i="5"/>
  <c r="BG304" i="5"/>
  <c r="BF304" i="5"/>
  <c r="T304" i="5"/>
  <c r="R304" i="5"/>
  <c r="P304" i="5"/>
  <c r="BK304" i="5"/>
  <c r="J304" i="5"/>
  <c r="BE304" i="5"/>
  <c r="BI303" i="5"/>
  <c r="BH303" i="5"/>
  <c r="BG303" i="5"/>
  <c r="BF303" i="5"/>
  <c r="T303" i="5"/>
  <c r="R303" i="5"/>
  <c r="P303" i="5"/>
  <c r="BK303" i="5"/>
  <c r="J303" i="5"/>
  <c r="BE303" i="5"/>
  <c r="BI302" i="5"/>
  <c r="BH302" i="5"/>
  <c r="BG302" i="5"/>
  <c r="BF302" i="5"/>
  <c r="T302" i="5"/>
  <c r="R302" i="5"/>
  <c r="P302" i="5"/>
  <c r="BK302" i="5"/>
  <c r="J302" i="5"/>
  <c r="BE302" i="5"/>
  <c r="BI301" i="5"/>
  <c r="BH301" i="5"/>
  <c r="BG301" i="5"/>
  <c r="BF301" i="5"/>
  <c r="T301" i="5"/>
  <c r="R301" i="5"/>
  <c r="P301" i="5"/>
  <c r="BK301" i="5"/>
  <c r="J301" i="5"/>
  <c r="BE301" i="5"/>
  <c r="BI300" i="5"/>
  <c r="BH300" i="5"/>
  <c r="BG300" i="5"/>
  <c r="BF300" i="5"/>
  <c r="T300" i="5"/>
  <c r="R300" i="5"/>
  <c r="P300" i="5"/>
  <c r="BK300" i="5"/>
  <c r="J300" i="5"/>
  <c r="BE300" i="5"/>
  <c r="BI299" i="5"/>
  <c r="BH299" i="5"/>
  <c r="BG299" i="5"/>
  <c r="BF299" i="5"/>
  <c r="T299" i="5"/>
  <c r="R299" i="5"/>
  <c r="P299" i="5"/>
  <c r="BK299" i="5"/>
  <c r="J299" i="5"/>
  <c r="BE299" i="5"/>
  <c r="BI298" i="5"/>
  <c r="BH298" i="5"/>
  <c r="BG298" i="5"/>
  <c r="BF298" i="5"/>
  <c r="T298" i="5"/>
  <c r="R298" i="5"/>
  <c r="P298" i="5"/>
  <c r="BK298" i="5"/>
  <c r="J298" i="5"/>
  <c r="BE298" i="5"/>
  <c r="BI297" i="5"/>
  <c r="BH297" i="5"/>
  <c r="BG297" i="5"/>
  <c r="BF297" i="5"/>
  <c r="T297" i="5"/>
  <c r="R297" i="5"/>
  <c r="P297" i="5"/>
  <c r="BK297" i="5"/>
  <c r="J297" i="5"/>
  <c r="BE297" i="5"/>
  <c r="BI296" i="5"/>
  <c r="BH296" i="5"/>
  <c r="BG296" i="5"/>
  <c r="BF296" i="5"/>
  <c r="T296" i="5"/>
  <c r="R296" i="5"/>
  <c r="P296" i="5"/>
  <c r="BK296" i="5"/>
  <c r="J296" i="5"/>
  <c r="BE296" i="5"/>
  <c r="BI295" i="5"/>
  <c r="BH295" i="5"/>
  <c r="BG295" i="5"/>
  <c r="BF295" i="5"/>
  <c r="T295" i="5"/>
  <c r="R295" i="5"/>
  <c r="P295" i="5"/>
  <c r="BK295" i="5"/>
  <c r="J295" i="5"/>
  <c r="BE295" i="5"/>
  <c r="BI294" i="5"/>
  <c r="BH294" i="5"/>
  <c r="BG294" i="5"/>
  <c r="BF294" i="5"/>
  <c r="T294" i="5"/>
  <c r="R294" i="5"/>
  <c r="P294" i="5"/>
  <c r="BK294" i="5"/>
  <c r="J294" i="5"/>
  <c r="BE294" i="5"/>
  <c r="BI293" i="5"/>
  <c r="BH293" i="5"/>
  <c r="BG293" i="5"/>
  <c r="BF293" i="5"/>
  <c r="T293" i="5"/>
  <c r="R293" i="5"/>
  <c r="P293" i="5"/>
  <c r="BK293" i="5"/>
  <c r="J293" i="5"/>
  <c r="BE293" i="5"/>
  <c r="BI292" i="5"/>
  <c r="BH292" i="5"/>
  <c r="BG292" i="5"/>
  <c r="BF292" i="5"/>
  <c r="T292" i="5"/>
  <c r="R292" i="5"/>
  <c r="P292" i="5"/>
  <c r="BK292" i="5"/>
  <c r="J292" i="5"/>
  <c r="BE292" i="5"/>
  <c r="BI291" i="5"/>
  <c r="BH291" i="5"/>
  <c r="BG291" i="5"/>
  <c r="BF291" i="5"/>
  <c r="T291" i="5"/>
  <c r="R291" i="5"/>
  <c r="P291" i="5"/>
  <c r="BK291" i="5"/>
  <c r="J291" i="5"/>
  <c r="BE291" i="5"/>
  <c r="BI290" i="5"/>
  <c r="BH290" i="5"/>
  <c r="BG290" i="5"/>
  <c r="BF290" i="5"/>
  <c r="T290" i="5"/>
  <c r="R290" i="5"/>
  <c r="P290" i="5"/>
  <c r="BK290" i="5"/>
  <c r="J290" i="5"/>
  <c r="BE290" i="5"/>
  <c r="BI289" i="5"/>
  <c r="BH289" i="5"/>
  <c r="BG289" i="5"/>
  <c r="BF289" i="5"/>
  <c r="T289" i="5"/>
  <c r="R289" i="5"/>
  <c r="P289" i="5"/>
  <c r="BK289" i="5"/>
  <c r="J289" i="5"/>
  <c r="BE289" i="5"/>
  <c r="BI288" i="5"/>
  <c r="BH288" i="5"/>
  <c r="BG288" i="5"/>
  <c r="BF288" i="5"/>
  <c r="T288" i="5"/>
  <c r="R288" i="5"/>
  <c r="P288" i="5"/>
  <c r="BK288" i="5"/>
  <c r="J288" i="5"/>
  <c r="BE288" i="5"/>
  <c r="BI287" i="5"/>
  <c r="BH287" i="5"/>
  <c r="BG287" i="5"/>
  <c r="BF287" i="5"/>
  <c r="T287" i="5"/>
  <c r="R287" i="5"/>
  <c r="P287" i="5"/>
  <c r="BK287" i="5"/>
  <c r="J287" i="5"/>
  <c r="BE287" i="5"/>
  <c r="BI286" i="5"/>
  <c r="BH286" i="5"/>
  <c r="BG286" i="5"/>
  <c r="BF286" i="5"/>
  <c r="T286" i="5"/>
  <c r="R286" i="5"/>
  <c r="P286" i="5"/>
  <c r="BK286" i="5"/>
  <c r="J286" i="5"/>
  <c r="BE286" i="5"/>
  <c r="BI285" i="5"/>
  <c r="BH285" i="5"/>
  <c r="BG285" i="5"/>
  <c r="BF285" i="5"/>
  <c r="T285" i="5"/>
  <c r="R285" i="5"/>
  <c r="P285" i="5"/>
  <c r="BK285" i="5"/>
  <c r="J285" i="5"/>
  <c r="BE285" i="5"/>
  <c r="BI284" i="5"/>
  <c r="BH284" i="5"/>
  <c r="BG284" i="5"/>
  <c r="BF284" i="5"/>
  <c r="T284" i="5"/>
  <c r="R284" i="5"/>
  <c r="P284" i="5"/>
  <c r="BK284" i="5"/>
  <c r="J284" i="5"/>
  <c r="BE284" i="5"/>
  <c r="BI283" i="5"/>
  <c r="BH283" i="5"/>
  <c r="BG283" i="5"/>
  <c r="BF283" i="5"/>
  <c r="T283" i="5"/>
  <c r="R283" i="5"/>
  <c r="P283" i="5"/>
  <c r="BK283" i="5"/>
  <c r="J283" i="5"/>
  <c r="BE283" i="5"/>
  <c r="BI282" i="5"/>
  <c r="BH282" i="5"/>
  <c r="BG282" i="5"/>
  <c r="BF282" i="5"/>
  <c r="T282" i="5"/>
  <c r="R282" i="5"/>
  <c r="P282" i="5"/>
  <c r="BK282" i="5"/>
  <c r="J282" i="5"/>
  <c r="BE282" i="5"/>
  <c r="BI281" i="5"/>
  <c r="BH281" i="5"/>
  <c r="BG281" i="5"/>
  <c r="BF281" i="5"/>
  <c r="T281" i="5"/>
  <c r="R281" i="5"/>
  <c r="P281" i="5"/>
  <c r="BK281" i="5"/>
  <c r="J281" i="5"/>
  <c r="BE281" i="5"/>
  <c r="BI280" i="5"/>
  <c r="BH280" i="5"/>
  <c r="BG280" i="5"/>
  <c r="BF280" i="5"/>
  <c r="T280" i="5"/>
  <c r="R280" i="5"/>
  <c r="P280" i="5"/>
  <c r="BK280" i="5"/>
  <c r="J280" i="5"/>
  <c r="BE280" i="5"/>
  <c r="BI279" i="5"/>
  <c r="BH279" i="5"/>
  <c r="BG279" i="5"/>
  <c r="BF279" i="5"/>
  <c r="T279" i="5"/>
  <c r="R279" i="5"/>
  <c r="P279" i="5"/>
  <c r="BK279" i="5"/>
  <c r="J279" i="5"/>
  <c r="BE279" i="5"/>
  <c r="BI278" i="5"/>
  <c r="BH278" i="5"/>
  <c r="BG278" i="5"/>
  <c r="BF278" i="5"/>
  <c r="T278" i="5"/>
  <c r="R278" i="5"/>
  <c r="P278" i="5"/>
  <c r="BK278" i="5"/>
  <c r="J278" i="5"/>
  <c r="BE278" i="5"/>
  <c r="BI277" i="5"/>
  <c r="BH277" i="5"/>
  <c r="BG277" i="5"/>
  <c r="BF277" i="5"/>
  <c r="T277" i="5"/>
  <c r="R277" i="5"/>
  <c r="P277" i="5"/>
  <c r="BK277" i="5"/>
  <c r="J277" i="5"/>
  <c r="BE277" i="5"/>
  <c r="BI276" i="5"/>
  <c r="BH276" i="5"/>
  <c r="BG276" i="5"/>
  <c r="BF276" i="5"/>
  <c r="T276" i="5"/>
  <c r="R276" i="5"/>
  <c r="P276" i="5"/>
  <c r="BK276" i="5"/>
  <c r="J276" i="5"/>
  <c r="BE276" i="5"/>
  <c r="BI275" i="5"/>
  <c r="BH275" i="5"/>
  <c r="BG275" i="5"/>
  <c r="BF275" i="5"/>
  <c r="T275" i="5"/>
  <c r="R275" i="5"/>
  <c r="P275" i="5"/>
  <c r="BK275" i="5"/>
  <c r="J275" i="5"/>
  <c r="BE275" i="5"/>
  <c r="BI274" i="5"/>
  <c r="BH274" i="5"/>
  <c r="BG274" i="5"/>
  <c r="BF274" i="5"/>
  <c r="T274" i="5"/>
  <c r="R274" i="5"/>
  <c r="P274" i="5"/>
  <c r="BK274" i="5"/>
  <c r="J274" i="5"/>
  <c r="BE274" i="5"/>
  <c r="BI273" i="5"/>
  <c r="BH273" i="5"/>
  <c r="BG273" i="5"/>
  <c r="BF273" i="5"/>
  <c r="T273" i="5"/>
  <c r="R273" i="5"/>
  <c r="P273" i="5"/>
  <c r="BK273" i="5"/>
  <c r="J273" i="5"/>
  <c r="BE273" i="5"/>
  <c r="BI272" i="5"/>
  <c r="BH272" i="5"/>
  <c r="BG272" i="5"/>
  <c r="BF272" i="5"/>
  <c r="T272" i="5"/>
  <c r="R272" i="5"/>
  <c r="P272" i="5"/>
  <c r="BK272" i="5"/>
  <c r="J272" i="5"/>
  <c r="BE272" i="5"/>
  <c r="BI271" i="5"/>
  <c r="BH271" i="5"/>
  <c r="BG271" i="5"/>
  <c r="BF271" i="5"/>
  <c r="T271" i="5"/>
  <c r="R271" i="5"/>
  <c r="P271" i="5"/>
  <c r="BK271" i="5"/>
  <c r="J271" i="5"/>
  <c r="BE271" i="5"/>
  <c r="BI270" i="5"/>
  <c r="BH270" i="5"/>
  <c r="BG270" i="5"/>
  <c r="BF270" i="5"/>
  <c r="T270" i="5"/>
  <c r="R270" i="5"/>
  <c r="P270" i="5"/>
  <c r="BK270" i="5"/>
  <c r="J270" i="5"/>
  <c r="BE270" i="5"/>
  <c r="BI269" i="5"/>
  <c r="BH269" i="5"/>
  <c r="BG269" i="5"/>
  <c r="BF269" i="5"/>
  <c r="T269" i="5"/>
  <c r="R269" i="5"/>
  <c r="P269" i="5"/>
  <c r="BK269" i="5"/>
  <c r="J269" i="5"/>
  <c r="BE269" i="5"/>
  <c r="BI268" i="5"/>
  <c r="BH268" i="5"/>
  <c r="BG268" i="5"/>
  <c r="BF268" i="5"/>
  <c r="T268" i="5"/>
  <c r="R268" i="5"/>
  <c r="P268" i="5"/>
  <c r="BK268" i="5"/>
  <c r="J268" i="5"/>
  <c r="BE268" i="5"/>
  <c r="BI267" i="5"/>
  <c r="BH267" i="5"/>
  <c r="BG267" i="5"/>
  <c r="BF267" i="5"/>
  <c r="T267" i="5"/>
  <c r="R267" i="5"/>
  <c r="P267" i="5"/>
  <c r="BK267" i="5"/>
  <c r="J267" i="5"/>
  <c r="BE267" i="5"/>
  <c r="BI266" i="5"/>
  <c r="BH266" i="5"/>
  <c r="BG266" i="5"/>
  <c r="BF266" i="5"/>
  <c r="T266" i="5"/>
  <c r="R266" i="5"/>
  <c r="P266" i="5"/>
  <c r="BK266" i="5"/>
  <c r="J266" i="5"/>
  <c r="BE266" i="5"/>
  <c r="BI265" i="5"/>
  <c r="BH265" i="5"/>
  <c r="BG265" i="5"/>
  <c r="BF265" i="5"/>
  <c r="T265" i="5"/>
  <c r="R265" i="5"/>
  <c r="P265" i="5"/>
  <c r="BK265" i="5"/>
  <c r="J265" i="5"/>
  <c r="BE265" i="5"/>
  <c r="BI264" i="5"/>
  <c r="BH264" i="5"/>
  <c r="BG264" i="5"/>
  <c r="BF264" i="5"/>
  <c r="T264" i="5"/>
  <c r="R264" i="5"/>
  <c r="P264" i="5"/>
  <c r="BK264" i="5"/>
  <c r="J264" i="5"/>
  <c r="BE264" i="5"/>
  <c r="BI263" i="5"/>
  <c r="BH263" i="5"/>
  <c r="BG263" i="5"/>
  <c r="BF263" i="5"/>
  <c r="T263" i="5"/>
  <c r="R263" i="5"/>
  <c r="P263" i="5"/>
  <c r="BK263" i="5"/>
  <c r="J263" i="5"/>
  <c r="BE263" i="5"/>
  <c r="BI262" i="5"/>
  <c r="BH262" i="5"/>
  <c r="BG262" i="5"/>
  <c r="BF262" i="5"/>
  <c r="T262" i="5"/>
  <c r="R262" i="5"/>
  <c r="P262" i="5"/>
  <c r="BK262" i="5"/>
  <c r="J262" i="5"/>
  <c r="BE262" i="5"/>
  <c r="BI261" i="5"/>
  <c r="BH261" i="5"/>
  <c r="BG261" i="5"/>
  <c r="BF261" i="5"/>
  <c r="T261" i="5"/>
  <c r="R261" i="5"/>
  <c r="P261" i="5"/>
  <c r="BK261" i="5"/>
  <c r="J261" i="5"/>
  <c r="BE261" i="5"/>
  <c r="BI260" i="5"/>
  <c r="BH260" i="5"/>
  <c r="BG260" i="5"/>
  <c r="BF260" i="5"/>
  <c r="T260" i="5"/>
  <c r="R260" i="5"/>
  <c r="P260" i="5"/>
  <c r="BK260" i="5"/>
  <c r="J260" i="5"/>
  <c r="BE260" i="5"/>
  <c r="BI259" i="5"/>
  <c r="BH259" i="5"/>
  <c r="BG259" i="5"/>
  <c r="BF259" i="5"/>
  <c r="T259" i="5"/>
  <c r="R259" i="5"/>
  <c r="P259" i="5"/>
  <c r="BK259" i="5"/>
  <c r="J259" i="5"/>
  <c r="BE259" i="5"/>
  <c r="BI258" i="5"/>
  <c r="BH258" i="5"/>
  <c r="BG258" i="5"/>
  <c r="BF258" i="5"/>
  <c r="T258" i="5"/>
  <c r="R258" i="5"/>
  <c r="P258" i="5"/>
  <c r="BK258" i="5"/>
  <c r="J258" i="5"/>
  <c r="BE258" i="5"/>
  <c r="BI257" i="5"/>
  <c r="BH257" i="5"/>
  <c r="BG257" i="5"/>
  <c r="BF257" i="5"/>
  <c r="T257" i="5"/>
  <c r="R257" i="5"/>
  <c r="P257" i="5"/>
  <c r="BK257" i="5"/>
  <c r="J257" i="5"/>
  <c r="BE257" i="5"/>
  <c r="BI256" i="5"/>
  <c r="BH256" i="5"/>
  <c r="BG256" i="5"/>
  <c r="BF256" i="5"/>
  <c r="T256" i="5"/>
  <c r="R256" i="5"/>
  <c r="P256" i="5"/>
  <c r="BK256" i="5"/>
  <c r="J256" i="5"/>
  <c r="BE256" i="5"/>
  <c r="BI255" i="5"/>
  <c r="BH255" i="5"/>
  <c r="BG255" i="5"/>
  <c r="BF255" i="5"/>
  <c r="T255" i="5"/>
  <c r="R255" i="5"/>
  <c r="P255" i="5"/>
  <c r="BK255" i="5"/>
  <c r="J255" i="5"/>
  <c r="BE255" i="5"/>
  <c r="BI254" i="5"/>
  <c r="BH254" i="5"/>
  <c r="BG254" i="5"/>
  <c r="BF254" i="5"/>
  <c r="T254" i="5"/>
  <c r="R254" i="5"/>
  <c r="P254" i="5"/>
  <c r="BK254" i="5"/>
  <c r="J254" i="5"/>
  <c r="BE254" i="5"/>
  <c r="BI253" i="5"/>
  <c r="BH253" i="5"/>
  <c r="BG253" i="5"/>
  <c r="BF253" i="5"/>
  <c r="T253" i="5"/>
  <c r="R253" i="5"/>
  <c r="P253" i="5"/>
  <c r="BK253" i="5"/>
  <c r="J253" i="5"/>
  <c r="BE253" i="5"/>
  <c r="BI252" i="5"/>
  <c r="BH252" i="5"/>
  <c r="BG252" i="5"/>
  <c r="BF252" i="5"/>
  <c r="T252" i="5"/>
  <c r="R252" i="5"/>
  <c r="P252" i="5"/>
  <c r="BK252" i="5"/>
  <c r="J252" i="5"/>
  <c r="BE252" i="5"/>
  <c r="BI251" i="5"/>
  <c r="BH251" i="5"/>
  <c r="BG251" i="5"/>
  <c r="BF251" i="5"/>
  <c r="T251" i="5"/>
  <c r="R251" i="5"/>
  <c r="P251" i="5"/>
  <c r="BK251" i="5"/>
  <c r="J251" i="5"/>
  <c r="BE251" i="5"/>
  <c r="BI250" i="5"/>
  <c r="BH250" i="5"/>
  <c r="BG250" i="5"/>
  <c r="BF250" i="5"/>
  <c r="T250" i="5"/>
  <c r="R250" i="5"/>
  <c r="P250" i="5"/>
  <c r="BK250" i="5"/>
  <c r="J250" i="5"/>
  <c r="BE250" i="5"/>
  <c r="BI249" i="5"/>
  <c r="BH249" i="5"/>
  <c r="BG249" i="5"/>
  <c r="BF249" i="5"/>
  <c r="T249" i="5"/>
  <c r="R249" i="5"/>
  <c r="P249" i="5"/>
  <c r="BK249" i="5"/>
  <c r="J249" i="5"/>
  <c r="BE249" i="5"/>
  <c r="BI248" i="5"/>
  <c r="BH248" i="5"/>
  <c r="BG248" i="5"/>
  <c r="BF248" i="5"/>
  <c r="T248" i="5"/>
  <c r="R248" i="5"/>
  <c r="P248" i="5"/>
  <c r="BK248" i="5"/>
  <c r="J248" i="5"/>
  <c r="BE248" i="5"/>
  <c r="BI247" i="5"/>
  <c r="BH247" i="5"/>
  <c r="BG247" i="5"/>
  <c r="BF247" i="5"/>
  <c r="T247" i="5"/>
  <c r="R247" i="5"/>
  <c r="P247" i="5"/>
  <c r="BK247" i="5"/>
  <c r="J247" i="5"/>
  <c r="BE247" i="5"/>
  <c r="BI246" i="5"/>
  <c r="BH246" i="5"/>
  <c r="BG246" i="5"/>
  <c r="BF246" i="5"/>
  <c r="T246" i="5"/>
  <c r="R246" i="5"/>
  <c r="P246" i="5"/>
  <c r="BK246" i="5"/>
  <c r="J246" i="5"/>
  <c r="BE246" i="5"/>
  <c r="BI245" i="5"/>
  <c r="BH245" i="5"/>
  <c r="BG245" i="5"/>
  <c r="BF245" i="5"/>
  <c r="T245" i="5"/>
  <c r="R245" i="5"/>
  <c r="P245" i="5"/>
  <c r="BK245" i="5"/>
  <c r="J245" i="5"/>
  <c r="BE245" i="5"/>
  <c r="BI244" i="5"/>
  <c r="BH244" i="5"/>
  <c r="BG244" i="5"/>
  <c r="BF244" i="5"/>
  <c r="T244" i="5"/>
  <c r="R244" i="5"/>
  <c r="P244" i="5"/>
  <c r="BK244" i="5"/>
  <c r="J244" i="5"/>
  <c r="BE244" i="5"/>
  <c r="BI243" i="5"/>
  <c r="BH243" i="5"/>
  <c r="BG243" i="5"/>
  <c r="BF243" i="5"/>
  <c r="T243" i="5"/>
  <c r="R243" i="5"/>
  <c r="P243" i="5"/>
  <c r="BK243" i="5"/>
  <c r="J243" i="5"/>
  <c r="BE243" i="5"/>
  <c r="BI242" i="5"/>
  <c r="BH242" i="5"/>
  <c r="BG242" i="5"/>
  <c r="BF242" i="5"/>
  <c r="T242" i="5"/>
  <c r="R242" i="5"/>
  <c r="P242" i="5"/>
  <c r="BK242" i="5"/>
  <c r="J242" i="5"/>
  <c r="BE242" i="5"/>
  <c r="BI241" i="5"/>
  <c r="BH241" i="5"/>
  <c r="BG241" i="5"/>
  <c r="BF241" i="5"/>
  <c r="T241" i="5"/>
  <c r="R241" i="5"/>
  <c r="P241" i="5"/>
  <c r="BK241" i="5"/>
  <c r="J241" i="5"/>
  <c r="BE241" i="5"/>
  <c r="BI240" i="5"/>
  <c r="BH240" i="5"/>
  <c r="BG240" i="5"/>
  <c r="BF240" i="5"/>
  <c r="T240" i="5"/>
  <c r="R240" i="5"/>
  <c r="P240" i="5"/>
  <c r="BK240" i="5"/>
  <c r="J240" i="5"/>
  <c r="BE240" i="5"/>
  <c r="BI239" i="5"/>
  <c r="BH239" i="5"/>
  <c r="BG239" i="5"/>
  <c r="BF239" i="5"/>
  <c r="T239" i="5"/>
  <c r="R239" i="5"/>
  <c r="P239" i="5"/>
  <c r="BK239" i="5"/>
  <c r="J239" i="5"/>
  <c r="BE239" i="5"/>
  <c r="BI238" i="5"/>
  <c r="BH238" i="5"/>
  <c r="BG238" i="5"/>
  <c r="BF238" i="5"/>
  <c r="T238" i="5"/>
  <c r="R238" i="5"/>
  <c r="P238" i="5"/>
  <c r="BK238" i="5"/>
  <c r="J238" i="5"/>
  <c r="BE238" i="5"/>
  <c r="BI237" i="5"/>
  <c r="BH237" i="5"/>
  <c r="BG237" i="5"/>
  <c r="BF237" i="5"/>
  <c r="T237" i="5"/>
  <c r="R237" i="5"/>
  <c r="P237" i="5"/>
  <c r="BK237" i="5"/>
  <c r="J237" i="5"/>
  <c r="BE237" i="5"/>
  <c r="BI236" i="5"/>
  <c r="BH236" i="5"/>
  <c r="BG236" i="5"/>
  <c r="BF236" i="5"/>
  <c r="T236" i="5"/>
  <c r="R236" i="5"/>
  <c r="P236" i="5"/>
  <c r="BK236" i="5"/>
  <c r="J236" i="5"/>
  <c r="BE236" i="5"/>
  <c r="BI235" i="5"/>
  <c r="BH235" i="5"/>
  <c r="BG235" i="5"/>
  <c r="BF235" i="5"/>
  <c r="T235" i="5"/>
  <c r="R235" i="5"/>
  <c r="P235" i="5"/>
  <c r="BK235" i="5"/>
  <c r="J235" i="5"/>
  <c r="BE235" i="5"/>
  <c r="BI234" i="5"/>
  <c r="BH234" i="5"/>
  <c r="BG234" i="5"/>
  <c r="BF234" i="5"/>
  <c r="T234" i="5"/>
  <c r="R234" i="5"/>
  <c r="P234" i="5"/>
  <c r="BK234" i="5"/>
  <c r="J234" i="5"/>
  <c r="BE234" i="5"/>
  <c r="BI233" i="5"/>
  <c r="BH233" i="5"/>
  <c r="BG233" i="5"/>
  <c r="BF233" i="5"/>
  <c r="T233" i="5"/>
  <c r="R233" i="5"/>
  <c r="P233" i="5"/>
  <c r="BK233" i="5"/>
  <c r="J233" i="5"/>
  <c r="BE233" i="5"/>
  <c r="BI232" i="5"/>
  <c r="BH232" i="5"/>
  <c r="BG232" i="5"/>
  <c r="BF232" i="5"/>
  <c r="T232" i="5"/>
  <c r="R232" i="5"/>
  <c r="P232" i="5"/>
  <c r="BK232" i="5"/>
  <c r="J232" i="5"/>
  <c r="BE232" i="5"/>
  <c r="BI231" i="5"/>
  <c r="BH231" i="5"/>
  <c r="BG231" i="5"/>
  <c r="BF231" i="5"/>
  <c r="T231" i="5"/>
  <c r="R231" i="5"/>
  <c r="P231" i="5"/>
  <c r="BK231" i="5"/>
  <c r="J231" i="5"/>
  <c r="BE231" i="5"/>
  <c r="BI230" i="5"/>
  <c r="BH230" i="5"/>
  <c r="BG230" i="5"/>
  <c r="BF230" i="5"/>
  <c r="T230" i="5"/>
  <c r="R230" i="5"/>
  <c r="P230" i="5"/>
  <c r="BK230" i="5"/>
  <c r="J230" i="5"/>
  <c r="BE230" i="5"/>
  <c r="BI229" i="5"/>
  <c r="BH229" i="5"/>
  <c r="BG229" i="5"/>
  <c r="BF229" i="5"/>
  <c r="T229" i="5"/>
  <c r="R229" i="5"/>
  <c r="P229" i="5"/>
  <c r="BK229" i="5"/>
  <c r="J229" i="5"/>
  <c r="BE229" i="5"/>
  <c r="BI228" i="5"/>
  <c r="BH228" i="5"/>
  <c r="BG228" i="5"/>
  <c r="BF228" i="5"/>
  <c r="T228" i="5"/>
  <c r="R228" i="5"/>
  <c r="P228" i="5"/>
  <c r="BK228" i="5"/>
  <c r="J228" i="5"/>
  <c r="BE228" i="5"/>
  <c r="BI227" i="5"/>
  <c r="BH227" i="5"/>
  <c r="BG227" i="5"/>
  <c r="BF227" i="5"/>
  <c r="T227" i="5"/>
  <c r="R227" i="5"/>
  <c r="P227" i="5"/>
  <c r="BK227" i="5"/>
  <c r="J227" i="5"/>
  <c r="BE227" i="5"/>
  <c r="BI226" i="5"/>
  <c r="BH226" i="5"/>
  <c r="BG226" i="5"/>
  <c r="BF226" i="5"/>
  <c r="T226" i="5"/>
  <c r="R226" i="5"/>
  <c r="P226" i="5"/>
  <c r="BK226" i="5"/>
  <c r="J226" i="5"/>
  <c r="BE226" i="5"/>
  <c r="BI225" i="5"/>
  <c r="BH225" i="5"/>
  <c r="BG225" i="5"/>
  <c r="BF225" i="5"/>
  <c r="T225" i="5"/>
  <c r="R225" i="5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J224" i="5"/>
  <c r="BE224" i="5"/>
  <c r="BI223" i="5"/>
  <c r="BH223" i="5"/>
  <c r="BG223" i="5"/>
  <c r="BF223" i="5"/>
  <c r="T223" i="5"/>
  <c r="R223" i="5"/>
  <c r="P223" i="5"/>
  <c r="BK223" i="5"/>
  <c r="J223" i="5"/>
  <c r="BE223" i="5"/>
  <c r="BI222" i="5"/>
  <c r="BH222" i="5"/>
  <c r="BG222" i="5"/>
  <c r="BF222" i="5"/>
  <c r="T222" i="5"/>
  <c r="R222" i="5"/>
  <c r="P222" i="5"/>
  <c r="BK222" i="5"/>
  <c r="J222" i="5"/>
  <c r="BE222" i="5"/>
  <c r="BI221" i="5"/>
  <c r="BH221" i="5"/>
  <c r="BG221" i="5"/>
  <c r="BF221" i="5"/>
  <c r="T221" i="5"/>
  <c r="R221" i="5"/>
  <c r="P221" i="5"/>
  <c r="BK221" i="5"/>
  <c r="J221" i="5"/>
  <c r="BE221" i="5"/>
  <c r="BI220" i="5"/>
  <c r="BH220" i="5"/>
  <c r="BG220" i="5"/>
  <c r="BF220" i="5"/>
  <c r="T220" i="5"/>
  <c r="R220" i="5"/>
  <c r="P220" i="5"/>
  <c r="BK220" i="5"/>
  <c r="J220" i="5"/>
  <c r="BE220" i="5"/>
  <c r="BI219" i="5"/>
  <c r="BH219" i="5"/>
  <c r="BG219" i="5"/>
  <c r="BF219" i="5"/>
  <c r="T219" i="5"/>
  <c r="R219" i="5"/>
  <c r="P219" i="5"/>
  <c r="BK219" i="5"/>
  <c r="J219" i="5"/>
  <c r="BE219" i="5"/>
  <c r="BI218" i="5"/>
  <c r="BH218" i="5"/>
  <c r="BG218" i="5"/>
  <c r="BF218" i="5"/>
  <c r="T218" i="5"/>
  <c r="R218" i="5"/>
  <c r="P218" i="5"/>
  <c r="BK218" i="5"/>
  <c r="J218" i="5"/>
  <c r="BE218" i="5"/>
  <c r="BI217" i="5"/>
  <c r="BH217" i="5"/>
  <c r="BG217" i="5"/>
  <c r="BF217" i="5"/>
  <c r="T217" i="5"/>
  <c r="R217" i="5"/>
  <c r="P217" i="5"/>
  <c r="BK217" i="5"/>
  <c r="J217" i="5"/>
  <c r="BE217" i="5"/>
  <c r="BI216" i="5"/>
  <c r="BH216" i="5"/>
  <c r="BG216" i="5"/>
  <c r="BF216" i="5"/>
  <c r="T216" i="5"/>
  <c r="T215" i="5"/>
  <c r="R216" i="5"/>
  <c r="R215" i="5"/>
  <c r="P216" i="5"/>
  <c r="P215" i="5"/>
  <c r="BK216" i="5"/>
  <c r="BK215" i="5"/>
  <c r="J215" i="5" s="1"/>
  <c r="J59" i="5" s="1"/>
  <c r="J216" i="5"/>
  <c r="BE216" i="5" s="1"/>
  <c r="BI214" i="5"/>
  <c r="BH214" i="5"/>
  <c r="BG214" i="5"/>
  <c r="BF214" i="5"/>
  <c r="T214" i="5"/>
  <c r="R214" i="5"/>
  <c r="P214" i="5"/>
  <c r="BK214" i="5"/>
  <c r="J214" i="5"/>
  <c r="BE214" i="5"/>
  <c r="BI213" i="5"/>
  <c r="BH213" i="5"/>
  <c r="BG213" i="5"/>
  <c r="BF213" i="5"/>
  <c r="T213" i="5"/>
  <c r="R213" i="5"/>
  <c r="P213" i="5"/>
  <c r="BK213" i="5"/>
  <c r="J213" i="5"/>
  <c r="BE213" i="5"/>
  <c r="BI212" i="5"/>
  <c r="BH212" i="5"/>
  <c r="BG212" i="5"/>
  <c r="BF212" i="5"/>
  <c r="T212" i="5"/>
  <c r="R212" i="5"/>
  <c r="P212" i="5"/>
  <c r="BK212" i="5"/>
  <c r="J212" i="5"/>
  <c r="BE212" i="5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/>
  <c r="BI209" i="5"/>
  <c r="BH209" i="5"/>
  <c r="BG209" i="5"/>
  <c r="BF209" i="5"/>
  <c r="T209" i="5"/>
  <c r="R209" i="5"/>
  <c r="P209" i="5"/>
  <c r="BK209" i="5"/>
  <c r="J209" i="5"/>
  <c r="BE209" i="5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/>
  <c r="BI205" i="5"/>
  <c r="BH205" i="5"/>
  <c r="BG205" i="5"/>
  <c r="BF205" i="5"/>
  <c r="T205" i="5"/>
  <c r="R205" i="5"/>
  <c r="P205" i="5"/>
  <c r="BK205" i="5"/>
  <c r="J205" i="5"/>
  <c r="BE205" i="5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P203" i="5"/>
  <c r="BK203" i="5"/>
  <c r="J203" i="5"/>
  <c r="BE203" i="5"/>
  <c r="BI202" i="5"/>
  <c r="BH202" i="5"/>
  <c r="BG202" i="5"/>
  <c r="BF202" i="5"/>
  <c r="T202" i="5"/>
  <c r="R202" i="5"/>
  <c r="P202" i="5"/>
  <c r="BK202" i="5"/>
  <c r="J202" i="5"/>
  <c r="BE202" i="5"/>
  <c r="BI201" i="5"/>
  <c r="BH201" i="5"/>
  <c r="BG201" i="5"/>
  <c r="BF201" i="5"/>
  <c r="T201" i="5"/>
  <c r="R201" i="5"/>
  <c r="P201" i="5"/>
  <c r="BK201" i="5"/>
  <c r="J201" i="5"/>
  <c r="BE201" i="5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BK189" i="5"/>
  <c r="J189" i="5"/>
  <c r="BE189" i="5"/>
  <c r="BI188" i="5"/>
  <c r="BH188" i="5"/>
  <c r="BG188" i="5"/>
  <c r="BF188" i="5"/>
  <c r="T188" i="5"/>
  <c r="R188" i="5"/>
  <c r="P188" i="5"/>
  <c r="BK188" i="5"/>
  <c r="J188" i="5"/>
  <c r="BE188" i="5"/>
  <c r="BI187" i="5"/>
  <c r="BH187" i="5"/>
  <c r="BG187" i="5"/>
  <c r="BF187" i="5"/>
  <c r="T187" i="5"/>
  <c r="R187" i="5"/>
  <c r="P187" i="5"/>
  <c r="BK187" i="5"/>
  <c r="J187" i="5"/>
  <c r="BE187" i="5"/>
  <c r="BI186" i="5"/>
  <c r="BH186" i="5"/>
  <c r="BG186" i="5"/>
  <c r="BF186" i="5"/>
  <c r="T186" i="5"/>
  <c r="R186" i="5"/>
  <c r="P186" i="5"/>
  <c r="BK186" i="5"/>
  <c r="J186" i="5"/>
  <c r="BE186" i="5"/>
  <c r="BI185" i="5"/>
  <c r="BH185" i="5"/>
  <c r="BG185" i="5"/>
  <c r="BF185" i="5"/>
  <c r="T185" i="5"/>
  <c r="R185" i="5"/>
  <c r="P185" i="5"/>
  <c r="BK185" i="5"/>
  <c r="J185" i="5"/>
  <c r="BE185" i="5"/>
  <c r="BI184" i="5"/>
  <c r="BH184" i="5"/>
  <c r="BG184" i="5"/>
  <c r="BF184" i="5"/>
  <c r="T184" i="5"/>
  <c r="R184" i="5"/>
  <c r="P184" i="5"/>
  <c r="BK184" i="5"/>
  <c r="J184" i="5"/>
  <c r="BE184" i="5"/>
  <c r="BI183" i="5"/>
  <c r="BH183" i="5"/>
  <c r="BG183" i="5"/>
  <c r="BF183" i="5"/>
  <c r="T183" i="5"/>
  <c r="R183" i="5"/>
  <c r="P183" i="5"/>
  <c r="BK183" i="5"/>
  <c r="J183" i="5"/>
  <c r="BE183" i="5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/>
  <c r="BI172" i="5"/>
  <c r="BH172" i="5"/>
  <c r="BG172" i="5"/>
  <c r="BF172" i="5"/>
  <c r="T172" i="5"/>
  <c r="R172" i="5"/>
  <c r="P172" i="5"/>
  <c r="BK172" i="5"/>
  <c r="J172" i="5"/>
  <c r="BE172" i="5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/>
  <c r="BI141" i="5"/>
  <c r="BH141" i="5"/>
  <c r="BG141" i="5"/>
  <c r="BF141" i="5"/>
  <c r="T141" i="5"/>
  <c r="R141" i="5"/>
  <c r="P141" i="5"/>
  <c r="BK141" i="5"/>
  <c r="J141" i="5"/>
  <c r="BE141" i="5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R139" i="5"/>
  <c r="R136" i="5" s="1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BK136" i="5" s="1"/>
  <c r="J136" i="5" s="1"/>
  <c r="J58" i="5" s="1"/>
  <c r="J138" i="5"/>
  <c r="BE138" i="5"/>
  <c r="BI137" i="5"/>
  <c r="BH137" i="5"/>
  <c r="BG137" i="5"/>
  <c r="BF137" i="5"/>
  <c r="T137" i="5"/>
  <c r="T136" i="5"/>
  <c r="R137" i="5"/>
  <c r="P137" i="5"/>
  <c r="P136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P125" i="5"/>
  <c r="BK125" i="5"/>
  <c r="J125" i="5"/>
  <c r="BE125" i="5"/>
  <c r="BI124" i="5"/>
  <c r="BH124" i="5"/>
  <c r="BG124" i="5"/>
  <c r="BF124" i="5"/>
  <c r="T124" i="5"/>
  <c r="R124" i="5"/>
  <c r="P124" i="5"/>
  <c r="BK124" i="5"/>
  <c r="J124" i="5"/>
  <c r="BE124" i="5"/>
  <c r="BI123" i="5"/>
  <c r="BH123" i="5"/>
  <c r="BG123" i="5"/>
  <c r="BF123" i="5"/>
  <c r="T123" i="5"/>
  <c r="R123" i="5"/>
  <c r="P123" i="5"/>
  <c r="BK123" i="5"/>
  <c r="J123" i="5"/>
  <c r="BE123" i="5"/>
  <c r="BI122" i="5"/>
  <c r="BH122" i="5"/>
  <c r="BG122" i="5"/>
  <c r="BF122" i="5"/>
  <c r="T122" i="5"/>
  <c r="R122" i="5"/>
  <c r="P122" i="5"/>
  <c r="BK122" i="5"/>
  <c r="J122" i="5"/>
  <c r="BE122" i="5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/>
  <c r="BI87" i="5"/>
  <c r="BH87" i="5"/>
  <c r="BG87" i="5"/>
  <c r="BF87" i="5"/>
  <c r="T87" i="5"/>
  <c r="R87" i="5"/>
  <c r="P87" i="5"/>
  <c r="BK87" i="5"/>
  <c r="J87" i="5"/>
  <c r="BE87" i="5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T85" i="5"/>
  <c r="R85" i="5"/>
  <c r="P85" i="5"/>
  <c r="BK85" i="5"/>
  <c r="J85" i="5"/>
  <c r="BE85" i="5"/>
  <c r="BI84" i="5"/>
  <c r="BH84" i="5"/>
  <c r="F33" i="5" s="1"/>
  <c r="BC55" i="1" s="1"/>
  <c r="BG84" i="5"/>
  <c r="BF84" i="5"/>
  <c r="T84" i="5"/>
  <c r="R84" i="5"/>
  <c r="P84" i="5"/>
  <c r="BK84" i="5"/>
  <c r="J84" i="5"/>
  <c r="BE84" i="5"/>
  <c r="F30" i="5" s="1"/>
  <c r="AZ55" i="1" s="1"/>
  <c r="BI83" i="5"/>
  <c r="BH83" i="5"/>
  <c r="BG83" i="5"/>
  <c r="F32" i="5" s="1"/>
  <c r="BB55" i="1" s="1"/>
  <c r="BF83" i="5"/>
  <c r="T83" i="5"/>
  <c r="R83" i="5"/>
  <c r="P83" i="5"/>
  <c r="BK83" i="5"/>
  <c r="BK81" i="5" s="1"/>
  <c r="J83" i="5"/>
  <c r="BE83" i="5"/>
  <c r="BI82" i="5"/>
  <c r="F34" i="5"/>
  <c r="BD55" i="1" s="1"/>
  <c r="BH82" i="5"/>
  <c r="BG82" i="5"/>
  <c r="BF82" i="5"/>
  <c r="T82" i="5"/>
  <c r="T81" i="5"/>
  <c r="T80" i="5" s="1"/>
  <c r="R82" i="5"/>
  <c r="P82" i="5"/>
  <c r="P81" i="5" s="1"/>
  <c r="P80" i="5" s="1"/>
  <c r="AU55" i="1" s="1"/>
  <c r="BK82" i="5"/>
  <c r="J82" i="5"/>
  <c r="BE82" i="5"/>
  <c r="J76" i="5"/>
  <c r="F76" i="5"/>
  <c r="F74" i="5"/>
  <c r="E72" i="5"/>
  <c r="J51" i="5"/>
  <c r="F51" i="5"/>
  <c r="F49" i="5"/>
  <c r="E47" i="5"/>
  <c r="J18" i="5"/>
  <c r="E18" i="5"/>
  <c r="J17" i="5"/>
  <c r="J12" i="5"/>
  <c r="J74" i="5" s="1"/>
  <c r="J49" i="5"/>
  <c r="E7" i="5"/>
  <c r="E45" i="5" s="1"/>
  <c r="E70" i="5"/>
  <c r="AY54" i="1"/>
  <c r="AX54" i="1"/>
  <c r="BI219" i="4"/>
  <c r="BH219" i="4"/>
  <c r="BG219" i="4"/>
  <c r="BF219" i="4"/>
  <c r="T219" i="4"/>
  <c r="R219" i="4"/>
  <c r="P219" i="4"/>
  <c r="BK219" i="4"/>
  <c r="J219" i="4"/>
  <c r="BE219" i="4" s="1"/>
  <c r="BI218" i="4"/>
  <c r="BH218" i="4"/>
  <c r="BG218" i="4"/>
  <c r="BF218" i="4"/>
  <c r="T218" i="4"/>
  <c r="R218" i="4"/>
  <c r="P218" i="4"/>
  <c r="P216" i="4" s="1"/>
  <c r="P215" i="4" s="1"/>
  <c r="BK218" i="4"/>
  <c r="J218" i="4"/>
  <c r="BE218" i="4" s="1"/>
  <c r="BI217" i="4"/>
  <c r="BH217" i="4"/>
  <c r="BG217" i="4"/>
  <c r="BF217" i="4"/>
  <c r="T217" i="4"/>
  <c r="T216" i="4" s="1"/>
  <c r="T215" i="4" s="1"/>
  <c r="R217" i="4"/>
  <c r="R216" i="4" s="1"/>
  <c r="R215" i="4"/>
  <c r="P217" i="4"/>
  <c r="BK217" i="4"/>
  <c r="BK216" i="4" s="1"/>
  <c r="J217" i="4"/>
  <c r="BE217" i="4"/>
  <c r="BI214" i="4"/>
  <c r="BH214" i="4"/>
  <c r="BG214" i="4"/>
  <c r="BF214" i="4"/>
  <c r="T214" i="4"/>
  <c r="T213" i="4"/>
  <c r="R214" i="4"/>
  <c r="R213" i="4"/>
  <c r="P214" i="4"/>
  <c r="P213" i="4"/>
  <c r="BK214" i="4"/>
  <c r="BK213" i="4"/>
  <c r="J213" i="4" s="1"/>
  <c r="J214" i="4"/>
  <c r="BE214" i="4" s="1"/>
  <c r="J67" i="4"/>
  <c r="BI211" i="4"/>
  <c r="BH211" i="4"/>
  <c r="BG211" i="4"/>
  <c r="BF211" i="4"/>
  <c r="T211" i="4"/>
  <c r="R211" i="4"/>
  <c r="P211" i="4"/>
  <c r="BK211" i="4"/>
  <c r="J211" i="4"/>
  <c r="BE211" i="4"/>
  <c r="BI209" i="4"/>
  <c r="BH209" i="4"/>
  <c r="BG209" i="4"/>
  <c r="BF209" i="4"/>
  <c r="T209" i="4"/>
  <c r="R209" i="4"/>
  <c r="P209" i="4"/>
  <c r="BK209" i="4"/>
  <c r="J209" i="4"/>
  <c r="BE209" i="4"/>
  <c r="BI208" i="4"/>
  <c r="BH208" i="4"/>
  <c r="BG208" i="4"/>
  <c r="BF208" i="4"/>
  <c r="T208" i="4"/>
  <c r="R208" i="4"/>
  <c r="P208" i="4"/>
  <c r="BK208" i="4"/>
  <c r="J208" i="4"/>
  <c r="BE208" i="4"/>
  <c r="BI206" i="4"/>
  <c r="BH206" i="4"/>
  <c r="BG206" i="4"/>
  <c r="BF206" i="4"/>
  <c r="T206" i="4"/>
  <c r="R206" i="4"/>
  <c r="P206" i="4"/>
  <c r="BK206" i="4"/>
  <c r="J206" i="4"/>
  <c r="BE206" i="4"/>
  <c r="BI204" i="4"/>
  <c r="BH204" i="4"/>
  <c r="BG204" i="4"/>
  <c r="BF204" i="4"/>
  <c r="T204" i="4"/>
  <c r="R204" i="4"/>
  <c r="P204" i="4"/>
  <c r="BK204" i="4"/>
  <c r="J204" i="4"/>
  <c r="BE204" i="4"/>
  <c r="BI202" i="4"/>
  <c r="BH202" i="4"/>
  <c r="BG202" i="4"/>
  <c r="BF202" i="4"/>
  <c r="T202" i="4"/>
  <c r="R202" i="4"/>
  <c r="P202" i="4"/>
  <c r="BK202" i="4"/>
  <c r="J202" i="4"/>
  <c r="BE202" i="4"/>
  <c r="BI201" i="4"/>
  <c r="BH201" i="4"/>
  <c r="BG201" i="4"/>
  <c r="BF201" i="4"/>
  <c r="T201" i="4"/>
  <c r="R201" i="4"/>
  <c r="P201" i="4"/>
  <c r="BK201" i="4"/>
  <c r="J201" i="4"/>
  <c r="BE201" i="4"/>
  <c r="BI200" i="4"/>
  <c r="BH200" i="4"/>
  <c r="BG200" i="4"/>
  <c r="BF200" i="4"/>
  <c r="T200" i="4"/>
  <c r="R200" i="4"/>
  <c r="P200" i="4"/>
  <c r="BK200" i="4"/>
  <c r="J200" i="4"/>
  <c r="BE200" i="4"/>
  <c r="BI198" i="4"/>
  <c r="BH198" i="4"/>
  <c r="BG198" i="4"/>
  <c r="BF198" i="4"/>
  <c r="T198" i="4"/>
  <c r="R198" i="4"/>
  <c r="P198" i="4"/>
  <c r="BK198" i="4"/>
  <c r="J198" i="4"/>
  <c r="BE198" i="4"/>
  <c r="BI196" i="4"/>
  <c r="BH196" i="4"/>
  <c r="BG196" i="4"/>
  <c r="BF196" i="4"/>
  <c r="T196" i="4"/>
  <c r="R196" i="4"/>
  <c r="P196" i="4"/>
  <c r="BK196" i="4"/>
  <c r="J196" i="4"/>
  <c r="BE196" i="4"/>
  <c r="BI194" i="4"/>
  <c r="BH194" i="4"/>
  <c r="BG194" i="4"/>
  <c r="BF194" i="4"/>
  <c r="T194" i="4"/>
  <c r="R194" i="4"/>
  <c r="P194" i="4"/>
  <c r="BK194" i="4"/>
  <c r="J194" i="4"/>
  <c r="BE194" i="4"/>
  <c r="BI192" i="4"/>
  <c r="BH192" i="4"/>
  <c r="BG192" i="4"/>
  <c r="BF192" i="4"/>
  <c r="T192" i="4"/>
  <c r="R192" i="4"/>
  <c r="P192" i="4"/>
  <c r="BK192" i="4"/>
  <c r="J192" i="4"/>
  <c r="BE192" i="4"/>
  <c r="BI190" i="4"/>
  <c r="BH190" i="4"/>
  <c r="BG190" i="4"/>
  <c r="BF190" i="4"/>
  <c r="T190" i="4"/>
  <c r="R190" i="4"/>
  <c r="P190" i="4"/>
  <c r="BK190" i="4"/>
  <c r="J190" i="4"/>
  <c r="BE190" i="4"/>
  <c r="BI188" i="4"/>
  <c r="BH188" i="4"/>
  <c r="BG188" i="4"/>
  <c r="BF188" i="4"/>
  <c r="T188" i="4"/>
  <c r="R188" i="4"/>
  <c r="P188" i="4"/>
  <c r="BK188" i="4"/>
  <c r="J188" i="4"/>
  <c r="BE188" i="4"/>
  <c r="BI186" i="4"/>
  <c r="BH186" i="4"/>
  <c r="BG186" i="4"/>
  <c r="BF186" i="4"/>
  <c r="T186" i="4"/>
  <c r="R186" i="4"/>
  <c r="P186" i="4"/>
  <c r="BK186" i="4"/>
  <c r="J186" i="4"/>
  <c r="BE186" i="4"/>
  <c r="BI184" i="4"/>
  <c r="BH184" i="4"/>
  <c r="BG184" i="4"/>
  <c r="BF184" i="4"/>
  <c r="T184" i="4"/>
  <c r="R184" i="4"/>
  <c r="P184" i="4"/>
  <c r="BK184" i="4"/>
  <c r="J184" i="4"/>
  <c r="BE184" i="4"/>
  <c r="BI182" i="4"/>
  <c r="BH182" i="4"/>
  <c r="BG182" i="4"/>
  <c r="BF182" i="4"/>
  <c r="T182" i="4"/>
  <c r="R182" i="4"/>
  <c r="P182" i="4"/>
  <c r="BK182" i="4"/>
  <c r="J182" i="4"/>
  <c r="BE182" i="4"/>
  <c r="BI180" i="4"/>
  <c r="BH180" i="4"/>
  <c r="BG180" i="4"/>
  <c r="BF180" i="4"/>
  <c r="T180" i="4"/>
  <c r="R180" i="4"/>
  <c r="P180" i="4"/>
  <c r="BK180" i="4"/>
  <c r="J180" i="4"/>
  <c r="BE180" i="4"/>
  <c r="BI178" i="4"/>
  <c r="BH178" i="4"/>
  <c r="BG178" i="4"/>
  <c r="BF178" i="4"/>
  <c r="T178" i="4"/>
  <c r="R178" i="4"/>
  <c r="P178" i="4"/>
  <c r="BK178" i="4"/>
  <c r="J178" i="4"/>
  <c r="BE178" i="4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R174" i="4"/>
  <c r="P174" i="4"/>
  <c r="BK174" i="4"/>
  <c r="J174" i="4"/>
  <c r="BE174" i="4"/>
  <c r="BI173" i="4"/>
  <c r="BH173" i="4"/>
  <c r="BG173" i="4"/>
  <c r="BF173" i="4"/>
  <c r="T173" i="4"/>
  <c r="R173" i="4"/>
  <c r="P173" i="4"/>
  <c r="BK173" i="4"/>
  <c r="J173" i="4"/>
  <c r="BE173" i="4"/>
  <c r="BI172" i="4"/>
  <c r="BH172" i="4"/>
  <c r="BG172" i="4"/>
  <c r="BF172" i="4"/>
  <c r="T172" i="4"/>
  <c r="R172" i="4"/>
  <c r="P172" i="4"/>
  <c r="BK172" i="4"/>
  <c r="J172" i="4"/>
  <c r="BE172" i="4"/>
  <c r="BI171" i="4"/>
  <c r="BH171" i="4"/>
  <c r="BG171" i="4"/>
  <c r="BF171" i="4"/>
  <c r="T171" i="4"/>
  <c r="R171" i="4"/>
  <c r="P171" i="4"/>
  <c r="BK171" i="4"/>
  <c r="J171" i="4"/>
  <c r="BE171" i="4"/>
  <c r="BI170" i="4"/>
  <c r="BH170" i="4"/>
  <c r="BG170" i="4"/>
  <c r="BF170" i="4"/>
  <c r="T170" i="4"/>
  <c r="R170" i="4"/>
  <c r="P170" i="4"/>
  <c r="BK170" i="4"/>
  <c r="J170" i="4"/>
  <c r="BE170" i="4"/>
  <c r="BI169" i="4"/>
  <c r="BH169" i="4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/>
  <c r="BI166" i="4"/>
  <c r="BH166" i="4"/>
  <c r="BG166" i="4"/>
  <c r="BF166" i="4"/>
  <c r="T166" i="4"/>
  <c r="R166" i="4"/>
  <c r="R163" i="4" s="1"/>
  <c r="P166" i="4"/>
  <c r="BK166" i="4"/>
  <c r="J166" i="4"/>
  <c r="BE166" i="4"/>
  <c r="BI165" i="4"/>
  <c r="BH165" i="4"/>
  <c r="BG165" i="4"/>
  <c r="BF165" i="4"/>
  <c r="T165" i="4"/>
  <c r="R165" i="4"/>
  <c r="P165" i="4"/>
  <c r="BK165" i="4"/>
  <c r="BK163" i="4" s="1"/>
  <c r="J163" i="4" s="1"/>
  <c r="J66" i="4" s="1"/>
  <c r="J165" i="4"/>
  <c r="BE165" i="4"/>
  <c r="BI164" i="4"/>
  <c r="BH164" i="4"/>
  <c r="BG164" i="4"/>
  <c r="BF164" i="4"/>
  <c r="T164" i="4"/>
  <c r="T163" i="4"/>
  <c r="R164" i="4"/>
  <c r="P164" i="4"/>
  <c r="P163" i="4"/>
  <c r="BK164" i="4"/>
  <c r="J164" i="4"/>
  <c r="BE164" i="4" s="1"/>
  <c r="BI161" i="4"/>
  <c r="BH161" i="4"/>
  <c r="BG161" i="4"/>
  <c r="BF161" i="4"/>
  <c r="T161" i="4"/>
  <c r="R161" i="4"/>
  <c r="P161" i="4"/>
  <c r="BK161" i="4"/>
  <c r="J161" i="4"/>
  <c r="BE161" i="4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/>
  <c r="BI152" i="4"/>
  <c r="BH152" i="4"/>
  <c r="BG152" i="4"/>
  <c r="BF152" i="4"/>
  <c r="T152" i="4"/>
  <c r="R152" i="4"/>
  <c r="P152" i="4"/>
  <c r="BK152" i="4"/>
  <c r="J152" i="4"/>
  <c r="BE152" i="4"/>
  <c r="BI150" i="4"/>
  <c r="BH150" i="4"/>
  <c r="BG150" i="4"/>
  <c r="BF150" i="4"/>
  <c r="T150" i="4"/>
  <c r="R150" i="4"/>
  <c r="P150" i="4"/>
  <c r="BK150" i="4"/>
  <c r="J150" i="4"/>
  <c r="BE150" i="4"/>
  <c r="BI148" i="4"/>
  <c r="BH148" i="4"/>
  <c r="BG148" i="4"/>
  <c r="BF148" i="4"/>
  <c r="T148" i="4"/>
  <c r="T147" i="4"/>
  <c r="R148" i="4"/>
  <c r="R147" i="4"/>
  <c r="P148" i="4"/>
  <c r="P147" i="4"/>
  <c r="BK148" i="4"/>
  <c r="BK147" i="4"/>
  <c r="J147" i="4" s="1"/>
  <c r="J65" i="4" s="1"/>
  <c r="J148" i="4"/>
  <c r="BE148" i="4" s="1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R143" i="4"/>
  <c r="P143" i="4"/>
  <c r="BK143" i="4"/>
  <c r="J143" i="4"/>
  <c r="BE143" i="4"/>
  <c r="BI141" i="4"/>
  <c r="BH141" i="4"/>
  <c r="BG141" i="4"/>
  <c r="BF141" i="4"/>
  <c r="T141" i="4"/>
  <c r="R141" i="4"/>
  <c r="P141" i="4"/>
  <c r="BK141" i="4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P137" i="4"/>
  <c r="BK137" i="4"/>
  <c r="J137" i="4"/>
  <c r="BE137" i="4"/>
  <c r="BI135" i="4"/>
  <c r="BH135" i="4"/>
  <c r="BG135" i="4"/>
  <c r="BF135" i="4"/>
  <c r="T135" i="4"/>
  <c r="R135" i="4"/>
  <c r="P135" i="4"/>
  <c r="BK135" i="4"/>
  <c r="J135" i="4"/>
  <c r="BE135" i="4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/>
  <c r="BI125" i="4"/>
  <c r="BH125" i="4"/>
  <c r="BG125" i="4"/>
  <c r="BF125" i="4"/>
  <c r="T125" i="4"/>
  <c r="R125" i="4"/>
  <c r="R120" i="4" s="1"/>
  <c r="P125" i="4"/>
  <c r="BK125" i="4"/>
  <c r="J125" i="4"/>
  <c r="BE125" i="4"/>
  <c r="BI123" i="4"/>
  <c r="BH123" i="4"/>
  <c r="BG123" i="4"/>
  <c r="BF123" i="4"/>
  <c r="T123" i="4"/>
  <c r="R123" i="4"/>
  <c r="P123" i="4"/>
  <c r="BK123" i="4"/>
  <c r="BK120" i="4" s="1"/>
  <c r="J120" i="4" s="1"/>
  <c r="J64" i="4" s="1"/>
  <c r="J123" i="4"/>
  <c r="BE123" i="4"/>
  <c r="BI121" i="4"/>
  <c r="BH121" i="4"/>
  <c r="BG121" i="4"/>
  <c r="BF121" i="4"/>
  <c r="T121" i="4"/>
  <c r="T120" i="4"/>
  <c r="R121" i="4"/>
  <c r="P121" i="4"/>
  <c r="P120" i="4"/>
  <c r="BK121" i="4"/>
  <c r="J121" i="4"/>
  <c r="BE121" i="4" s="1"/>
  <c r="BI118" i="4"/>
  <c r="BH118" i="4"/>
  <c r="BG118" i="4"/>
  <c r="BF118" i="4"/>
  <c r="T118" i="4"/>
  <c r="R118" i="4"/>
  <c r="P118" i="4"/>
  <c r="BK118" i="4"/>
  <c r="J118" i="4"/>
  <c r="BE118" i="4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T113" i="4"/>
  <c r="R114" i="4"/>
  <c r="R113" i="4" s="1"/>
  <c r="P114" i="4"/>
  <c r="P113" i="4"/>
  <c r="P112" i="4" s="1"/>
  <c r="BK114" i="4"/>
  <c r="BK113" i="4" s="1"/>
  <c r="J113" i="4" s="1"/>
  <c r="J63" i="4" s="1"/>
  <c r="J114" i="4"/>
  <c r="BE114" i="4"/>
  <c r="BI110" i="4"/>
  <c r="BH110" i="4"/>
  <c r="BG110" i="4"/>
  <c r="BF110" i="4"/>
  <c r="T110" i="4"/>
  <c r="T109" i="4"/>
  <c r="R110" i="4"/>
  <c r="R109" i="4"/>
  <c r="P110" i="4"/>
  <c r="P109" i="4"/>
  <c r="BK110" i="4"/>
  <c r="BK109" i="4"/>
  <c r="J109" i="4" s="1"/>
  <c r="J110" i="4"/>
  <c r="BE110" i="4" s="1"/>
  <c r="J61" i="4"/>
  <c r="BI107" i="4"/>
  <c r="BH107" i="4"/>
  <c r="BG107" i="4"/>
  <c r="BF107" i="4"/>
  <c r="T107" i="4"/>
  <c r="R107" i="4"/>
  <c r="P107" i="4"/>
  <c r="BK107" i="4"/>
  <c r="J107" i="4"/>
  <c r="BE107" i="4"/>
  <c r="BI104" i="4"/>
  <c r="BH104" i="4"/>
  <c r="BG104" i="4"/>
  <c r="BF104" i="4"/>
  <c r="T104" i="4"/>
  <c r="R104" i="4"/>
  <c r="P104" i="4"/>
  <c r="BK104" i="4"/>
  <c r="J104" i="4"/>
  <c r="BE104" i="4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T97" i="4"/>
  <c r="R98" i="4"/>
  <c r="R97" i="4"/>
  <c r="P98" i="4"/>
  <c r="P97" i="4"/>
  <c r="BK98" i="4"/>
  <c r="BK97" i="4"/>
  <c r="J97" i="4" s="1"/>
  <c r="J60" i="4" s="1"/>
  <c r="J98" i="4"/>
  <c r="BE98" i="4" s="1"/>
  <c r="BI95" i="4"/>
  <c r="BH95" i="4"/>
  <c r="BG95" i="4"/>
  <c r="BF95" i="4"/>
  <c r="T95" i="4"/>
  <c r="T94" i="4"/>
  <c r="R95" i="4"/>
  <c r="R94" i="4"/>
  <c r="P95" i="4"/>
  <c r="P94" i="4"/>
  <c r="BK95" i="4"/>
  <c r="BK94" i="4"/>
  <c r="J94" i="4" s="1"/>
  <c r="J95" i="4"/>
  <c r="BE95" i="4" s="1"/>
  <c r="J59" i="4"/>
  <c r="BI92" i="4"/>
  <c r="F34" i="4"/>
  <c r="BD54" i="1" s="1"/>
  <c r="BH92" i="4"/>
  <c r="BG92" i="4"/>
  <c r="F32" i="4"/>
  <c r="BB54" i="1" s="1"/>
  <c r="BF92" i="4"/>
  <c r="T92" i="4"/>
  <c r="T91" i="4"/>
  <c r="R92" i="4"/>
  <c r="R91" i="4"/>
  <c r="P92" i="4"/>
  <c r="P91" i="4"/>
  <c r="P90" i="4" s="1"/>
  <c r="P89" i="4" s="1"/>
  <c r="AU54" i="1" s="1"/>
  <c r="BK92" i="4"/>
  <c r="BK91" i="4" s="1"/>
  <c r="J91" i="4"/>
  <c r="J58" i="4" s="1"/>
  <c r="J92" i="4"/>
  <c r="BE92" i="4" s="1"/>
  <c r="F30" i="4" s="1"/>
  <c r="AZ54" i="1" s="1"/>
  <c r="J30" i="4"/>
  <c r="AV54" i="1" s="1"/>
  <c r="J85" i="4"/>
  <c r="F85" i="4"/>
  <c r="F83" i="4"/>
  <c r="E81" i="4"/>
  <c r="J51" i="4"/>
  <c r="F51" i="4"/>
  <c r="F49" i="4"/>
  <c r="E47" i="4"/>
  <c r="J18" i="4"/>
  <c r="E18" i="4"/>
  <c r="F86" i="4" s="1"/>
  <c r="J17" i="4"/>
  <c r="J12" i="4"/>
  <c r="J83" i="4" s="1"/>
  <c r="E7" i="4"/>
  <c r="E45" i="4" s="1"/>
  <c r="E79" i="4"/>
  <c r="AY53" i="1"/>
  <c r="AX53" i="1"/>
  <c r="BI362" i="3"/>
  <c r="BH362" i="3"/>
  <c r="BG362" i="3"/>
  <c r="BF362" i="3"/>
  <c r="T362" i="3"/>
  <c r="R362" i="3"/>
  <c r="P362" i="3"/>
  <c r="BK362" i="3"/>
  <c r="J362" i="3"/>
  <c r="BE362" i="3" s="1"/>
  <c r="BI359" i="3"/>
  <c r="BH359" i="3"/>
  <c r="BG359" i="3"/>
  <c r="BF359" i="3"/>
  <c r="T359" i="3"/>
  <c r="R359" i="3"/>
  <c r="P359" i="3"/>
  <c r="BK359" i="3"/>
  <c r="J359" i="3"/>
  <c r="BE359" i="3" s="1"/>
  <c r="BI356" i="3"/>
  <c r="BH356" i="3"/>
  <c r="BG356" i="3"/>
  <c r="BF356" i="3"/>
  <c r="T356" i="3"/>
  <c r="R356" i="3"/>
  <c r="P356" i="3"/>
  <c r="BK356" i="3"/>
  <c r="J356" i="3"/>
  <c r="BE356" i="3" s="1"/>
  <c r="BI354" i="3"/>
  <c r="BH354" i="3"/>
  <c r="BG354" i="3"/>
  <c r="BF354" i="3"/>
  <c r="T354" i="3"/>
  <c r="R354" i="3"/>
  <c r="P354" i="3"/>
  <c r="BK354" i="3"/>
  <c r="J354" i="3"/>
  <c r="BE354" i="3" s="1"/>
  <c r="BI349" i="3"/>
  <c r="BH349" i="3"/>
  <c r="BG349" i="3"/>
  <c r="BF349" i="3"/>
  <c r="T349" i="3"/>
  <c r="R349" i="3"/>
  <c r="P349" i="3"/>
  <c r="BK349" i="3"/>
  <c r="J349" i="3"/>
  <c r="BE349" i="3" s="1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T343" i="3"/>
  <c r="R343" i="3"/>
  <c r="P343" i="3"/>
  <c r="BK343" i="3"/>
  <c r="J343" i="3"/>
  <c r="BE343" i="3" s="1"/>
  <c r="BI340" i="3"/>
  <c r="BH340" i="3"/>
  <c r="BG340" i="3"/>
  <c r="BF340" i="3"/>
  <c r="T340" i="3"/>
  <c r="R340" i="3"/>
  <c r="P340" i="3"/>
  <c r="BK340" i="3"/>
  <c r="J340" i="3"/>
  <c r="BE340" i="3" s="1"/>
  <c r="BI337" i="3"/>
  <c r="BH337" i="3"/>
  <c r="BG337" i="3"/>
  <c r="BF337" i="3"/>
  <c r="T337" i="3"/>
  <c r="R337" i="3"/>
  <c r="P337" i="3"/>
  <c r="BK337" i="3"/>
  <c r="J337" i="3"/>
  <c r="BE337" i="3" s="1"/>
  <c r="BI334" i="3"/>
  <c r="BH334" i="3"/>
  <c r="BG334" i="3"/>
  <c r="BF334" i="3"/>
  <c r="T334" i="3"/>
  <c r="R334" i="3"/>
  <c r="P334" i="3"/>
  <c r="BK334" i="3"/>
  <c r="J334" i="3"/>
  <c r="BE334" i="3" s="1"/>
  <c r="BI331" i="3"/>
  <c r="BH331" i="3"/>
  <c r="BG331" i="3"/>
  <c r="BF331" i="3"/>
  <c r="T331" i="3"/>
  <c r="R331" i="3"/>
  <c r="P331" i="3"/>
  <c r="BK331" i="3"/>
  <c r="J331" i="3"/>
  <c r="BE331" i="3" s="1"/>
  <c r="BI328" i="3"/>
  <c r="BH328" i="3"/>
  <c r="BG328" i="3"/>
  <c r="BF328" i="3"/>
  <c r="T328" i="3"/>
  <c r="R328" i="3"/>
  <c r="P328" i="3"/>
  <c r="BK328" i="3"/>
  <c r="J328" i="3"/>
  <c r="BE328" i="3" s="1"/>
  <c r="BI326" i="3"/>
  <c r="BH326" i="3"/>
  <c r="BG326" i="3"/>
  <c r="BF326" i="3"/>
  <c r="T326" i="3"/>
  <c r="R326" i="3"/>
  <c r="P326" i="3"/>
  <c r="BK326" i="3"/>
  <c r="J326" i="3"/>
  <c r="BE326" i="3" s="1"/>
  <c r="BI323" i="3"/>
  <c r="BH323" i="3"/>
  <c r="BG323" i="3"/>
  <c r="BF323" i="3"/>
  <c r="T323" i="3"/>
  <c r="R323" i="3"/>
  <c r="P323" i="3"/>
  <c r="BK323" i="3"/>
  <c r="J323" i="3"/>
  <c r="BE323" i="3" s="1"/>
  <c r="BI320" i="3"/>
  <c r="BH320" i="3"/>
  <c r="BG320" i="3"/>
  <c r="BF320" i="3"/>
  <c r="T320" i="3"/>
  <c r="R320" i="3"/>
  <c r="P320" i="3"/>
  <c r="BK320" i="3"/>
  <c r="J320" i="3"/>
  <c r="BE320" i="3" s="1"/>
  <c r="BI317" i="3"/>
  <c r="BH317" i="3"/>
  <c r="BG317" i="3"/>
  <c r="BF317" i="3"/>
  <c r="T317" i="3"/>
  <c r="R317" i="3"/>
  <c r="P317" i="3"/>
  <c r="BK317" i="3"/>
  <c r="J317" i="3"/>
  <c r="BE317" i="3" s="1"/>
  <c r="BI314" i="3"/>
  <c r="BH314" i="3"/>
  <c r="BG314" i="3"/>
  <c r="BF314" i="3"/>
  <c r="T314" i="3"/>
  <c r="R314" i="3"/>
  <c r="P314" i="3"/>
  <c r="BK314" i="3"/>
  <c r="J314" i="3"/>
  <c r="BE314" i="3" s="1"/>
  <c r="BI311" i="3"/>
  <c r="BH311" i="3"/>
  <c r="BG311" i="3"/>
  <c r="BF311" i="3"/>
  <c r="T311" i="3"/>
  <c r="R311" i="3"/>
  <c r="P311" i="3"/>
  <c r="BK311" i="3"/>
  <c r="J311" i="3"/>
  <c r="BE311" i="3" s="1"/>
  <c r="BI308" i="3"/>
  <c r="BH308" i="3"/>
  <c r="BG308" i="3"/>
  <c r="BF308" i="3"/>
  <c r="T308" i="3"/>
  <c r="R308" i="3"/>
  <c r="P308" i="3"/>
  <c r="BK308" i="3"/>
  <c r="J308" i="3"/>
  <c r="BE308" i="3" s="1"/>
  <c r="BI305" i="3"/>
  <c r="BH305" i="3"/>
  <c r="BG305" i="3"/>
  <c r="BF305" i="3"/>
  <c r="T305" i="3"/>
  <c r="R305" i="3"/>
  <c r="P305" i="3"/>
  <c r="BK305" i="3"/>
  <c r="J305" i="3"/>
  <c r="BE305" i="3" s="1"/>
  <c r="BI301" i="3"/>
  <c r="BH301" i="3"/>
  <c r="BG301" i="3"/>
  <c r="BF301" i="3"/>
  <c r="T301" i="3"/>
  <c r="R301" i="3"/>
  <c r="P301" i="3"/>
  <c r="BK301" i="3"/>
  <c r="J301" i="3"/>
  <c r="BE301" i="3" s="1"/>
  <c r="BI298" i="3"/>
  <c r="BH298" i="3"/>
  <c r="BG298" i="3"/>
  <c r="BF298" i="3"/>
  <c r="T298" i="3"/>
  <c r="R298" i="3"/>
  <c r="P298" i="3"/>
  <c r="BK298" i="3"/>
  <c r="J298" i="3"/>
  <c r="BE298" i="3" s="1"/>
  <c r="BI295" i="3"/>
  <c r="BH295" i="3"/>
  <c r="BG295" i="3"/>
  <c r="BF295" i="3"/>
  <c r="T295" i="3"/>
  <c r="R295" i="3"/>
  <c r="P295" i="3"/>
  <c r="BK295" i="3"/>
  <c r="J295" i="3"/>
  <c r="BE295" i="3" s="1"/>
  <c r="BI292" i="3"/>
  <c r="BH292" i="3"/>
  <c r="BG292" i="3"/>
  <c r="BF292" i="3"/>
  <c r="T292" i="3"/>
  <c r="R292" i="3"/>
  <c r="P292" i="3"/>
  <c r="BK292" i="3"/>
  <c r="J292" i="3"/>
  <c r="BE292" i="3" s="1"/>
  <c r="BI289" i="3"/>
  <c r="BH289" i="3"/>
  <c r="BG289" i="3"/>
  <c r="BF289" i="3"/>
  <c r="T289" i="3"/>
  <c r="R289" i="3"/>
  <c r="P289" i="3"/>
  <c r="BK289" i="3"/>
  <c r="J289" i="3"/>
  <c r="BE289" i="3" s="1"/>
  <c r="BI286" i="3"/>
  <c r="BH286" i="3"/>
  <c r="BG286" i="3"/>
  <c r="BF286" i="3"/>
  <c r="T286" i="3"/>
  <c r="R286" i="3"/>
  <c r="P286" i="3"/>
  <c r="BK286" i="3"/>
  <c r="J286" i="3"/>
  <c r="BE286" i="3" s="1"/>
  <c r="BI283" i="3"/>
  <c r="BH283" i="3"/>
  <c r="BG283" i="3"/>
  <c r="BF283" i="3"/>
  <c r="T283" i="3"/>
  <c r="R283" i="3"/>
  <c r="P283" i="3"/>
  <c r="BK283" i="3"/>
  <c r="J283" i="3"/>
  <c r="BE283" i="3" s="1"/>
  <c r="BI280" i="3"/>
  <c r="BH280" i="3"/>
  <c r="BG280" i="3"/>
  <c r="BF280" i="3"/>
  <c r="T280" i="3"/>
  <c r="R280" i="3"/>
  <c r="P280" i="3"/>
  <c r="BK280" i="3"/>
  <c r="J280" i="3"/>
  <c r="BE280" i="3" s="1"/>
  <c r="BI277" i="3"/>
  <c r="BH277" i="3"/>
  <c r="BG277" i="3"/>
  <c r="BF277" i="3"/>
  <c r="T277" i="3"/>
  <c r="R277" i="3"/>
  <c r="P277" i="3"/>
  <c r="BK277" i="3"/>
  <c r="J277" i="3"/>
  <c r="BE277" i="3" s="1"/>
  <c r="BI274" i="3"/>
  <c r="BH274" i="3"/>
  <c r="BG274" i="3"/>
  <c r="BF274" i="3"/>
  <c r="T274" i="3"/>
  <c r="R274" i="3"/>
  <c r="R273" i="3" s="1"/>
  <c r="P274" i="3"/>
  <c r="BK274" i="3"/>
  <c r="BK273" i="3" s="1"/>
  <c r="J273" i="3"/>
  <c r="J66" i="3" s="1"/>
  <c r="J274" i="3"/>
  <c r="BE274" i="3"/>
  <c r="BI271" i="3"/>
  <c r="BH271" i="3"/>
  <c r="BG271" i="3"/>
  <c r="BF271" i="3"/>
  <c r="T271" i="3"/>
  <c r="R271" i="3"/>
  <c r="P271" i="3"/>
  <c r="BK271" i="3"/>
  <c r="J271" i="3"/>
  <c r="BE271" i="3" s="1"/>
  <c r="BI268" i="3"/>
  <c r="BH268" i="3"/>
  <c r="BG268" i="3"/>
  <c r="BF268" i="3"/>
  <c r="T268" i="3"/>
  <c r="R268" i="3"/>
  <c r="P268" i="3"/>
  <c r="BK268" i="3"/>
  <c r="J268" i="3"/>
  <c r="BE268" i="3" s="1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R262" i="3"/>
  <c r="P262" i="3"/>
  <c r="BK262" i="3"/>
  <c r="J262" i="3"/>
  <c r="BE262" i="3" s="1"/>
  <c r="BI259" i="3"/>
  <c r="BH259" i="3"/>
  <c r="BG259" i="3"/>
  <c r="BF259" i="3"/>
  <c r="T259" i="3"/>
  <c r="R259" i="3"/>
  <c r="P259" i="3"/>
  <c r="BK259" i="3"/>
  <c r="J259" i="3"/>
  <c r="BE259" i="3" s="1"/>
  <c r="BI254" i="3"/>
  <c r="BH254" i="3"/>
  <c r="BG254" i="3"/>
  <c r="BF254" i="3"/>
  <c r="T254" i="3"/>
  <c r="R254" i="3"/>
  <c r="R253" i="3" s="1"/>
  <c r="P254" i="3"/>
  <c r="BK254" i="3"/>
  <c r="BK253" i="3" s="1"/>
  <c r="J253" i="3"/>
  <c r="J65" i="3" s="1"/>
  <c r="J254" i="3"/>
  <c r="BE254" i="3"/>
  <c r="BI251" i="3"/>
  <c r="BH251" i="3"/>
  <c r="BG251" i="3"/>
  <c r="BF251" i="3"/>
  <c r="T251" i="3"/>
  <c r="R251" i="3"/>
  <c r="P251" i="3"/>
  <c r="BK251" i="3"/>
  <c r="J251" i="3"/>
  <c r="BE251" i="3" s="1"/>
  <c r="BI248" i="3"/>
  <c r="BH248" i="3"/>
  <c r="BG248" i="3"/>
  <c r="BF248" i="3"/>
  <c r="T248" i="3"/>
  <c r="R248" i="3"/>
  <c r="P248" i="3"/>
  <c r="BK248" i="3"/>
  <c r="J248" i="3"/>
  <c r="BE248" i="3" s="1"/>
  <c r="BI245" i="3"/>
  <c r="BH245" i="3"/>
  <c r="BG245" i="3"/>
  <c r="BF245" i="3"/>
  <c r="T245" i="3"/>
  <c r="R245" i="3"/>
  <c r="P245" i="3"/>
  <c r="BK245" i="3"/>
  <c r="J245" i="3"/>
  <c r="BE245" i="3" s="1"/>
  <c r="BI242" i="3"/>
  <c r="BH242" i="3"/>
  <c r="BG242" i="3"/>
  <c r="BF242" i="3"/>
  <c r="T242" i="3"/>
  <c r="R242" i="3"/>
  <c r="P242" i="3"/>
  <c r="BK242" i="3"/>
  <c r="J242" i="3"/>
  <c r="BE242" i="3" s="1"/>
  <c r="BI238" i="3"/>
  <c r="BH238" i="3"/>
  <c r="BG238" i="3"/>
  <c r="BF238" i="3"/>
  <c r="T238" i="3"/>
  <c r="R238" i="3"/>
  <c r="P238" i="3"/>
  <c r="BK238" i="3"/>
  <c r="J238" i="3"/>
  <c r="BE238" i="3" s="1"/>
  <c r="BI235" i="3"/>
  <c r="BH235" i="3"/>
  <c r="BG235" i="3"/>
  <c r="BF235" i="3"/>
  <c r="T235" i="3"/>
  <c r="R235" i="3"/>
  <c r="P235" i="3"/>
  <c r="BK235" i="3"/>
  <c r="J235" i="3"/>
  <c r="BE235" i="3" s="1"/>
  <c r="BI232" i="3"/>
  <c r="BH232" i="3"/>
  <c r="BG232" i="3"/>
  <c r="BF232" i="3"/>
  <c r="T232" i="3"/>
  <c r="R232" i="3"/>
  <c r="P232" i="3"/>
  <c r="BK232" i="3"/>
  <c r="J232" i="3"/>
  <c r="BE232" i="3" s="1"/>
  <c r="BI229" i="3"/>
  <c r="BH229" i="3"/>
  <c r="BG229" i="3"/>
  <c r="BF229" i="3"/>
  <c r="T229" i="3"/>
  <c r="R229" i="3"/>
  <c r="P229" i="3"/>
  <c r="BK229" i="3"/>
  <c r="J229" i="3"/>
  <c r="BE229" i="3" s="1"/>
  <c r="BI226" i="3"/>
  <c r="BH226" i="3"/>
  <c r="BG226" i="3"/>
  <c r="BF226" i="3"/>
  <c r="T226" i="3"/>
  <c r="R226" i="3"/>
  <c r="P226" i="3"/>
  <c r="BK226" i="3"/>
  <c r="J226" i="3"/>
  <c r="BE226" i="3" s="1"/>
  <c r="BI223" i="3"/>
  <c r="BH223" i="3"/>
  <c r="BG223" i="3"/>
  <c r="BF223" i="3"/>
  <c r="T223" i="3"/>
  <c r="R223" i="3"/>
  <c r="P223" i="3"/>
  <c r="BK223" i="3"/>
  <c r="J223" i="3"/>
  <c r="BE223" i="3" s="1"/>
  <c r="BI220" i="3"/>
  <c r="BH220" i="3"/>
  <c r="BG220" i="3"/>
  <c r="BF220" i="3"/>
  <c r="T220" i="3"/>
  <c r="R220" i="3"/>
  <c r="P220" i="3"/>
  <c r="BK220" i="3"/>
  <c r="J220" i="3"/>
  <c r="BE220" i="3" s="1"/>
  <c r="BI217" i="3"/>
  <c r="BH217" i="3"/>
  <c r="BG217" i="3"/>
  <c r="BF217" i="3"/>
  <c r="T217" i="3"/>
  <c r="R217" i="3"/>
  <c r="P217" i="3"/>
  <c r="BK217" i="3"/>
  <c r="J217" i="3"/>
  <c r="BE217" i="3" s="1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 s="1"/>
  <c r="BI206" i="3"/>
  <c r="BH206" i="3"/>
  <c r="BG206" i="3"/>
  <c r="BF206" i="3"/>
  <c r="T206" i="3"/>
  <c r="R206" i="3"/>
  <c r="P206" i="3"/>
  <c r="BK206" i="3"/>
  <c r="J206" i="3"/>
  <c r="BE206" i="3" s="1"/>
  <c r="BI200" i="3"/>
  <c r="BH200" i="3"/>
  <c r="BG200" i="3"/>
  <c r="BF200" i="3"/>
  <c r="T200" i="3"/>
  <c r="R200" i="3"/>
  <c r="P200" i="3"/>
  <c r="BK200" i="3"/>
  <c r="J200" i="3"/>
  <c r="BE200" i="3" s="1"/>
  <c r="BI197" i="3"/>
  <c r="BH197" i="3"/>
  <c r="BG197" i="3"/>
  <c r="BF197" i="3"/>
  <c r="T197" i="3"/>
  <c r="R197" i="3"/>
  <c r="R196" i="3" s="1"/>
  <c r="P197" i="3"/>
  <c r="P196" i="3" s="1"/>
  <c r="BK197" i="3"/>
  <c r="BK196" i="3" s="1"/>
  <c r="J196" i="3"/>
  <c r="J64" i="3" s="1"/>
  <c r="J197" i="3"/>
  <c r="BE197" i="3"/>
  <c r="BI194" i="3"/>
  <c r="BH194" i="3"/>
  <c r="BG194" i="3"/>
  <c r="BF194" i="3"/>
  <c r="T194" i="3"/>
  <c r="R194" i="3"/>
  <c r="P194" i="3"/>
  <c r="BK194" i="3"/>
  <c r="J194" i="3"/>
  <c r="BE194" i="3" s="1"/>
  <c r="BI190" i="3"/>
  <c r="BH190" i="3"/>
  <c r="BG190" i="3"/>
  <c r="BF190" i="3"/>
  <c r="T190" i="3"/>
  <c r="R190" i="3"/>
  <c r="P190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78" i="3"/>
  <c r="BH178" i="3"/>
  <c r="BG178" i="3"/>
  <c r="BF178" i="3"/>
  <c r="T178" i="3"/>
  <c r="R178" i="3"/>
  <c r="P178" i="3"/>
  <c r="BK178" i="3"/>
  <c r="J178" i="3"/>
  <c r="BE178" i="3" s="1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 s="1"/>
  <c r="BI169" i="3"/>
  <c r="BH169" i="3"/>
  <c r="BG169" i="3"/>
  <c r="BF169" i="3"/>
  <c r="T169" i="3"/>
  <c r="R169" i="3"/>
  <c r="P169" i="3"/>
  <c r="BK169" i="3"/>
  <c r="J169" i="3"/>
  <c r="BE169" i="3" s="1"/>
  <c r="BI166" i="3"/>
  <c r="BH166" i="3"/>
  <c r="BG166" i="3"/>
  <c r="BF166" i="3"/>
  <c r="T166" i="3"/>
  <c r="R166" i="3"/>
  <c r="P166" i="3"/>
  <c r="BK166" i="3"/>
  <c r="J166" i="3"/>
  <c r="BE166" i="3" s="1"/>
  <c r="BI163" i="3"/>
  <c r="BH163" i="3"/>
  <c r="BG163" i="3"/>
  <c r="BF163" i="3"/>
  <c r="T163" i="3"/>
  <c r="R163" i="3"/>
  <c r="P163" i="3"/>
  <c r="BK163" i="3"/>
  <c r="J163" i="3"/>
  <c r="BE163" i="3" s="1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1" i="3"/>
  <c r="BH131" i="3"/>
  <c r="BG131" i="3"/>
  <c r="BF131" i="3"/>
  <c r="T131" i="3"/>
  <c r="R131" i="3"/>
  <c r="P131" i="3"/>
  <c r="BK131" i="3"/>
  <c r="J131" i="3"/>
  <c r="BE131" i="3" s="1"/>
  <c r="BI128" i="3"/>
  <c r="BH128" i="3"/>
  <c r="BG128" i="3"/>
  <c r="BF128" i="3"/>
  <c r="T128" i="3"/>
  <c r="R128" i="3"/>
  <c r="P128" i="3"/>
  <c r="BK128" i="3"/>
  <c r="J128" i="3"/>
  <c r="BE128" i="3" s="1"/>
  <c r="BI124" i="3"/>
  <c r="BH124" i="3"/>
  <c r="BG124" i="3"/>
  <c r="BF124" i="3"/>
  <c r="T124" i="3"/>
  <c r="R124" i="3"/>
  <c r="P124" i="3"/>
  <c r="BK124" i="3"/>
  <c r="J124" i="3"/>
  <c r="BE124" i="3" s="1"/>
  <c r="BI119" i="3"/>
  <c r="BH119" i="3"/>
  <c r="BG119" i="3"/>
  <c r="BF119" i="3"/>
  <c r="T119" i="3"/>
  <c r="R119" i="3"/>
  <c r="P119" i="3"/>
  <c r="BK119" i="3"/>
  <c r="J119" i="3"/>
  <c r="BE119" i="3" s="1"/>
  <c r="BI116" i="3"/>
  <c r="BH116" i="3"/>
  <c r="BG116" i="3"/>
  <c r="BF116" i="3"/>
  <c r="T116" i="3"/>
  <c r="T115" i="3" s="1"/>
  <c r="R116" i="3"/>
  <c r="R115" i="3"/>
  <c r="P116" i="3"/>
  <c r="P115" i="3" s="1"/>
  <c r="BK116" i="3"/>
  <c r="BK115" i="3"/>
  <c r="J115" i="3" s="1"/>
  <c r="J63" i="3" s="1"/>
  <c r="BK114" i="3"/>
  <c r="J114" i="3" s="1"/>
  <c r="J62" i="3" s="1"/>
  <c r="J116" i="3"/>
  <c r="BE116" i="3" s="1"/>
  <c r="BI112" i="3"/>
  <c r="BH112" i="3"/>
  <c r="BG112" i="3"/>
  <c r="BF112" i="3"/>
  <c r="T112" i="3"/>
  <c r="T111" i="3" s="1"/>
  <c r="R112" i="3"/>
  <c r="R111" i="3" s="1"/>
  <c r="P112" i="3"/>
  <c r="P111" i="3" s="1"/>
  <c r="BK112" i="3"/>
  <c r="BK111" i="3" s="1"/>
  <c r="J111" i="3"/>
  <c r="J61" i="3" s="1"/>
  <c r="J112" i="3"/>
  <c r="BE112" i="3"/>
  <c r="BI109" i="3"/>
  <c r="BH109" i="3"/>
  <c r="BG109" i="3"/>
  <c r="BF109" i="3"/>
  <c r="T109" i="3"/>
  <c r="R109" i="3"/>
  <c r="P109" i="3"/>
  <c r="BK109" i="3"/>
  <c r="J109" i="3"/>
  <c r="BE109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R101" i="3" s="1"/>
  <c r="P102" i="3"/>
  <c r="BK102" i="3"/>
  <c r="BK101" i="3" s="1"/>
  <c r="J101" i="3" s="1"/>
  <c r="J60" i="3" s="1"/>
  <c r="J102" i="3"/>
  <c r="BE102" i="3"/>
  <c r="BI99" i="3"/>
  <c r="BH99" i="3"/>
  <c r="BG99" i="3"/>
  <c r="BF99" i="3"/>
  <c r="T99" i="3"/>
  <c r="R99" i="3"/>
  <c r="P99" i="3"/>
  <c r="BK99" i="3"/>
  <c r="J99" i="3"/>
  <c r="BE99" i="3" s="1"/>
  <c r="BI96" i="3"/>
  <c r="BH96" i="3"/>
  <c r="BG96" i="3"/>
  <c r="BF96" i="3"/>
  <c r="T96" i="3"/>
  <c r="T95" i="3"/>
  <c r="R96" i="3"/>
  <c r="R95" i="3"/>
  <c r="P96" i="3"/>
  <c r="P95" i="3"/>
  <c r="BK96" i="3"/>
  <c r="BK95" i="3"/>
  <c r="J95" i="3"/>
  <c r="J59" i="3" s="1"/>
  <c r="J96" i="3"/>
  <c r="BE96" i="3" s="1"/>
  <c r="J30" i="3" s="1"/>
  <c r="AV53" i="1" s="1"/>
  <c r="BI92" i="3"/>
  <c r="F34" i="3" s="1"/>
  <c r="BD53" i="1" s="1"/>
  <c r="BH92" i="3"/>
  <c r="BG92" i="3"/>
  <c r="BF92" i="3"/>
  <c r="T92" i="3"/>
  <c r="R92" i="3"/>
  <c r="P92" i="3"/>
  <c r="BK92" i="3"/>
  <c r="J92" i="3"/>
  <c r="BE92" i="3"/>
  <c r="BI89" i="3"/>
  <c r="BH89" i="3"/>
  <c r="F33" i="3" s="1"/>
  <c r="BC53" i="1" s="1"/>
  <c r="BG89" i="3"/>
  <c r="F32" i="3"/>
  <c r="BB53" i="1" s="1"/>
  <c r="BF89" i="3"/>
  <c r="F31" i="3" s="1"/>
  <c r="BA53" i="1" s="1"/>
  <c r="J31" i="3"/>
  <c r="AW53" i="1"/>
  <c r="T89" i="3"/>
  <c r="T88" i="3"/>
  <c r="R89" i="3"/>
  <c r="R88" i="3"/>
  <c r="R87" i="3" s="1"/>
  <c r="P89" i="3"/>
  <c r="P88" i="3"/>
  <c r="BK89" i="3"/>
  <c r="BK88" i="3" s="1"/>
  <c r="J89" i="3"/>
  <c r="BE89" i="3"/>
  <c r="F30" i="3" s="1"/>
  <c r="AZ53" i="1" s="1"/>
  <c r="J82" i="3"/>
  <c r="F82" i="3"/>
  <c r="F80" i="3"/>
  <c r="E78" i="3"/>
  <c r="J51" i="3"/>
  <c r="F51" i="3"/>
  <c r="F49" i="3"/>
  <c r="E47" i="3"/>
  <c r="J18" i="3"/>
  <c r="E18" i="3"/>
  <c r="F83" i="3" s="1"/>
  <c r="J17" i="3"/>
  <c r="J12" i="3"/>
  <c r="J80" i="3" s="1"/>
  <c r="E7" i="3"/>
  <c r="E45" i="3" s="1"/>
  <c r="E76" i="3"/>
  <c r="AY52" i="1"/>
  <c r="AX52" i="1"/>
  <c r="BI1006" i="2"/>
  <c r="BH1006" i="2"/>
  <c r="BG1006" i="2"/>
  <c r="BF1006" i="2"/>
  <c r="T1006" i="2"/>
  <c r="R1006" i="2"/>
  <c r="P1006" i="2"/>
  <c r="BK1006" i="2"/>
  <c r="J1006" i="2"/>
  <c r="BE1006" i="2" s="1"/>
  <c r="BI1003" i="2"/>
  <c r="BH1003" i="2"/>
  <c r="BG1003" i="2"/>
  <c r="BF1003" i="2"/>
  <c r="T1003" i="2"/>
  <c r="R1003" i="2"/>
  <c r="P1003" i="2"/>
  <c r="BK1003" i="2"/>
  <c r="J1003" i="2"/>
  <c r="BE1003" i="2"/>
  <c r="BI1001" i="2"/>
  <c r="BH1001" i="2"/>
  <c r="BG1001" i="2"/>
  <c r="BF1001" i="2"/>
  <c r="T1001" i="2"/>
  <c r="R1001" i="2"/>
  <c r="P1001" i="2"/>
  <c r="BK1001" i="2"/>
  <c r="J1001" i="2"/>
  <c r="BE1001" i="2" s="1"/>
  <c r="BI997" i="2"/>
  <c r="BH997" i="2"/>
  <c r="BG997" i="2"/>
  <c r="BF997" i="2"/>
  <c r="T997" i="2"/>
  <c r="R997" i="2"/>
  <c r="P997" i="2"/>
  <c r="BK997" i="2"/>
  <c r="J997" i="2"/>
  <c r="BE997" i="2"/>
  <c r="BI995" i="2"/>
  <c r="BH995" i="2"/>
  <c r="BG995" i="2"/>
  <c r="BF995" i="2"/>
  <c r="T995" i="2"/>
  <c r="T994" i="2" s="1"/>
  <c r="R995" i="2"/>
  <c r="R994" i="2"/>
  <c r="P995" i="2"/>
  <c r="P994" i="2" s="1"/>
  <c r="BK995" i="2"/>
  <c r="BK994" i="2"/>
  <c r="J994" i="2"/>
  <c r="J78" i="2" s="1"/>
  <c r="J995" i="2"/>
  <c r="BE995" i="2"/>
  <c r="BI992" i="2"/>
  <c r="BH992" i="2"/>
  <c r="BG992" i="2"/>
  <c r="BF992" i="2"/>
  <c r="T992" i="2"/>
  <c r="R992" i="2"/>
  <c r="P992" i="2"/>
  <c r="BK992" i="2"/>
  <c r="J992" i="2"/>
  <c r="BE992" i="2" s="1"/>
  <c r="BI990" i="2"/>
  <c r="BH990" i="2"/>
  <c r="BG990" i="2"/>
  <c r="BF990" i="2"/>
  <c r="T990" i="2"/>
  <c r="R990" i="2"/>
  <c r="P990" i="2"/>
  <c r="P922" i="2" s="1"/>
  <c r="BK990" i="2"/>
  <c r="J990" i="2"/>
  <c r="BE990" i="2"/>
  <c r="BI983" i="2"/>
  <c r="BH983" i="2"/>
  <c r="BG983" i="2"/>
  <c r="BF983" i="2"/>
  <c r="T983" i="2"/>
  <c r="T922" i="2" s="1"/>
  <c r="R983" i="2"/>
  <c r="P983" i="2"/>
  <c r="BK983" i="2"/>
  <c r="J983" i="2"/>
  <c r="BE983" i="2" s="1"/>
  <c r="BI923" i="2"/>
  <c r="BH923" i="2"/>
  <c r="BG923" i="2"/>
  <c r="BF923" i="2"/>
  <c r="T923" i="2"/>
  <c r="R923" i="2"/>
  <c r="R922" i="2" s="1"/>
  <c r="P923" i="2"/>
  <c r="BK923" i="2"/>
  <c r="BK922" i="2" s="1"/>
  <c r="J922" i="2" s="1"/>
  <c r="J77" i="2" s="1"/>
  <c r="J923" i="2"/>
  <c r="BE923" i="2"/>
  <c r="BI917" i="2"/>
  <c r="BH917" i="2"/>
  <c r="BG917" i="2"/>
  <c r="BF917" i="2"/>
  <c r="T917" i="2"/>
  <c r="R917" i="2"/>
  <c r="P917" i="2"/>
  <c r="BK917" i="2"/>
  <c r="J917" i="2"/>
  <c r="BE917" i="2"/>
  <c r="BI912" i="2"/>
  <c r="BH912" i="2"/>
  <c r="BG912" i="2"/>
  <c r="BF912" i="2"/>
  <c r="T912" i="2"/>
  <c r="R912" i="2"/>
  <c r="P912" i="2"/>
  <c r="BK912" i="2"/>
  <c r="J912" i="2"/>
  <c r="BE912" i="2" s="1"/>
  <c r="BI905" i="2"/>
  <c r="BH905" i="2"/>
  <c r="BG905" i="2"/>
  <c r="BF905" i="2"/>
  <c r="T905" i="2"/>
  <c r="R905" i="2"/>
  <c r="P905" i="2"/>
  <c r="BK905" i="2"/>
  <c r="J905" i="2"/>
  <c r="BE905" i="2"/>
  <c r="BI902" i="2"/>
  <c r="BH902" i="2"/>
  <c r="BG902" i="2"/>
  <c r="BF902" i="2"/>
  <c r="T902" i="2"/>
  <c r="T901" i="2" s="1"/>
  <c r="R902" i="2"/>
  <c r="R901" i="2"/>
  <c r="P902" i="2"/>
  <c r="P901" i="2" s="1"/>
  <c r="BK902" i="2"/>
  <c r="BK901" i="2"/>
  <c r="J901" i="2"/>
  <c r="J76" i="2" s="1"/>
  <c r="J902" i="2"/>
  <c r="BE902" i="2"/>
  <c r="BI899" i="2"/>
  <c r="BH899" i="2"/>
  <c r="BG899" i="2"/>
  <c r="BF899" i="2"/>
  <c r="T899" i="2"/>
  <c r="R899" i="2"/>
  <c r="P899" i="2"/>
  <c r="BK899" i="2"/>
  <c r="J899" i="2"/>
  <c r="BE899" i="2" s="1"/>
  <c r="BI897" i="2"/>
  <c r="BH897" i="2"/>
  <c r="BG897" i="2"/>
  <c r="BF897" i="2"/>
  <c r="T897" i="2"/>
  <c r="R897" i="2"/>
  <c r="P897" i="2"/>
  <c r="P850" i="2" s="1"/>
  <c r="BK897" i="2"/>
  <c r="J897" i="2"/>
  <c r="BE897" i="2"/>
  <c r="BI894" i="2"/>
  <c r="BH894" i="2"/>
  <c r="BG894" i="2"/>
  <c r="BF894" i="2"/>
  <c r="T894" i="2"/>
  <c r="T850" i="2" s="1"/>
  <c r="R894" i="2"/>
  <c r="P894" i="2"/>
  <c r="BK894" i="2"/>
  <c r="J894" i="2"/>
  <c r="BE894" i="2" s="1"/>
  <c r="BI851" i="2"/>
  <c r="BH851" i="2"/>
  <c r="BG851" i="2"/>
  <c r="BF851" i="2"/>
  <c r="T851" i="2"/>
  <c r="R851" i="2"/>
  <c r="R850" i="2" s="1"/>
  <c r="P851" i="2"/>
  <c r="BK851" i="2"/>
  <c r="BK850" i="2" s="1"/>
  <c r="J850" i="2" s="1"/>
  <c r="J75" i="2" s="1"/>
  <c r="J851" i="2"/>
  <c r="BE851" i="2"/>
  <c r="BI848" i="2"/>
  <c r="BH848" i="2"/>
  <c r="BG848" i="2"/>
  <c r="BF848" i="2"/>
  <c r="T848" i="2"/>
  <c r="R848" i="2"/>
  <c r="P848" i="2"/>
  <c r="BK848" i="2"/>
  <c r="J848" i="2"/>
  <c r="BE848" i="2"/>
  <c r="BI846" i="2"/>
  <c r="BH846" i="2"/>
  <c r="BG846" i="2"/>
  <c r="BF846" i="2"/>
  <c r="T846" i="2"/>
  <c r="R846" i="2"/>
  <c r="P846" i="2"/>
  <c r="BK846" i="2"/>
  <c r="J846" i="2"/>
  <c r="BE846" i="2" s="1"/>
  <c r="BI843" i="2"/>
  <c r="BH843" i="2"/>
  <c r="BG843" i="2"/>
  <c r="BF843" i="2"/>
  <c r="T843" i="2"/>
  <c r="R843" i="2"/>
  <c r="P843" i="2"/>
  <c r="BK843" i="2"/>
  <c r="J843" i="2"/>
  <c r="BE843" i="2"/>
  <c r="BI841" i="2"/>
  <c r="BH841" i="2"/>
  <c r="BG841" i="2"/>
  <c r="BF841" i="2"/>
  <c r="T841" i="2"/>
  <c r="R841" i="2"/>
  <c r="P841" i="2"/>
  <c r="BK841" i="2"/>
  <c r="J841" i="2"/>
  <c r="BE841" i="2" s="1"/>
  <c r="BI838" i="2"/>
  <c r="BH838" i="2"/>
  <c r="BG838" i="2"/>
  <c r="BF838" i="2"/>
  <c r="T838" i="2"/>
  <c r="R838" i="2"/>
  <c r="P838" i="2"/>
  <c r="P829" i="2" s="1"/>
  <c r="BK838" i="2"/>
  <c r="J838" i="2"/>
  <c r="BE838" i="2"/>
  <c r="BI834" i="2"/>
  <c r="BH834" i="2"/>
  <c r="BG834" i="2"/>
  <c r="BF834" i="2"/>
  <c r="T834" i="2"/>
  <c r="T829" i="2" s="1"/>
  <c r="R834" i="2"/>
  <c r="P834" i="2"/>
  <c r="BK834" i="2"/>
  <c r="J834" i="2"/>
  <c r="BE834" i="2" s="1"/>
  <c r="BI830" i="2"/>
  <c r="BH830" i="2"/>
  <c r="BG830" i="2"/>
  <c r="BF830" i="2"/>
  <c r="T830" i="2"/>
  <c r="R830" i="2"/>
  <c r="R829" i="2" s="1"/>
  <c r="P830" i="2"/>
  <c r="BK830" i="2"/>
  <c r="BK829" i="2" s="1"/>
  <c r="J829" i="2" s="1"/>
  <c r="J74" i="2" s="1"/>
  <c r="J830" i="2"/>
  <c r="BE830" i="2"/>
  <c r="BI827" i="2"/>
  <c r="BH827" i="2"/>
  <c r="BG827" i="2"/>
  <c r="BF827" i="2"/>
  <c r="T827" i="2"/>
  <c r="R827" i="2"/>
  <c r="P827" i="2"/>
  <c r="BK827" i="2"/>
  <c r="J827" i="2"/>
  <c r="BE827" i="2"/>
  <c r="BI825" i="2"/>
  <c r="BH825" i="2"/>
  <c r="BG825" i="2"/>
  <c r="BF825" i="2"/>
  <c r="T825" i="2"/>
  <c r="R825" i="2"/>
  <c r="P825" i="2"/>
  <c r="BK825" i="2"/>
  <c r="J825" i="2"/>
  <c r="BE825" i="2" s="1"/>
  <c r="BI823" i="2"/>
  <c r="BH823" i="2"/>
  <c r="BG823" i="2"/>
  <c r="BF823" i="2"/>
  <c r="T823" i="2"/>
  <c r="R823" i="2"/>
  <c r="P823" i="2"/>
  <c r="BK823" i="2"/>
  <c r="J823" i="2"/>
  <c r="BE823" i="2"/>
  <c r="BI821" i="2"/>
  <c r="BH821" i="2"/>
  <c r="BG821" i="2"/>
  <c r="BF821" i="2"/>
  <c r="T821" i="2"/>
  <c r="R821" i="2"/>
  <c r="P821" i="2"/>
  <c r="BK821" i="2"/>
  <c r="J821" i="2"/>
  <c r="BE821" i="2" s="1"/>
  <c r="BI818" i="2"/>
  <c r="BH818" i="2"/>
  <c r="BG818" i="2"/>
  <c r="BF818" i="2"/>
  <c r="T818" i="2"/>
  <c r="R818" i="2"/>
  <c r="P818" i="2"/>
  <c r="BK818" i="2"/>
  <c r="J818" i="2"/>
  <c r="BE818" i="2"/>
  <c r="BI811" i="2"/>
  <c r="BH811" i="2"/>
  <c r="BG811" i="2"/>
  <c r="BF811" i="2"/>
  <c r="T811" i="2"/>
  <c r="R811" i="2"/>
  <c r="P811" i="2"/>
  <c r="BK811" i="2"/>
  <c r="J811" i="2"/>
  <c r="BE811" i="2" s="1"/>
  <c r="BI808" i="2"/>
  <c r="BH808" i="2"/>
  <c r="BG808" i="2"/>
  <c r="BF808" i="2"/>
  <c r="T808" i="2"/>
  <c r="R808" i="2"/>
  <c r="P808" i="2"/>
  <c r="BK808" i="2"/>
  <c r="J808" i="2"/>
  <c r="BE808" i="2"/>
  <c r="BI801" i="2"/>
  <c r="BH801" i="2"/>
  <c r="BG801" i="2"/>
  <c r="BF801" i="2"/>
  <c r="T801" i="2"/>
  <c r="T800" i="2" s="1"/>
  <c r="R801" i="2"/>
  <c r="R800" i="2"/>
  <c r="P801" i="2"/>
  <c r="P800" i="2" s="1"/>
  <c r="BK801" i="2"/>
  <c r="BK800" i="2"/>
  <c r="J800" i="2"/>
  <c r="J73" i="2" s="1"/>
  <c r="J801" i="2"/>
  <c r="BE801" i="2" s="1"/>
  <c r="BI798" i="2"/>
  <c r="BH798" i="2"/>
  <c r="BG798" i="2"/>
  <c r="BF798" i="2"/>
  <c r="T798" i="2"/>
  <c r="R798" i="2"/>
  <c r="P798" i="2"/>
  <c r="BK798" i="2"/>
  <c r="J798" i="2"/>
  <c r="BE798" i="2" s="1"/>
  <c r="BI796" i="2"/>
  <c r="BH796" i="2"/>
  <c r="BG796" i="2"/>
  <c r="BF796" i="2"/>
  <c r="T796" i="2"/>
  <c r="R796" i="2"/>
  <c r="P796" i="2"/>
  <c r="BK796" i="2"/>
  <c r="J796" i="2"/>
  <c r="BE796" i="2"/>
  <c r="BI791" i="2"/>
  <c r="BH791" i="2"/>
  <c r="BG791" i="2"/>
  <c r="BF791" i="2"/>
  <c r="T791" i="2"/>
  <c r="R791" i="2"/>
  <c r="P791" i="2"/>
  <c r="BK791" i="2"/>
  <c r="J791" i="2"/>
  <c r="BE791" i="2" s="1"/>
  <c r="BI786" i="2"/>
  <c r="BH786" i="2"/>
  <c r="BG786" i="2"/>
  <c r="BF786" i="2"/>
  <c r="T786" i="2"/>
  <c r="R786" i="2"/>
  <c r="P786" i="2"/>
  <c r="BK786" i="2"/>
  <c r="J786" i="2"/>
  <c r="BE786" i="2"/>
  <c r="BI781" i="2"/>
  <c r="BH781" i="2"/>
  <c r="BG781" i="2"/>
  <c r="BF781" i="2"/>
  <c r="T781" i="2"/>
  <c r="R781" i="2"/>
  <c r="P781" i="2"/>
  <c r="BK781" i="2"/>
  <c r="J781" i="2"/>
  <c r="BE781" i="2" s="1"/>
  <c r="BI776" i="2"/>
  <c r="BH776" i="2"/>
  <c r="BG776" i="2"/>
  <c r="BF776" i="2"/>
  <c r="T776" i="2"/>
  <c r="R776" i="2"/>
  <c r="P776" i="2"/>
  <c r="BK776" i="2"/>
  <c r="J776" i="2"/>
  <c r="BE776" i="2"/>
  <c r="BI771" i="2"/>
  <c r="BH771" i="2"/>
  <c r="BG771" i="2"/>
  <c r="BF771" i="2"/>
  <c r="T771" i="2"/>
  <c r="R771" i="2"/>
  <c r="P771" i="2"/>
  <c r="BK771" i="2"/>
  <c r="J771" i="2"/>
  <c r="BE771" i="2" s="1"/>
  <c r="BI766" i="2"/>
  <c r="BH766" i="2"/>
  <c r="BG766" i="2"/>
  <c r="BF766" i="2"/>
  <c r="T766" i="2"/>
  <c r="R766" i="2"/>
  <c r="P766" i="2"/>
  <c r="BK766" i="2"/>
  <c r="J766" i="2"/>
  <c r="BE766" i="2"/>
  <c r="BI761" i="2"/>
  <c r="BH761" i="2"/>
  <c r="BG761" i="2"/>
  <c r="BF761" i="2"/>
  <c r="T761" i="2"/>
  <c r="R761" i="2"/>
  <c r="P761" i="2"/>
  <c r="BK761" i="2"/>
  <c r="J761" i="2"/>
  <c r="BE761" i="2" s="1"/>
  <c r="BI756" i="2"/>
  <c r="BH756" i="2"/>
  <c r="BG756" i="2"/>
  <c r="BF756" i="2"/>
  <c r="T756" i="2"/>
  <c r="R756" i="2"/>
  <c r="P756" i="2"/>
  <c r="BK756" i="2"/>
  <c r="J756" i="2"/>
  <c r="BE756" i="2"/>
  <c r="BI751" i="2"/>
  <c r="BH751" i="2"/>
  <c r="BG751" i="2"/>
  <c r="BF751" i="2"/>
  <c r="T751" i="2"/>
  <c r="R751" i="2"/>
  <c r="P751" i="2"/>
  <c r="BK751" i="2"/>
  <c r="J751" i="2"/>
  <c r="BE751" i="2" s="1"/>
  <c r="BI746" i="2"/>
  <c r="BH746" i="2"/>
  <c r="BG746" i="2"/>
  <c r="BF746" i="2"/>
  <c r="T746" i="2"/>
  <c r="R746" i="2"/>
  <c r="P746" i="2"/>
  <c r="BK746" i="2"/>
  <c r="J746" i="2"/>
  <c r="BE746" i="2"/>
  <c r="BI741" i="2"/>
  <c r="BH741" i="2"/>
  <c r="BG741" i="2"/>
  <c r="BF741" i="2"/>
  <c r="T741" i="2"/>
  <c r="R741" i="2"/>
  <c r="P741" i="2"/>
  <c r="BK741" i="2"/>
  <c r="J741" i="2"/>
  <c r="BE741" i="2" s="1"/>
  <c r="BI736" i="2"/>
  <c r="BH736" i="2"/>
  <c r="BG736" i="2"/>
  <c r="BF736" i="2"/>
  <c r="T736" i="2"/>
  <c r="R736" i="2"/>
  <c r="P736" i="2"/>
  <c r="BK736" i="2"/>
  <c r="J736" i="2"/>
  <c r="BE736" i="2"/>
  <c r="BI731" i="2"/>
  <c r="BH731" i="2"/>
  <c r="BG731" i="2"/>
  <c r="BF731" i="2"/>
  <c r="T731" i="2"/>
  <c r="R731" i="2"/>
  <c r="P731" i="2"/>
  <c r="BK731" i="2"/>
  <c r="J731" i="2"/>
  <c r="BE731" i="2" s="1"/>
  <c r="BI722" i="2"/>
  <c r="BH722" i="2"/>
  <c r="BG722" i="2"/>
  <c r="BF722" i="2"/>
  <c r="T722" i="2"/>
  <c r="R722" i="2"/>
  <c r="P722" i="2"/>
  <c r="BK722" i="2"/>
  <c r="J722" i="2"/>
  <c r="BE722" i="2"/>
  <c r="BI713" i="2"/>
  <c r="BH713" i="2"/>
  <c r="BG713" i="2"/>
  <c r="BF713" i="2"/>
  <c r="T713" i="2"/>
  <c r="R713" i="2"/>
  <c r="R712" i="2"/>
  <c r="P713" i="2"/>
  <c r="P712" i="2" s="1"/>
  <c r="BK713" i="2"/>
  <c r="BK712" i="2"/>
  <c r="J712" i="2"/>
  <c r="J72" i="2" s="1"/>
  <c r="J713" i="2"/>
  <c r="BE713" i="2" s="1"/>
  <c r="BI710" i="2"/>
  <c r="BH710" i="2"/>
  <c r="BG710" i="2"/>
  <c r="BF710" i="2"/>
  <c r="T710" i="2"/>
  <c r="R710" i="2"/>
  <c r="P710" i="2"/>
  <c r="BK710" i="2"/>
  <c r="J710" i="2"/>
  <c r="BE710" i="2" s="1"/>
  <c r="BI708" i="2"/>
  <c r="BH708" i="2"/>
  <c r="BG708" i="2"/>
  <c r="BF708" i="2"/>
  <c r="T708" i="2"/>
  <c r="R708" i="2"/>
  <c r="P708" i="2"/>
  <c r="BK708" i="2"/>
  <c r="J708" i="2"/>
  <c r="BE708" i="2"/>
  <c r="BI706" i="2"/>
  <c r="BH706" i="2"/>
  <c r="BG706" i="2"/>
  <c r="BF706" i="2"/>
  <c r="T706" i="2"/>
  <c r="R706" i="2"/>
  <c r="P706" i="2"/>
  <c r="BK706" i="2"/>
  <c r="J706" i="2"/>
  <c r="BE706" i="2" s="1"/>
  <c r="BI701" i="2"/>
  <c r="BH701" i="2"/>
  <c r="BG701" i="2"/>
  <c r="BF701" i="2"/>
  <c r="T701" i="2"/>
  <c r="R701" i="2"/>
  <c r="P701" i="2"/>
  <c r="BK701" i="2"/>
  <c r="J701" i="2"/>
  <c r="BE701" i="2"/>
  <c r="BI696" i="2"/>
  <c r="BH696" i="2"/>
  <c r="BG696" i="2"/>
  <c r="BF696" i="2"/>
  <c r="T696" i="2"/>
  <c r="R696" i="2"/>
  <c r="P696" i="2"/>
  <c r="BK696" i="2"/>
  <c r="J696" i="2"/>
  <c r="BE696" i="2" s="1"/>
  <c r="BI691" i="2"/>
  <c r="BH691" i="2"/>
  <c r="BG691" i="2"/>
  <c r="BF691" i="2"/>
  <c r="T691" i="2"/>
  <c r="R691" i="2"/>
  <c r="P691" i="2"/>
  <c r="BK691" i="2"/>
  <c r="J691" i="2"/>
  <c r="BE691" i="2"/>
  <c r="BI686" i="2"/>
  <c r="BH686" i="2"/>
  <c r="BG686" i="2"/>
  <c r="BF686" i="2"/>
  <c r="T686" i="2"/>
  <c r="R686" i="2"/>
  <c r="P686" i="2"/>
  <c r="BK686" i="2"/>
  <c r="J686" i="2"/>
  <c r="BE686" i="2" s="1"/>
  <c r="BI681" i="2"/>
  <c r="BH681" i="2"/>
  <c r="BG681" i="2"/>
  <c r="BF681" i="2"/>
  <c r="T681" i="2"/>
  <c r="R681" i="2"/>
  <c r="P681" i="2"/>
  <c r="BK681" i="2"/>
  <c r="J681" i="2"/>
  <c r="BE681" i="2"/>
  <c r="BI676" i="2"/>
  <c r="BH676" i="2"/>
  <c r="BG676" i="2"/>
  <c r="BF676" i="2"/>
  <c r="T676" i="2"/>
  <c r="R676" i="2"/>
  <c r="P676" i="2"/>
  <c r="BK676" i="2"/>
  <c r="J676" i="2"/>
  <c r="BE676" i="2" s="1"/>
  <c r="BI671" i="2"/>
  <c r="BH671" i="2"/>
  <c r="BG671" i="2"/>
  <c r="BF671" i="2"/>
  <c r="T671" i="2"/>
  <c r="R671" i="2"/>
  <c r="P671" i="2"/>
  <c r="BK671" i="2"/>
  <c r="J671" i="2"/>
  <c r="BE671" i="2"/>
  <c r="BI666" i="2"/>
  <c r="BH666" i="2"/>
  <c r="BG666" i="2"/>
  <c r="BF666" i="2"/>
  <c r="T666" i="2"/>
  <c r="R666" i="2"/>
  <c r="P666" i="2"/>
  <c r="BK666" i="2"/>
  <c r="J666" i="2"/>
  <c r="BE666" i="2" s="1"/>
  <c r="BI660" i="2"/>
  <c r="BH660" i="2"/>
  <c r="BG660" i="2"/>
  <c r="BF660" i="2"/>
  <c r="T660" i="2"/>
  <c r="R660" i="2"/>
  <c r="P660" i="2"/>
  <c r="BK660" i="2"/>
  <c r="J660" i="2"/>
  <c r="BE660" i="2"/>
  <c r="BI654" i="2"/>
  <c r="BH654" i="2"/>
  <c r="BG654" i="2"/>
  <c r="BF654" i="2"/>
  <c r="T654" i="2"/>
  <c r="R654" i="2"/>
  <c r="P654" i="2"/>
  <c r="BK654" i="2"/>
  <c r="J654" i="2"/>
  <c r="BE654" i="2" s="1"/>
  <c r="BI649" i="2"/>
  <c r="BH649" i="2"/>
  <c r="BG649" i="2"/>
  <c r="BF649" i="2"/>
  <c r="T649" i="2"/>
  <c r="R649" i="2"/>
  <c r="P649" i="2"/>
  <c r="BK649" i="2"/>
  <c r="J649" i="2"/>
  <c r="BE649" i="2"/>
  <c r="BI644" i="2"/>
  <c r="BH644" i="2"/>
  <c r="BG644" i="2"/>
  <c r="BF644" i="2"/>
  <c r="T644" i="2"/>
  <c r="R644" i="2"/>
  <c r="P644" i="2"/>
  <c r="BK644" i="2"/>
  <c r="J644" i="2"/>
  <c r="BE644" i="2" s="1"/>
  <c r="BI639" i="2"/>
  <c r="BH639" i="2"/>
  <c r="BG639" i="2"/>
  <c r="BF639" i="2"/>
  <c r="T639" i="2"/>
  <c r="R639" i="2"/>
  <c r="P639" i="2"/>
  <c r="BK639" i="2"/>
  <c r="J639" i="2"/>
  <c r="BE639" i="2"/>
  <c r="BI634" i="2"/>
  <c r="BH634" i="2"/>
  <c r="BG634" i="2"/>
  <c r="BF634" i="2"/>
  <c r="T634" i="2"/>
  <c r="R634" i="2"/>
  <c r="P634" i="2"/>
  <c r="BK634" i="2"/>
  <c r="J634" i="2"/>
  <c r="BE634" i="2" s="1"/>
  <c r="BI629" i="2"/>
  <c r="BH629" i="2"/>
  <c r="BG629" i="2"/>
  <c r="BF629" i="2"/>
  <c r="T629" i="2"/>
  <c r="R629" i="2"/>
  <c r="P629" i="2"/>
  <c r="BK629" i="2"/>
  <c r="J629" i="2"/>
  <c r="BE629" i="2"/>
  <c r="BI624" i="2"/>
  <c r="BH624" i="2"/>
  <c r="BG624" i="2"/>
  <c r="BF624" i="2"/>
  <c r="T624" i="2"/>
  <c r="R624" i="2"/>
  <c r="P624" i="2"/>
  <c r="BK624" i="2"/>
  <c r="J624" i="2"/>
  <c r="BE624" i="2" s="1"/>
  <c r="BI619" i="2"/>
  <c r="BH619" i="2"/>
  <c r="BG619" i="2"/>
  <c r="BF619" i="2"/>
  <c r="T619" i="2"/>
  <c r="R619" i="2"/>
  <c r="P619" i="2"/>
  <c r="BK619" i="2"/>
  <c r="J619" i="2"/>
  <c r="BE619" i="2"/>
  <c r="BI614" i="2"/>
  <c r="BH614" i="2"/>
  <c r="BG614" i="2"/>
  <c r="BF614" i="2"/>
  <c r="T614" i="2"/>
  <c r="R614" i="2"/>
  <c r="P614" i="2"/>
  <c r="BK614" i="2"/>
  <c r="BK603" i="2" s="1"/>
  <c r="J603" i="2" s="1"/>
  <c r="J71" i="2" s="1"/>
  <c r="J614" i="2"/>
  <c r="BE614" i="2" s="1"/>
  <c r="BI609" i="2"/>
  <c r="BH609" i="2"/>
  <c r="BG609" i="2"/>
  <c r="BF609" i="2"/>
  <c r="T609" i="2"/>
  <c r="R609" i="2"/>
  <c r="P609" i="2"/>
  <c r="BK609" i="2"/>
  <c r="J609" i="2"/>
  <c r="BE609" i="2"/>
  <c r="BI604" i="2"/>
  <c r="BH604" i="2"/>
  <c r="BG604" i="2"/>
  <c r="BF604" i="2"/>
  <c r="T604" i="2"/>
  <c r="T603" i="2" s="1"/>
  <c r="R604" i="2"/>
  <c r="R603" i="2"/>
  <c r="P604" i="2"/>
  <c r="BK604" i="2"/>
  <c r="J604" i="2"/>
  <c r="BE604" i="2" s="1"/>
  <c r="BI601" i="2"/>
  <c r="BH601" i="2"/>
  <c r="BG601" i="2"/>
  <c r="BF601" i="2"/>
  <c r="T601" i="2"/>
  <c r="R601" i="2"/>
  <c r="P601" i="2"/>
  <c r="BK601" i="2"/>
  <c r="J601" i="2"/>
  <c r="BE601" i="2"/>
  <c r="BI599" i="2"/>
  <c r="BH599" i="2"/>
  <c r="BG599" i="2"/>
  <c r="BF599" i="2"/>
  <c r="T599" i="2"/>
  <c r="R599" i="2"/>
  <c r="P599" i="2"/>
  <c r="BK599" i="2"/>
  <c r="J599" i="2"/>
  <c r="BE599" i="2"/>
  <c r="BI596" i="2"/>
  <c r="BH596" i="2"/>
  <c r="BG596" i="2"/>
  <c r="BF596" i="2"/>
  <c r="T596" i="2"/>
  <c r="R596" i="2"/>
  <c r="P596" i="2"/>
  <c r="BK596" i="2"/>
  <c r="J596" i="2"/>
  <c r="BE596" i="2"/>
  <c r="BI590" i="2"/>
  <c r="BH590" i="2"/>
  <c r="BG590" i="2"/>
  <c r="BF590" i="2"/>
  <c r="T590" i="2"/>
  <c r="R590" i="2"/>
  <c r="P590" i="2"/>
  <c r="BK590" i="2"/>
  <c r="J590" i="2"/>
  <c r="BE590" i="2"/>
  <c r="BI583" i="2"/>
  <c r="BH583" i="2"/>
  <c r="BG583" i="2"/>
  <c r="BF583" i="2"/>
  <c r="T583" i="2"/>
  <c r="R583" i="2"/>
  <c r="P583" i="2"/>
  <c r="BK583" i="2"/>
  <c r="J583" i="2"/>
  <c r="BE583" i="2"/>
  <c r="BI577" i="2"/>
  <c r="BH577" i="2"/>
  <c r="BG577" i="2"/>
  <c r="BF577" i="2"/>
  <c r="T577" i="2"/>
  <c r="R577" i="2"/>
  <c r="P577" i="2"/>
  <c r="BK577" i="2"/>
  <c r="J577" i="2"/>
  <c r="BE577" i="2"/>
  <c r="BI573" i="2"/>
  <c r="BH573" i="2"/>
  <c r="BG573" i="2"/>
  <c r="BF573" i="2"/>
  <c r="T573" i="2"/>
  <c r="R573" i="2"/>
  <c r="P573" i="2"/>
  <c r="BK573" i="2"/>
  <c r="J573" i="2"/>
  <c r="BE573" i="2"/>
  <c r="BI569" i="2"/>
  <c r="BH569" i="2"/>
  <c r="BG569" i="2"/>
  <c r="BF569" i="2"/>
  <c r="T569" i="2"/>
  <c r="R569" i="2"/>
  <c r="P569" i="2"/>
  <c r="BK569" i="2"/>
  <c r="J569" i="2"/>
  <c r="BE569" i="2"/>
  <c r="BI565" i="2"/>
  <c r="BH565" i="2"/>
  <c r="BG565" i="2"/>
  <c r="BF565" i="2"/>
  <c r="T565" i="2"/>
  <c r="R565" i="2"/>
  <c r="P565" i="2"/>
  <c r="BK565" i="2"/>
  <c r="J565" i="2"/>
  <c r="BE565" i="2"/>
  <c r="BI561" i="2"/>
  <c r="BH561" i="2"/>
  <c r="BG561" i="2"/>
  <c r="BF561" i="2"/>
  <c r="T561" i="2"/>
  <c r="R561" i="2"/>
  <c r="P561" i="2"/>
  <c r="BK561" i="2"/>
  <c r="J561" i="2"/>
  <c r="BE561" i="2"/>
  <c r="BI558" i="2"/>
  <c r="BH558" i="2"/>
  <c r="BG558" i="2"/>
  <c r="BF558" i="2"/>
  <c r="T558" i="2"/>
  <c r="R558" i="2"/>
  <c r="P558" i="2"/>
  <c r="BK558" i="2"/>
  <c r="J558" i="2"/>
  <c r="BE558" i="2"/>
  <c r="BI555" i="2"/>
  <c r="BH555" i="2"/>
  <c r="BG555" i="2"/>
  <c r="BF555" i="2"/>
  <c r="T555" i="2"/>
  <c r="R555" i="2"/>
  <c r="P555" i="2"/>
  <c r="BK555" i="2"/>
  <c r="J555" i="2"/>
  <c r="BE555" i="2"/>
  <c r="BI547" i="2"/>
  <c r="BH547" i="2"/>
  <c r="BG547" i="2"/>
  <c r="BF547" i="2"/>
  <c r="T547" i="2"/>
  <c r="R547" i="2"/>
  <c r="P547" i="2"/>
  <c r="BK547" i="2"/>
  <c r="J547" i="2"/>
  <c r="BE547" i="2"/>
  <c r="BI543" i="2"/>
  <c r="BH543" i="2"/>
  <c r="BG543" i="2"/>
  <c r="BF543" i="2"/>
  <c r="T543" i="2"/>
  <c r="R543" i="2"/>
  <c r="P543" i="2"/>
  <c r="BK543" i="2"/>
  <c r="J543" i="2"/>
  <c r="BE543" i="2"/>
  <c r="BI539" i="2"/>
  <c r="BH539" i="2"/>
  <c r="BG539" i="2"/>
  <c r="BF539" i="2"/>
  <c r="T539" i="2"/>
  <c r="T538" i="2"/>
  <c r="R539" i="2"/>
  <c r="R538" i="2"/>
  <c r="P539" i="2"/>
  <c r="P538" i="2"/>
  <c r="BK539" i="2"/>
  <c r="BK538" i="2"/>
  <c r="J538" i="2" s="1"/>
  <c r="J70" i="2" s="1"/>
  <c r="J539" i="2"/>
  <c r="BE539" i="2" s="1"/>
  <c r="BI536" i="2"/>
  <c r="BH536" i="2"/>
  <c r="BG536" i="2"/>
  <c r="BF536" i="2"/>
  <c r="T536" i="2"/>
  <c r="R536" i="2"/>
  <c r="P536" i="2"/>
  <c r="BK536" i="2"/>
  <c r="J536" i="2"/>
  <c r="BE536" i="2"/>
  <c r="BI534" i="2"/>
  <c r="BH534" i="2"/>
  <c r="BG534" i="2"/>
  <c r="BF534" i="2"/>
  <c r="T534" i="2"/>
  <c r="R534" i="2"/>
  <c r="P534" i="2"/>
  <c r="BK534" i="2"/>
  <c r="J534" i="2"/>
  <c r="BE534" i="2"/>
  <c r="BI531" i="2"/>
  <c r="BH531" i="2"/>
  <c r="BG531" i="2"/>
  <c r="BF531" i="2"/>
  <c r="T531" i="2"/>
  <c r="R531" i="2"/>
  <c r="P531" i="2"/>
  <c r="BK531" i="2"/>
  <c r="J531" i="2"/>
  <c r="BE531" i="2"/>
  <c r="BI527" i="2"/>
  <c r="BH527" i="2"/>
  <c r="BG527" i="2"/>
  <c r="BF527" i="2"/>
  <c r="T527" i="2"/>
  <c r="R527" i="2"/>
  <c r="P527" i="2"/>
  <c r="BK527" i="2"/>
  <c r="J527" i="2"/>
  <c r="BE527" i="2"/>
  <c r="BI524" i="2"/>
  <c r="BH524" i="2"/>
  <c r="BG524" i="2"/>
  <c r="BF524" i="2"/>
  <c r="T524" i="2"/>
  <c r="R524" i="2"/>
  <c r="P524" i="2"/>
  <c r="BK524" i="2"/>
  <c r="J524" i="2"/>
  <c r="BE524" i="2"/>
  <c r="BI514" i="2"/>
  <c r="BH514" i="2"/>
  <c r="BG514" i="2"/>
  <c r="BF514" i="2"/>
  <c r="T514" i="2"/>
  <c r="R514" i="2"/>
  <c r="P514" i="2"/>
  <c r="BK514" i="2"/>
  <c r="J514" i="2"/>
  <c r="BE514" i="2"/>
  <c r="BI511" i="2"/>
  <c r="BH511" i="2"/>
  <c r="BG511" i="2"/>
  <c r="BF511" i="2"/>
  <c r="T511" i="2"/>
  <c r="R511" i="2"/>
  <c r="P511" i="2"/>
  <c r="BK511" i="2"/>
  <c r="J511" i="2"/>
  <c r="BE511" i="2"/>
  <c r="BI501" i="2"/>
  <c r="BH501" i="2"/>
  <c r="BG501" i="2"/>
  <c r="BF501" i="2"/>
  <c r="T501" i="2"/>
  <c r="T500" i="2"/>
  <c r="R501" i="2"/>
  <c r="R500" i="2"/>
  <c r="P501" i="2"/>
  <c r="P500" i="2"/>
  <c r="BK501" i="2"/>
  <c r="BK500" i="2"/>
  <c r="J500" i="2" s="1"/>
  <c r="J69" i="2" s="1"/>
  <c r="J501" i="2"/>
  <c r="BE501" i="2" s="1"/>
  <c r="BI498" i="2"/>
  <c r="BH498" i="2"/>
  <c r="BG498" i="2"/>
  <c r="BF498" i="2"/>
  <c r="T498" i="2"/>
  <c r="R498" i="2"/>
  <c r="P498" i="2"/>
  <c r="BK498" i="2"/>
  <c r="J498" i="2"/>
  <c r="BE498" i="2"/>
  <c r="BI496" i="2"/>
  <c r="BH496" i="2"/>
  <c r="BG496" i="2"/>
  <c r="BF496" i="2"/>
  <c r="T496" i="2"/>
  <c r="R496" i="2"/>
  <c r="P496" i="2"/>
  <c r="BK496" i="2"/>
  <c r="J496" i="2"/>
  <c r="BE496" i="2"/>
  <c r="BI485" i="2"/>
  <c r="BH485" i="2"/>
  <c r="BG485" i="2"/>
  <c r="BF485" i="2"/>
  <c r="T485" i="2"/>
  <c r="R485" i="2"/>
  <c r="P485" i="2"/>
  <c r="BK485" i="2"/>
  <c r="J485" i="2"/>
  <c r="BE485" i="2"/>
  <c r="BI481" i="2"/>
  <c r="BH481" i="2"/>
  <c r="BG481" i="2"/>
  <c r="BF481" i="2"/>
  <c r="T481" i="2"/>
  <c r="R481" i="2"/>
  <c r="P481" i="2"/>
  <c r="BK481" i="2"/>
  <c r="J481" i="2"/>
  <c r="BE481" i="2"/>
  <c r="BI478" i="2"/>
  <c r="BH478" i="2"/>
  <c r="BG478" i="2"/>
  <c r="BF478" i="2"/>
  <c r="T478" i="2"/>
  <c r="R478" i="2"/>
  <c r="P478" i="2"/>
  <c r="BK478" i="2"/>
  <c r="J478" i="2"/>
  <c r="BE478" i="2"/>
  <c r="BI474" i="2"/>
  <c r="BH474" i="2"/>
  <c r="BG474" i="2"/>
  <c r="BF474" i="2"/>
  <c r="T474" i="2"/>
  <c r="R474" i="2"/>
  <c r="P474" i="2"/>
  <c r="BK474" i="2"/>
  <c r="J474" i="2"/>
  <c r="BE474" i="2"/>
  <c r="BI470" i="2"/>
  <c r="BH470" i="2"/>
  <c r="BG470" i="2"/>
  <c r="BF470" i="2"/>
  <c r="T470" i="2"/>
  <c r="R470" i="2"/>
  <c r="P470" i="2"/>
  <c r="BK470" i="2"/>
  <c r="J470" i="2"/>
  <c r="BE470" i="2"/>
  <c r="BI466" i="2"/>
  <c r="BH466" i="2"/>
  <c r="BG466" i="2"/>
  <c r="BF466" i="2"/>
  <c r="T466" i="2"/>
  <c r="T465" i="2"/>
  <c r="R466" i="2"/>
  <c r="R465" i="2" s="1"/>
  <c r="R464" i="2" s="1"/>
  <c r="P466" i="2"/>
  <c r="P465" i="2"/>
  <c r="BK466" i="2"/>
  <c r="BK465" i="2" s="1"/>
  <c r="J466" i="2"/>
  <c r="BE466" i="2"/>
  <c r="BI462" i="2"/>
  <c r="BH462" i="2"/>
  <c r="BG462" i="2"/>
  <c r="BF462" i="2"/>
  <c r="T462" i="2"/>
  <c r="T461" i="2"/>
  <c r="R462" i="2"/>
  <c r="R461" i="2"/>
  <c r="P462" i="2"/>
  <c r="P461" i="2"/>
  <c r="BK462" i="2"/>
  <c r="BK461" i="2"/>
  <c r="J461" i="2" s="1"/>
  <c r="J66" i="2" s="1"/>
  <c r="J462" i="2"/>
  <c r="BE462" i="2" s="1"/>
  <c r="BI458" i="2"/>
  <c r="BH458" i="2"/>
  <c r="BG458" i="2"/>
  <c r="BF458" i="2"/>
  <c r="T458" i="2"/>
  <c r="R458" i="2"/>
  <c r="P458" i="2"/>
  <c r="BK458" i="2"/>
  <c r="J458" i="2"/>
  <c r="BE458" i="2"/>
  <c r="BI455" i="2"/>
  <c r="BH455" i="2"/>
  <c r="BG455" i="2"/>
  <c r="BF455" i="2"/>
  <c r="T455" i="2"/>
  <c r="R455" i="2"/>
  <c r="P455" i="2"/>
  <c r="BK455" i="2"/>
  <c r="J455" i="2"/>
  <c r="BE455" i="2"/>
  <c r="BI452" i="2"/>
  <c r="BH452" i="2"/>
  <c r="BG452" i="2"/>
  <c r="BF452" i="2"/>
  <c r="T452" i="2"/>
  <c r="R452" i="2"/>
  <c r="P452" i="2"/>
  <c r="BK452" i="2"/>
  <c r="J452" i="2"/>
  <c r="BE452" i="2"/>
  <c r="BI450" i="2"/>
  <c r="BH450" i="2"/>
  <c r="BG450" i="2"/>
  <c r="BF450" i="2"/>
  <c r="T450" i="2"/>
  <c r="R450" i="2"/>
  <c r="P450" i="2"/>
  <c r="BK450" i="2"/>
  <c r="J450" i="2"/>
  <c r="BE450" i="2"/>
  <c r="BI448" i="2"/>
  <c r="BH448" i="2"/>
  <c r="BG448" i="2"/>
  <c r="BF448" i="2"/>
  <c r="T448" i="2"/>
  <c r="R448" i="2"/>
  <c r="P448" i="2"/>
  <c r="BK448" i="2"/>
  <c r="J448" i="2"/>
  <c r="BE448" i="2"/>
  <c r="BI439" i="2"/>
  <c r="BH439" i="2"/>
  <c r="BG439" i="2"/>
  <c r="BF439" i="2"/>
  <c r="T439" i="2"/>
  <c r="R439" i="2"/>
  <c r="P439" i="2"/>
  <c r="BK439" i="2"/>
  <c r="J439" i="2"/>
  <c r="BE439" i="2"/>
  <c r="BI406" i="2"/>
  <c r="BH406" i="2"/>
  <c r="BG406" i="2"/>
  <c r="BF406" i="2"/>
  <c r="T406" i="2"/>
  <c r="R406" i="2"/>
  <c r="P406" i="2"/>
  <c r="BK406" i="2"/>
  <c r="J406" i="2"/>
  <c r="BE406" i="2"/>
  <c r="BI403" i="2"/>
  <c r="BH403" i="2"/>
  <c r="BG403" i="2"/>
  <c r="BF403" i="2"/>
  <c r="T403" i="2"/>
  <c r="R403" i="2"/>
  <c r="P403" i="2"/>
  <c r="BK403" i="2"/>
  <c r="J403" i="2"/>
  <c r="BE403" i="2"/>
  <c r="BI399" i="2"/>
  <c r="BH399" i="2"/>
  <c r="BG399" i="2"/>
  <c r="BF399" i="2"/>
  <c r="T399" i="2"/>
  <c r="R399" i="2"/>
  <c r="P399" i="2"/>
  <c r="BK399" i="2"/>
  <c r="J399" i="2"/>
  <c r="BE399" i="2"/>
  <c r="BI396" i="2"/>
  <c r="BH396" i="2"/>
  <c r="BG396" i="2"/>
  <c r="BF396" i="2"/>
  <c r="T396" i="2"/>
  <c r="R396" i="2"/>
  <c r="P396" i="2"/>
  <c r="BK396" i="2"/>
  <c r="J396" i="2"/>
  <c r="BE396" i="2"/>
  <c r="BI393" i="2"/>
  <c r="BH393" i="2"/>
  <c r="BG393" i="2"/>
  <c r="BF393" i="2"/>
  <c r="T393" i="2"/>
  <c r="R393" i="2"/>
  <c r="P393" i="2"/>
  <c r="BK393" i="2"/>
  <c r="J393" i="2"/>
  <c r="BE393" i="2"/>
  <c r="BI390" i="2"/>
  <c r="BH390" i="2"/>
  <c r="BG390" i="2"/>
  <c r="BF390" i="2"/>
  <c r="T390" i="2"/>
  <c r="R390" i="2"/>
  <c r="P390" i="2"/>
  <c r="BK390" i="2"/>
  <c r="J390" i="2"/>
  <c r="BE390" i="2"/>
  <c r="BI387" i="2"/>
  <c r="BH387" i="2"/>
  <c r="BG387" i="2"/>
  <c r="BF387" i="2"/>
  <c r="T387" i="2"/>
  <c r="R387" i="2"/>
  <c r="P387" i="2"/>
  <c r="BK387" i="2"/>
  <c r="J387" i="2"/>
  <c r="BE387" i="2"/>
  <c r="BI380" i="2"/>
  <c r="BH380" i="2"/>
  <c r="BG380" i="2"/>
  <c r="BF380" i="2"/>
  <c r="T380" i="2"/>
  <c r="R380" i="2"/>
  <c r="P380" i="2"/>
  <c r="BK380" i="2"/>
  <c r="J380" i="2"/>
  <c r="BE380" i="2"/>
  <c r="BI377" i="2"/>
  <c r="BH377" i="2"/>
  <c r="BG377" i="2"/>
  <c r="BF377" i="2"/>
  <c r="T377" i="2"/>
  <c r="R377" i="2"/>
  <c r="P377" i="2"/>
  <c r="BK377" i="2"/>
  <c r="J377" i="2"/>
  <c r="BE377" i="2"/>
  <c r="BI374" i="2"/>
  <c r="BH374" i="2"/>
  <c r="BG374" i="2"/>
  <c r="BF374" i="2"/>
  <c r="T374" i="2"/>
  <c r="R374" i="2"/>
  <c r="P374" i="2"/>
  <c r="BK374" i="2"/>
  <c r="J374" i="2"/>
  <c r="BE374" i="2"/>
  <c r="BI371" i="2"/>
  <c r="BH371" i="2"/>
  <c r="BG371" i="2"/>
  <c r="BF371" i="2"/>
  <c r="T371" i="2"/>
  <c r="R371" i="2"/>
  <c r="P371" i="2"/>
  <c r="BK371" i="2"/>
  <c r="J371" i="2"/>
  <c r="BE371" i="2"/>
  <c r="BI368" i="2"/>
  <c r="BH368" i="2"/>
  <c r="BG368" i="2"/>
  <c r="BF368" i="2"/>
  <c r="T368" i="2"/>
  <c r="R368" i="2"/>
  <c r="P368" i="2"/>
  <c r="BK368" i="2"/>
  <c r="J368" i="2"/>
  <c r="BE368" i="2"/>
  <c r="BI362" i="2"/>
  <c r="BH362" i="2"/>
  <c r="BG362" i="2"/>
  <c r="BF362" i="2"/>
  <c r="T362" i="2"/>
  <c r="R362" i="2"/>
  <c r="P362" i="2"/>
  <c r="BK362" i="2"/>
  <c r="J362" i="2"/>
  <c r="BE362" i="2"/>
  <c r="BI355" i="2"/>
  <c r="BH355" i="2"/>
  <c r="BG355" i="2"/>
  <c r="BF355" i="2"/>
  <c r="T355" i="2"/>
  <c r="R355" i="2"/>
  <c r="P355" i="2"/>
  <c r="BK355" i="2"/>
  <c r="J355" i="2"/>
  <c r="BE355" i="2"/>
  <c r="BI348" i="2"/>
  <c r="BH348" i="2"/>
  <c r="BG348" i="2"/>
  <c r="BF348" i="2"/>
  <c r="T348" i="2"/>
  <c r="R348" i="2"/>
  <c r="P348" i="2"/>
  <c r="BK348" i="2"/>
  <c r="J348" i="2"/>
  <c r="BE348" i="2"/>
  <c r="BI345" i="2"/>
  <c r="BH345" i="2"/>
  <c r="BG345" i="2"/>
  <c r="BF345" i="2"/>
  <c r="T345" i="2"/>
  <c r="R345" i="2"/>
  <c r="P345" i="2"/>
  <c r="BK345" i="2"/>
  <c r="J345" i="2"/>
  <c r="BE345" i="2"/>
  <c r="BI342" i="2"/>
  <c r="BH342" i="2"/>
  <c r="BG342" i="2"/>
  <c r="BF342" i="2"/>
  <c r="T342" i="2"/>
  <c r="R342" i="2"/>
  <c r="P342" i="2"/>
  <c r="BK342" i="2"/>
  <c r="J342" i="2"/>
  <c r="BE342" i="2"/>
  <c r="BI327" i="2"/>
  <c r="BH327" i="2"/>
  <c r="BG327" i="2"/>
  <c r="BF327" i="2"/>
  <c r="T327" i="2"/>
  <c r="R327" i="2"/>
  <c r="P327" i="2"/>
  <c r="BK327" i="2"/>
  <c r="J327" i="2"/>
  <c r="BE327" i="2"/>
  <c r="BI321" i="2"/>
  <c r="BH321" i="2"/>
  <c r="BG321" i="2"/>
  <c r="BF321" i="2"/>
  <c r="T321" i="2"/>
  <c r="T320" i="2"/>
  <c r="R321" i="2"/>
  <c r="R320" i="2"/>
  <c r="P321" i="2"/>
  <c r="P320" i="2"/>
  <c r="BK321" i="2"/>
  <c r="BK320" i="2"/>
  <c r="J320" i="2" s="1"/>
  <c r="J65" i="2" s="1"/>
  <c r="J321" i="2"/>
  <c r="BE321" i="2" s="1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/>
  <c r="BI312" i="2"/>
  <c r="BH312" i="2"/>
  <c r="BG312" i="2"/>
  <c r="BF312" i="2"/>
  <c r="T312" i="2"/>
  <c r="T311" i="2"/>
  <c r="R312" i="2"/>
  <c r="R311" i="2"/>
  <c r="P312" i="2"/>
  <c r="P311" i="2"/>
  <c r="BK312" i="2"/>
  <c r="BK311" i="2"/>
  <c r="J311" i="2" s="1"/>
  <c r="J64" i="2" s="1"/>
  <c r="J312" i="2"/>
  <c r="BE312" i="2" s="1"/>
  <c r="BI306" i="2"/>
  <c r="BH306" i="2"/>
  <c r="BG306" i="2"/>
  <c r="BF306" i="2"/>
  <c r="T306" i="2"/>
  <c r="T305" i="2"/>
  <c r="R306" i="2"/>
  <c r="R305" i="2"/>
  <c r="P306" i="2"/>
  <c r="P305" i="2"/>
  <c r="BK306" i="2"/>
  <c r="BK305" i="2"/>
  <c r="J305" i="2" s="1"/>
  <c r="J63" i="2" s="1"/>
  <c r="J306" i="2"/>
  <c r="BE306" i="2" s="1"/>
  <c r="BI302" i="2"/>
  <c r="BH302" i="2"/>
  <c r="BG302" i="2"/>
  <c r="BF302" i="2"/>
  <c r="T302" i="2"/>
  <c r="R302" i="2"/>
  <c r="P302" i="2"/>
  <c r="BK302" i="2"/>
  <c r="J302" i="2"/>
  <c r="BE302" i="2"/>
  <c r="BI299" i="2"/>
  <c r="BH299" i="2"/>
  <c r="BG299" i="2"/>
  <c r="BF299" i="2"/>
  <c r="T299" i="2"/>
  <c r="R299" i="2"/>
  <c r="R293" i="2" s="1"/>
  <c r="P299" i="2"/>
  <c r="BK299" i="2"/>
  <c r="J299" i="2"/>
  <c r="BE299" i="2"/>
  <c r="BI296" i="2"/>
  <c r="BH296" i="2"/>
  <c r="BG296" i="2"/>
  <c r="BF296" i="2"/>
  <c r="T296" i="2"/>
  <c r="R296" i="2"/>
  <c r="P296" i="2"/>
  <c r="BK296" i="2"/>
  <c r="BK293" i="2" s="1"/>
  <c r="J293" i="2" s="1"/>
  <c r="J62" i="2" s="1"/>
  <c r="J296" i="2"/>
  <c r="BE296" i="2"/>
  <c r="BI294" i="2"/>
  <c r="BH294" i="2"/>
  <c r="BG294" i="2"/>
  <c r="BF294" i="2"/>
  <c r="T294" i="2"/>
  <c r="T293" i="2"/>
  <c r="R294" i="2"/>
  <c r="P294" i="2"/>
  <c r="P293" i="2"/>
  <c r="BK294" i="2"/>
  <c r="J294" i="2"/>
  <c r="BE294" i="2" s="1"/>
  <c r="BI291" i="2"/>
  <c r="BH291" i="2"/>
  <c r="BG291" i="2"/>
  <c r="BF291" i="2"/>
  <c r="T291" i="2"/>
  <c r="R291" i="2"/>
  <c r="R276" i="2" s="1"/>
  <c r="P291" i="2"/>
  <c r="BK291" i="2"/>
  <c r="J291" i="2"/>
  <c r="BE291" i="2"/>
  <c r="BI281" i="2"/>
  <c r="BH281" i="2"/>
  <c r="BG281" i="2"/>
  <c r="BF281" i="2"/>
  <c r="T281" i="2"/>
  <c r="R281" i="2"/>
  <c r="P281" i="2"/>
  <c r="BK281" i="2"/>
  <c r="BK276" i="2" s="1"/>
  <c r="J276" i="2" s="1"/>
  <c r="J61" i="2" s="1"/>
  <c r="J281" i="2"/>
  <c r="BE281" i="2"/>
  <c r="BI277" i="2"/>
  <c r="BH277" i="2"/>
  <c r="BG277" i="2"/>
  <c r="BF277" i="2"/>
  <c r="T277" i="2"/>
  <c r="T276" i="2"/>
  <c r="R277" i="2"/>
  <c r="P277" i="2"/>
  <c r="P276" i="2"/>
  <c r="BK277" i="2"/>
  <c r="J277" i="2"/>
  <c r="BE277" i="2" s="1"/>
  <c r="BI274" i="2"/>
  <c r="BH274" i="2"/>
  <c r="BG274" i="2"/>
  <c r="BF274" i="2"/>
  <c r="T274" i="2"/>
  <c r="R274" i="2"/>
  <c r="R267" i="2" s="1"/>
  <c r="P274" i="2"/>
  <c r="BK274" i="2"/>
  <c r="J274" i="2"/>
  <c r="BE274" i="2"/>
  <c r="BI271" i="2"/>
  <c r="BH271" i="2"/>
  <c r="BG271" i="2"/>
  <c r="BF271" i="2"/>
  <c r="T271" i="2"/>
  <c r="R271" i="2"/>
  <c r="P271" i="2"/>
  <c r="BK271" i="2"/>
  <c r="BK267" i="2" s="1"/>
  <c r="J267" i="2" s="1"/>
  <c r="J60" i="2" s="1"/>
  <c r="J271" i="2"/>
  <c r="BE271" i="2"/>
  <c r="BI268" i="2"/>
  <c r="BH268" i="2"/>
  <c r="BG268" i="2"/>
  <c r="BF268" i="2"/>
  <c r="T268" i="2"/>
  <c r="T267" i="2"/>
  <c r="R268" i="2"/>
  <c r="P268" i="2"/>
  <c r="P267" i="2"/>
  <c r="BK268" i="2"/>
  <c r="J268" i="2"/>
  <c r="BE268" i="2" s="1"/>
  <c r="BI264" i="2"/>
  <c r="BH264" i="2"/>
  <c r="BG264" i="2"/>
  <c r="BF264" i="2"/>
  <c r="T264" i="2"/>
  <c r="R264" i="2"/>
  <c r="P264" i="2"/>
  <c r="BK264" i="2"/>
  <c r="J264" i="2"/>
  <c r="BE264" i="2"/>
  <c r="BI261" i="2"/>
  <c r="BH261" i="2"/>
  <c r="BG261" i="2"/>
  <c r="BF261" i="2"/>
  <c r="T261" i="2"/>
  <c r="R261" i="2"/>
  <c r="P261" i="2"/>
  <c r="BK261" i="2"/>
  <c r="J261" i="2"/>
  <c r="BE261" i="2"/>
  <c r="BI258" i="2"/>
  <c r="BH258" i="2"/>
  <c r="BG258" i="2"/>
  <c r="BF258" i="2"/>
  <c r="T258" i="2"/>
  <c r="R258" i="2"/>
  <c r="P258" i="2"/>
  <c r="BK258" i="2"/>
  <c r="J258" i="2"/>
  <c r="BE258" i="2"/>
  <c r="BI255" i="2"/>
  <c r="BH255" i="2"/>
  <c r="BG255" i="2"/>
  <c r="BF255" i="2"/>
  <c r="T255" i="2"/>
  <c r="R255" i="2"/>
  <c r="P255" i="2"/>
  <c r="BK255" i="2"/>
  <c r="J255" i="2"/>
  <c r="BE255" i="2"/>
  <c r="BI200" i="2"/>
  <c r="BH200" i="2"/>
  <c r="BG200" i="2"/>
  <c r="BF200" i="2"/>
  <c r="T200" i="2"/>
  <c r="R200" i="2"/>
  <c r="P200" i="2"/>
  <c r="BK200" i="2"/>
  <c r="J200" i="2"/>
  <c r="BE200" i="2"/>
  <c r="BI184" i="2"/>
  <c r="BH184" i="2"/>
  <c r="BG184" i="2"/>
  <c r="BF184" i="2"/>
  <c r="T184" i="2"/>
  <c r="R184" i="2"/>
  <c r="P184" i="2"/>
  <c r="BK184" i="2"/>
  <c r="J184" i="2"/>
  <c r="BE184" i="2"/>
  <c r="BI178" i="2"/>
  <c r="BH178" i="2"/>
  <c r="BG178" i="2"/>
  <c r="BF178" i="2"/>
  <c r="T178" i="2"/>
  <c r="R178" i="2"/>
  <c r="R172" i="2" s="1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BK172" i="2" s="1"/>
  <c r="J172" i="2" s="1"/>
  <c r="J59" i="2" s="1"/>
  <c r="J176" i="2"/>
  <c r="BE176" i="2"/>
  <c r="BI173" i="2"/>
  <c r="BH173" i="2"/>
  <c r="BG173" i="2"/>
  <c r="BF173" i="2"/>
  <c r="T173" i="2"/>
  <c r="T172" i="2"/>
  <c r="R173" i="2"/>
  <c r="P173" i="2"/>
  <c r="P172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/>
  <c r="BI166" i="2"/>
  <c r="BH166" i="2"/>
  <c r="BG166" i="2"/>
  <c r="BF166" i="2"/>
  <c r="T166" i="2"/>
  <c r="R166" i="2"/>
  <c r="P166" i="2"/>
  <c r="BK166" i="2"/>
  <c r="J166" i="2"/>
  <c r="BE166" i="2"/>
  <c r="BI163" i="2"/>
  <c r="BH163" i="2"/>
  <c r="BG163" i="2"/>
  <c r="BF163" i="2"/>
  <c r="T163" i="2"/>
  <c r="R163" i="2"/>
  <c r="P163" i="2"/>
  <c r="BK163" i="2"/>
  <c r="J163" i="2"/>
  <c r="BE163" i="2"/>
  <c r="BI160" i="2"/>
  <c r="BH160" i="2"/>
  <c r="BG160" i="2"/>
  <c r="BF160" i="2"/>
  <c r="T160" i="2"/>
  <c r="R160" i="2"/>
  <c r="P160" i="2"/>
  <c r="BK160" i="2"/>
  <c r="J160" i="2"/>
  <c r="BE160" i="2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/>
  <c r="BI148" i="2"/>
  <c r="BH148" i="2"/>
  <c r="BG148" i="2"/>
  <c r="BF148" i="2"/>
  <c r="T148" i="2"/>
  <c r="R148" i="2"/>
  <c r="P148" i="2"/>
  <c r="BK148" i="2"/>
  <c r="J148" i="2"/>
  <c r="BE148" i="2"/>
  <c r="BI133" i="2"/>
  <c r="BH133" i="2"/>
  <c r="BG133" i="2"/>
  <c r="BF133" i="2"/>
  <c r="T133" i="2"/>
  <c r="R133" i="2"/>
  <c r="P133" i="2"/>
  <c r="BK133" i="2"/>
  <c r="J133" i="2"/>
  <c r="BE133" i="2"/>
  <c r="BI129" i="2"/>
  <c r="BH129" i="2"/>
  <c r="BG129" i="2"/>
  <c r="BF129" i="2"/>
  <c r="T129" i="2"/>
  <c r="R129" i="2"/>
  <c r="P129" i="2"/>
  <c r="BK129" i="2"/>
  <c r="J129" i="2"/>
  <c r="BE129" i="2"/>
  <c r="BI124" i="2"/>
  <c r="BH124" i="2"/>
  <c r="BG124" i="2"/>
  <c r="BF124" i="2"/>
  <c r="T124" i="2"/>
  <c r="R124" i="2"/>
  <c r="P124" i="2"/>
  <c r="BK124" i="2"/>
  <c r="J124" i="2"/>
  <c r="BE124" i="2"/>
  <c r="BI120" i="2"/>
  <c r="BH120" i="2"/>
  <c r="BG120" i="2"/>
  <c r="BF120" i="2"/>
  <c r="T120" i="2"/>
  <c r="R120" i="2"/>
  <c r="R100" i="2" s="1"/>
  <c r="P120" i="2"/>
  <c r="BK120" i="2"/>
  <c r="J120" i="2"/>
  <c r="BE120" i="2"/>
  <c r="BI116" i="2"/>
  <c r="BH116" i="2"/>
  <c r="BG116" i="2"/>
  <c r="F32" i="2" s="1"/>
  <c r="BB52" i="1" s="1"/>
  <c r="BB51" i="1" s="1"/>
  <c r="BF116" i="2"/>
  <c r="T116" i="2"/>
  <c r="R116" i="2"/>
  <c r="P116" i="2"/>
  <c r="BK116" i="2"/>
  <c r="J116" i="2"/>
  <c r="BE116" i="2" s="1"/>
  <c r="BI101" i="2"/>
  <c r="F34" i="2"/>
  <c r="BD52" i="1" s="1"/>
  <c r="BD51" i="1" s="1"/>
  <c r="W30" i="1" s="1"/>
  <c r="BH101" i="2"/>
  <c r="F33" i="2" s="1"/>
  <c r="BC52" i="1" s="1"/>
  <c r="BG101" i="2"/>
  <c r="BF101" i="2"/>
  <c r="F31" i="2" s="1"/>
  <c r="BA52" i="1" s="1"/>
  <c r="T101" i="2"/>
  <c r="T100" i="2"/>
  <c r="T99" i="2" s="1"/>
  <c r="R101" i="2"/>
  <c r="P101" i="2"/>
  <c r="P100" i="2"/>
  <c r="P99" i="2" s="1"/>
  <c r="BK101" i="2"/>
  <c r="J101" i="2"/>
  <c r="BE101" i="2" s="1"/>
  <c r="J94" i="2"/>
  <c r="F94" i="2"/>
  <c r="F92" i="2"/>
  <c r="E90" i="2"/>
  <c r="J51" i="2"/>
  <c r="F51" i="2"/>
  <c r="F49" i="2"/>
  <c r="E47" i="2"/>
  <c r="J18" i="2"/>
  <c r="E18" i="2"/>
  <c r="F95" i="2" s="1"/>
  <c r="F52" i="2"/>
  <c r="J17" i="2"/>
  <c r="J12" i="2"/>
  <c r="J92" i="2" s="1"/>
  <c r="J49" i="2"/>
  <c r="E7" i="2"/>
  <c r="E45" i="2" s="1"/>
  <c r="E88" i="2"/>
  <c r="AS51" i="1"/>
  <c r="AT53" i="1"/>
  <c r="L47" i="1"/>
  <c r="AM46" i="1"/>
  <c r="L46" i="1"/>
  <c r="AM44" i="1"/>
  <c r="L44" i="1"/>
  <c r="L42" i="1"/>
  <c r="L41" i="1"/>
  <c r="BK100" i="2" l="1"/>
  <c r="BK99" i="2" s="1"/>
  <c r="J30" i="2"/>
  <c r="AV52" i="1" s="1"/>
  <c r="F30" i="2"/>
  <c r="AZ52" i="1" s="1"/>
  <c r="R99" i="2"/>
  <c r="R98" i="2" s="1"/>
  <c r="AX51" i="1"/>
  <c r="W28" i="1"/>
  <c r="J100" i="2"/>
  <c r="J58" i="2" s="1"/>
  <c r="J465" i="2"/>
  <c r="J68" i="2" s="1"/>
  <c r="BK464" i="2"/>
  <c r="J464" i="2" s="1"/>
  <c r="J67" i="2" s="1"/>
  <c r="T464" i="2"/>
  <c r="T98" i="2" s="1"/>
  <c r="J31" i="2"/>
  <c r="AW52" i="1" s="1"/>
  <c r="P603" i="2"/>
  <c r="P464" i="2" s="1"/>
  <c r="P98" i="2" s="1"/>
  <c r="AU52" i="1" s="1"/>
  <c r="T712" i="2"/>
  <c r="R86" i="3"/>
  <c r="R112" i="4"/>
  <c r="BK87" i="3"/>
  <c r="J88" i="3"/>
  <c r="J58" i="3" s="1"/>
  <c r="J81" i="5"/>
  <c r="J57" i="5" s="1"/>
  <c r="BK80" i="5"/>
  <c r="J80" i="5" s="1"/>
  <c r="J49" i="3"/>
  <c r="F52" i="3"/>
  <c r="T196" i="3"/>
  <c r="T114" i="3" s="1"/>
  <c r="F52" i="4"/>
  <c r="BK90" i="4"/>
  <c r="T90" i="4"/>
  <c r="F31" i="4"/>
  <c r="BA54" i="1" s="1"/>
  <c r="J31" i="4"/>
  <c r="AW54" i="1" s="1"/>
  <c r="AT54" i="1" s="1"/>
  <c r="F33" i="4"/>
  <c r="BC54" i="1" s="1"/>
  <c r="BC51" i="1" s="1"/>
  <c r="J216" i="4"/>
  <c r="J69" i="4" s="1"/>
  <c r="BK215" i="4"/>
  <c r="J215" i="4" s="1"/>
  <c r="J68" i="4" s="1"/>
  <c r="T101" i="3"/>
  <c r="T87" i="3" s="1"/>
  <c r="P253" i="3"/>
  <c r="P114" i="3" s="1"/>
  <c r="P273" i="3"/>
  <c r="J49" i="4"/>
  <c r="R90" i="4"/>
  <c r="R89" i="4" s="1"/>
  <c r="BK112" i="4"/>
  <c r="J112" i="4" s="1"/>
  <c r="J62" i="4" s="1"/>
  <c r="F77" i="5"/>
  <c r="F52" i="5"/>
  <c r="P101" i="3"/>
  <c r="P87" i="3" s="1"/>
  <c r="R114" i="3"/>
  <c r="T253" i="3"/>
  <c r="T273" i="3"/>
  <c r="T112" i="4"/>
  <c r="F30" i="6"/>
  <c r="AZ56" i="1" s="1"/>
  <c r="J30" i="6"/>
  <c r="AV56" i="1" s="1"/>
  <c r="AT56" i="1" s="1"/>
  <c r="R90" i="7"/>
  <c r="J209" i="7"/>
  <c r="J63" i="7" s="1"/>
  <c r="BK208" i="7"/>
  <c r="J208" i="7" s="1"/>
  <c r="J62" i="7" s="1"/>
  <c r="J78" i="8"/>
  <c r="J57" i="8" s="1"/>
  <c r="BK77" i="8"/>
  <c r="J77" i="8" s="1"/>
  <c r="J31" i="5"/>
  <c r="AW55" i="1" s="1"/>
  <c r="J78" i="6"/>
  <c r="J57" i="6" s="1"/>
  <c r="BK77" i="6"/>
  <c r="J77" i="6" s="1"/>
  <c r="T90" i="7"/>
  <c r="J30" i="5"/>
  <c r="AV55" i="1" s="1"/>
  <c r="AT55" i="1" s="1"/>
  <c r="R81" i="5"/>
  <c r="R80" i="5" s="1"/>
  <c r="F30" i="7"/>
  <c r="AZ57" i="1" s="1"/>
  <c r="F31" i="5"/>
  <c r="BA55" i="1" s="1"/>
  <c r="BA51" i="1" s="1"/>
  <c r="R208" i="7"/>
  <c r="J30" i="8"/>
  <c r="AV58" i="1" s="1"/>
  <c r="AT58" i="1" s="1"/>
  <c r="F30" i="8"/>
  <c r="AZ58" i="1" s="1"/>
  <c r="J84" i="7"/>
  <c r="F87" i="7"/>
  <c r="J30" i="7"/>
  <c r="AV57" i="1" s="1"/>
  <c r="J91" i="7"/>
  <c r="J57" i="7" s="1"/>
  <c r="J31" i="7"/>
  <c r="AW57" i="1" s="1"/>
  <c r="E67" i="8"/>
  <c r="P86" i="3" l="1"/>
  <c r="AU53" i="1" s="1"/>
  <c r="AU51" i="1" s="1"/>
  <c r="T86" i="3"/>
  <c r="AY51" i="1"/>
  <c r="W29" i="1"/>
  <c r="W27" i="1"/>
  <c r="AW51" i="1"/>
  <c r="AK27" i="1" s="1"/>
  <c r="J56" i="6"/>
  <c r="J27" i="6"/>
  <c r="BK90" i="7"/>
  <c r="J90" i="7" s="1"/>
  <c r="J87" i="3"/>
  <c r="J57" i="3" s="1"/>
  <c r="BK86" i="3"/>
  <c r="J86" i="3" s="1"/>
  <c r="J27" i="5"/>
  <c r="J56" i="5"/>
  <c r="AT57" i="1"/>
  <c r="T89" i="4"/>
  <c r="AZ51" i="1"/>
  <c r="J27" i="8"/>
  <c r="J56" i="8"/>
  <c r="BK89" i="4"/>
  <c r="J89" i="4" s="1"/>
  <c r="J90" i="4"/>
  <c r="J57" i="4" s="1"/>
  <c r="J99" i="2"/>
  <c r="J57" i="2" s="1"/>
  <c r="BK98" i="2"/>
  <c r="J98" i="2" s="1"/>
  <c r="AT52" i="1"/>
  <c r="J56" i="4" l="1"/>
  <c r="J27" i="4"/>
  <c r="J56" i="3"/>
  <c r="J27" i="3"/>
  <c r="J27" i="2"/>
  <c r="J56" i="2"/>
  <c r="J56" i="7"/>
  <c r="J27" i="7"/>
  <c r="AG58" i="1"/>
  <c r="AN58" i="1" s="1"/>
  <c r="J36" i="8"/>
  <c r="AV51" i="1"/>
  <c r="W26" i="1"/>
  <c r="J36" i="5"/>
  <c r="AG55" i="1"/>
  <c r="AN55" i="1" s="1"/>
  <c r="AG56" i="1"/>
  <c r="AN56" i="1" s="1"/>
  <c r="J36" i="6"/>
  <c r="AG57" i="1" l="1"/>
  <c r="AN57" i="1" s="1"/>
  <c r="J36" i="7"/>
  <c r="AG53" i="1"/>
  <c r="AN53" i="1" s="1"/>
  <c r="J36" i="3"/>
  <c r="AK26" i="1"/>
  <c r="AT51" i="1"/>
  <c r="AG54" i="1"/>
  <c r="AN54" i="1" s="1"/>
  <c r="J36" i="4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<sst xmlns="http://schemas.openxmlformats.org/spreadsheetml/2006/main" count="22636" uniqueCount="3863">
  <si>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</si>
  <si>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</si>
  <si>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</si>
  <si>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</si>
  <si>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</si>
  <si>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</si>
  <si>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</si>
  <si>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{d030f85d-9e8e-4061-a645-865ed402164c}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</si>
  <si>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</si>
  <si>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</si>
  <si>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</si>
  <si>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</si>
  <si>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</si>
  <si>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</si>
  <si>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</si>
  <si>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</si>
  <si>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KALM010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</si>
  <si>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</si>
  <si>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</si>
  <si>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stanice st.dětí, dětská klinika-pavilon D3-4.NP, Krajská zdravotní a.s. - Masarykova nemocnice Ústí n.L.</t>
  </si>
  <si>
    <t>KSO:</t>
  </si>
  <si>
    <t/>
  </si>
  <si>
    <t>CC-CZ:</t>
  </si>
  <si>
    <t>Místo:</t>
  </si>
  <si>
    <t>Ústí nad Labem</t>
  </si>
  <si>
    <t>Datum:</t>
  </si>
  <si>
    <t>19. 12. 2017</t>
  </si>
  <si>
    <t>Zadavatel:</t>
  </si>
  <si>
    <t>IČ:</t>
  </si>
  <si>
    <t>Krajská zdravotní a.s., Masarykova nemocnice UL</t>
  </si>
  <si>
    <t>DIČ:</t>
  </si>
  <si>
    <t>Uchazeč:</t>
  </si>
  <si>
    <t>Vyplň údaj</t>
  </si>
  <si>
    <t>Projektant:</t>
  </si>
  <si>
    <t>ARCHATELIÉR, spol.s r.o., Ústí n.L.</t>
  </si>
  <si>
    <t>True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</si>
  <si>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</si>
  <si>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</si>
  <si>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</si>
  <si>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</si>
  <si>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</si>
  <si>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</si>
  <si>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</si>
  <si>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</si>
  <si>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</si>
  <si>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</si>
  <si>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</si>
  <si>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</si>
  <si>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</si>
  <si>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</si>
  <si>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</si>
  <si>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</si>
  <si>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</si>
  <si>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</si>
  <si>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</si>
  <si>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</si>
  <si>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</si>
  <si>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</si>
  <si>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</si>
  <si>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</si>
  <si>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</si>
  <si>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</si>
  <si>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</si>
  <si>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</si>
  <si>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</si>
  <si>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</si>
  <si>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</si>
  <si>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</si>
  <si>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</si>
  <si>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</si>
  <si>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</si>
  <si>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</si>
  <si>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</si>
  <si>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</si>
  <si>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</si>
  <si>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</si>
  <si>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</si>
  <si>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</si>
  <si>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</si>
  <si>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</si>
  <si>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</si>
  <si>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{9c549ef1-915b-40fb-a5c8-b8465c8df039}</t>
  </si>
  <si>
    <t>2</t>
  </si>
  <si>
    <t>02</t>
  </si>
  <si>
    <t>ZTI</t>
  </si>
  <si>
    <t>{b3ae1d48-8955-4fac-b689-d8bf3624bd58}</t>
  </si>
  <si>
    <t>03</t>
  </si>
  <si>
    <t>Úpravy otopné soustavy</t>
  </si>
  <si>
    <t>{d7a918c7-3511-4341-8646-673cf3ab29ce}</t>
  </si>
  <si>
    <t>04</t>
  </si>
  <si>
    <t>Vzduchotechnika</t>
  </si>
  <si>
    <t>{db4ea700-9384-491c-b4c0-69c5139effb8}</t>
  </si>
  <si>
    <t>06</t>
  </si>
  <si>
    <t>Rozvody medicínských plynů</t>
  </si>
  <si>
    <t>{1c0a8210-6ef4-4109-a67a-b7ff9a60f2ff}</t>
  </si>
  <si>
    <t>05</t>
  </si>
  <si>
    <t>Elektroinstalace</t>
  </si>
  <si>
    <t>{2bc09e8d-fcb8-463f-a90a-d8051d642efb}</t>
  </si>
  <si>
    <t>VON</t>
  </si>
  <si>
    <t>Vedlejší a ostatní náklady</t>
  </si>
  <si>
    <t>{8f1d8713-856e-44ee-96b5-d45bbdf9d1ab}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</si>
  <si>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</si>
  <si>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</si>
  <si>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</si>
  <si>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</si>
  <si>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</si>
  <si>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</si>
  <si>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</si>
  <si>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</si>
  <si>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</si>
  <si>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</si>
  <si>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</si>
  <si>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</si>
  <si>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</si>
  <si>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</si>
  <si>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</si>
  <si>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</si>
  <si>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</si>
  <si>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</si>
  <si>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</si>
  <si>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</si>
  <si>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</si>
  <si>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</si>
  <si>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</si>
  <si>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</si>
  <si>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</si>
  <si>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</si>
  <si>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</si>
  <si>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</si>
  <si>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</si>
  <si>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</si>
  <si>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</si>
  <si>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</si>
  <si>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</si>
  <si>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</si>
  <si>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790 - Demontáže PSV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</si>
  <si>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</si>
  <si>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</si>
  <si>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</si>
  <si>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</si>
  <si>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</si>
  <si>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</si>
  <si>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</si>
  <si>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</si>
  <si>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</si>
  <si>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</si>
  <si>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</si>
  <si>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</si>
  <si>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</si>
  <si>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</si>
  <si>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</si>
  <si>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</si>
  <si>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</si>
  <si>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</si>
  <si>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</si>
  <si>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</si>
  <si>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</si>
  <si>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 12</t>
  </si>
  <si>
    <t>t</t>
  </si>
  <si>
    <t>CS ÚRS 2017 02</t>
  </si>
  <si>
    <t>4</t>
  </si>
  <si>
    <t>-1290018499</t>
  </si>
  <si>
    <t>PP</t>
  </si>
  <si>
    <t>Osazování ocelových válcovaných nosníků na zdivu I nebo IE nebo U nebo UE nebo L do č. 12 nebo výšky do 120 mm</t>
  </si>
  <si>
    <t>VV</t>
  </si>
  <si>
    <t>I80:</t>
  </si>
  <si>
    <t>"(1)" 1,00*15*4,94*0,001</t>
  </si>
  <si>
    <t>"(2)" 1,80*3*4,94*0,001</t>
  </si>
  <si>
    <t>"(3)" 1,20*9*4,94*0,001</t>
  </si>
  <si>
    <t>"(4)" 1,75*8*4,94*0,001</t>
  </si>
  <si>
    <t>"(7)" 1,20*11*4,94*0,001</t>
  </si>
  <si>
    <t>Mezisoučet</t>
  </si>
  <si>
    <t>I100:</t>
  </si>
  <si>
    <t>"(5)" 1,60*2*8,34*0,001</t>
  </si>
  <si>
    <t>"(6)" 1,40*2*8,34*0,001</t>
  </si>
  <si>
    <t>"(8)" 3,00*1*8,34*0,001</t>
  </si>
  <si>
    <t>Součet</t>
  </si>
  <si>
    <t>M</t>
  </si>
  <si>
    <t>130107100</t>
  </si>
  <si>
    <t>ocel profilová IPN, v jakosti 11 375, h=80 mm</t>
  </si>
  <si>
    <t>8</t>
  </si>
  <si>
    <t>1797124611</t>
  </si>
  <si>
    <t>P</t>
  </si>
  <si>
    <t>Poznámka k položce:
Hmotnost: 5,94 kg/m</t>
  </si>
  <si>
    <t>0,288*1,08</t>
  </si>
  <si>
    <t>130107120</t>
  </si>
  <si>
    <t>ocel profilová IPN, v jakosti 11 375, h=100 mm</t>
  </si>
  <si>
    <t>1840972325</t>
  </si>
  <si>
    <t>Poznámka k položce:
Hmotnost: 8,34 kg/m</t>
  </si>
  <si>
    <t>0,075*1,08</t>
  </si>
  <si>
    <t>346244381</t>
  </si>
  <si>
    <t>Plentování jednostranné v do 200 mm válcovaných nosníků cihlami</t>
  </si>
  <si>
    <t>m2</t>
  </si>
  <si>
    <t>1994619801</t>
  </si>
  <si>
    <t>Plentování ocelových válcovaných nosníků jednostranné cihlami na maltu, výška stojiny do 200 mm</t>
  </si>
  <si>
    <t>"I80" 58,40*0,08*2</t>
  </si>
  <si>
    <t>"I100" 7,40*0,10*2</t>
  </si>
  <si>
    <t>5</t>
  </si>
  <si>
    <t>342272323</t>
  </si>
  <si>
    <t>Příčky tl 100 mm z pórobetonových přesných hladkých příčkovek objemové hmotnosti 500 kg/m3</t>
  </si>
  <si>
    <t>-809272908</t>
  </si>
  <si>
    <t>Příčky z pórobetonových přesných příčkovek hladkých, objemové hmotnosti 500 kg/m3 na tenké maltové lože, tloušťky příčky 100 mm</t>
  </si>
  <si>
    <t>m.č.426</t>
  </si>
  <si>
    <t>3,80*(3,20+0,10)</t>
  </si>
  <si>
    <t>6</t>
  </si>
  <si>
    <t>342272423</t>
  </si>
  <si>
    <t>Příčky tl 125 mm z pórobetonových přesných hladkých příčkovek objemové hmotnosti 500 kg/m3</t>
  </si>
  <si>
    <t>-1666031067</t>
  </si>
  <si>
    <t>Příčky z pórobetonových přesných příčkovek hladkých, objemové hmotnosti 500 kg/m3 na tenké maltové lože, tloušťky příčky 125 mm</t>
  </si>
  <si>
    <t>m.č.408</t>
  </si>
  <si>
    <t>(1,25+3,60+1,90+1,70*9+3,80)*(3,20+0,10)</t>
  </si>
  <si>
    <t>-0,60*2,60*15</t>
  </si>
  <si>
    <t>m.č.427</t>
  </si>
  <si>
    <t>1,20*(3,20+0,10)</t>
  </si>
  <si>
    <t>-0,60*2,60</t>
  </si>
  <si>
    <t>m.č.431-450</t>
  </si>
  <si>
    <t>(1,05*8+1,95*2+1,50*10)*(3,20+0,10)</t>
  </si>
  <si>
    <t>-0,70*1,97*10</t>
  </si>
  <si>
    <t>m.č.451</t>
  </si>
  <si>
    <t>1,70*(3,20+0,10)</t>
  </si>
  <si>
    <t>7</t>
  </si>
  <si>
    <t>342272523</t>
  </si>
  <si>
    <t>Příčky tl 150 mm z pórobetonových přesných hladkých příčkovek objemové hmotnosti 500 kg/m3</t>
  </si>
  <si>
    <t>-2021331738</t>
  </si>
  <si>
    <t>Příčky z pórobetonových přesných příčkovek [YTONG] hladkých, objemové hmotnosti 500 kg/m3 na tenké maltové lože, tloušťky příčky 150 mm</t>
  </si>
  <si>
    <t>m.č.405</t>
  </si>
  <si>
    <t>3,70*(3,20+0,10)</t>
  </si>
  <si>
    <t>-(0,80*2+1,60)*2,00</t>
  </si>
  <si>
    <t>340239233</t>
  </si>
  <si>
    <t>Zazdívka otvorů pl do 4 m2 v příčkách nebo stěnách z příčkovek pórobetonových tl 100 mm</t>
  </si>
  <si>
    <t>1369425948</t>
  </si>
  <si>
    <t>Zazdívka otvorů v příčkách nebo stěnách plochy přes 1 m2 do 4 m2 příčkovkami hladkými pórobetonovými, objemové hmotnosti 500 kg/m3, tl. příčky 100 mm</t>
  </si>
  <si>
    <t>"m.č.451" 0,40*2,00</t>
  </si>
  <si>
    <t>9</t>
  </si>
  <si>
    <t>340239234</t>
  </si>
  <si>
    <t>Zazdívka otvorů pl do 4 m2 v příčkách nebo stěnách z příčkovek pórobetonových tl 125 mm</t>
  </si>
  <si>
    <t>-1281702005</t>
  </si>
  <si>
    <t>Zazdívka otvorů v příčkách nebo stěnách plochy přes 1 m2 do 4 m2 příčkovkami hladkými pórobetonovými, objemové hmotnosti 500 kg/m3, tl. příčky 125 mm</t>
  </si>
  <si>
    <t>"m.č.426" 0,72*2,10</t>
  </si>
  <si>
    <t>10</t>
  </si>
  <si>
    <t>342291121</t>
  </si>
  <si>
    <t>Ukotvení příček k cihelným konstrukcím plochými kotvami</t>
  </si>
  <si>
    <t>m</t>
  </si>
  <si>
    <t>-1070112930</t>
  </si>
  <si>
    <t>Ukotvení příček plochými kotvami, do konstrukce cihelné</t>
  </si>
  <si>
    <t>(3,20+0,10)*42</t>
  </si>
  <si>
    <t>11</t>
  </si>
  <si>
    <t>342291131.01</t>
  </si>
  <si>
    <t>Ukotvení příček k betonovým konstrukcím pomocí kotevních úhelníků přihmoždinkovaných (dodávka+montáž)</t>
  </si>
  <si>
    <t>648720240</t>
  </si>
  <si>
    <t>(3,20+0,10)*10</t>
  </si>
  <si>
    <t>12</t>
  </si>
  <si>
    <t>953321112</t>
  </si>
  <si>
    <t>Vložky do svislých dilatačních spár z minerální plsti tl 40 mm</t>
  </si>
  <si>
    <t>-1599379260</t>
  </si>
  <si>
    <t>Vložky svislé do dilatačních spár z minerální plsti včetně dodání a osazení, v jakémkoliv zdivu přes 30 do 40 mm</t>
  </si>
  <si>
    <t>"ukončení zděných příček" 3,80*0,10+56,05*0,125+3,70*0,15</t>
  </si>
  <si>
    <t>13</t>
  </si>
  <si>
    <t>624635301</t>
  </si>
  <si>
    <t>Tmelení akrylátovým tmelem spáry průřezu do 200mm2</t>
  </si>
  <si>
    <t>-1324843093</t>
  </si>
  <si>
    <t>Úpravy vnějších vodorovných a svislých spar obvodového pláště z panelových dílců tmelení spáry tmelem akrylátovým, průřezu tmeleného profilu do 200 mm2</t>
  </si>
  <si>
    <t>"ukončení zděných příček" (3,80+56,05+3,70)*2</t>
  </si>
  <si>
    <t>61</t>
  </si>
  <si>
    <t>Úprava povrchů vnitřních</t>
  </si>
  <si>
    <t>14</t>
  </si>
  <si>
    <t>612135011</t>
  </si>
  <si>
    <t>Vyrovnání podkladu vnitřních stěn tmelem tl do 2 mm</t>
  </si>
  <si>
    <t>-1708478752</t>
  </si>
  <si>
    <t>Vyrovnání nerovností podkladu vnitřních omítaných ploch tmelem, tloušťky do 2 mm stěn</t>
  </si>
  <si>
    <t>"po otlučení obkladů" 310,978</t>
  </si>
  <si>
    <t>612135095</t>
  </si>
  <si>
    <t>Příplatek k vyrovnání vnitřních stěn tmelem za každý dalších 1 mm tl</t>
  </si>
  <si>
    <t>-714870429</t>
  </si>
  <si>
    <t>Vyrovnání nerovností podkladu vnitřních omítaných ploch tmelem, tloušťky do 2 mm Příplatek k ceně za každý další 1 mm tloušťky podkladní vrstvy přes 2 mm tmelem stěn</t>
  </si>
  <si>
    <t>16</t>
  </si>
  <si>
    <t>612142001</t>
  </si>
  <si>
    <t>Potažení vnitřních stěn sklovláknitým pletivem vtlačeným do tenkovrstvé hmoty</t>
  </si>
  <si>
    <t>-667337430</t>
  </si>
  <si>
    <t>Potažení vnitřních ploch pletivem v ploše nebo pruzích, na plném podkladu sklovláknitým vtlačením do tmelu stěn</t>
  </si>
  <si>
    <t>"pod obklady" 513,036</t>
  </si>
  <si>
    <t>"opr.stávajících omítek (10%)" 1333,556*0,10</t>
  </si>
  <si>
    <t>"nové omítky" 104,77</t>
  </si>
  <si>
    <t>Součetx</t>
  </si>
  <si>
    <t>17</t>
  </si>
  <si>
    <t>612322141</t>
  </si>
  <si>
    <t>Vápenocementová lehčená omítka štuková dvouvrstvá vnitřních stěn nanášená ručně</t>
  </si>
  <si>
    <t>1322789168</t>
  </si>
  <si>
    <t>Omítka vápenocementová lehčená vnitřních ploch nanášená ručně dvouvrstvá, tloušťky jádrové omítky do 10 mm a tloušťky štuku do 3 mm štuková svislých konstrukcí stěn</t>
  </si>
  <si>
    <t>nové příčky (mimo obklady)</t>
  </si>
  <si>
    <t>3,70*3,20</t>
  </si>
  <si>
    <t>(1,25+3,60+1,90+1,70*9+3,80)*3,20</t>
  </si>
  <si>
    <t>m.č.431,433,435,437,439,441,443,445,447,440</t>
  </si>
  <si>
    <t>(1,05*8+(1,95-1,00)*2+(1,50-0,80)*10)*3,20</t>
  </si>
  <si>
    <t>1,70*3,20</t>
  </si>
  <si>
    <t>18</t>
  </si>
  <si>
    <t>612325411</t>
  </si>
  <si>
    <t>Oprava vnitřní vápenocementové hladké omítky stěn v rozsahu plochy do 10%</t>
  </si>
  <si>
    <t>3659977</t>
  </si>
  <si>
    <t>Oprava vápenocementové nebo vápenné omítky vnitřních ploch hladké, tloušťky do 20 mm stěn, v rozsahu opravované plochy do 10%</t>
  </si>
  <si>
    <t>(18,40*2+0,70+0,60+0,85+2,30+3,40)*3,20</t>
  </si>
  <si>
    <t>-1,40*1,97*2   -1,10*1,97   -1,45*1,97   -0,80*1,97</t>
  </si>
  <si>
    <t>"ostění" 2,50</t>
  </si>
  <si>
    <t>m.č.406</t>
  </si>
  <si>
    <t>(7,20*2+0,60*4+0,30*4)*2,85</t>
  </si>
  <si>
    <t>-0,90*1,15   -2,70*1,15</t>
  </si>
  <si>
    <t>"ostění" 2,05</t>
  </si>
  <si>
    <t>m.č.407</t>
  </si>
  <si>
    <t>(3,55+3,25)*2*2,65</t>
  </si>
  <si>
    <t>-0,80*1,97</t>
  </si>
  <si>
    <t>(21,90*2-3,20-1,20-3,60-1,90+0,60*7+0,75*5+0,70)*2,85</t>
  </si>
  <si>
    <t>-2,70*1,15   -1,80*1,15   -1,10*1,97*5   -0,70*1,97*5</t>
  </si>
  <si>
    <t>"ostění" 2,30</t>
  </si>
  <si>
    <t>(7,20*2-1,39+7,08+3,75+0,48+2+0,75)*3,00</t>
  </si>
  <si>
    <t>-5,40*1,80   -1,45*1,97   -0,80*1,97*3   -0,70*1,97</t>
  </si>
  <si>
    <t>(32,30*2-3,20+4,85-0,70+4,70+2,70+3,60+0,30*5+0,75*4+0,60*2+1,00+0,60*18-1,70*9-3,80)*2,65</t>
  </si>
  <si>
    <t>-1,10*1,97*12   -0,90*1,97*2</t>
  </si>
  <si>
    <t>m.č.413</t>
  </si>
  <si>
    <t>(1,65+1,80)*2*2,65</t>
  </si>
  <si>
    <t>m.č.416</t>
  </si>
  <si>
    <t>(3,60*2+6,00*2-3,60-0,60)*3,00</t>
  </si>
  <si>
    <t>-2,10*1,80   -1,10*1,97</t>
  </si>
  <si>
    <t>"ostění" 1,50</t>
  </si>
  <si>
    <t>m.č.417</t>
  </si>
  <si>
    <t>(3,50*2+6,00*2-3,60-0,60)*3,00</t>
  </si>
  <si>
    <t>m.č.420</t>
  </si>
  <si>
    <t>(3,62+6,00)*2*3,00</t>
  </si>
  <si>
    <t>-1,20*1,80   -1,10*1,97   -0,70*1,97*2</t>
  </si>
  <si>
    <t>"ostění" 1,20</t>
  </si>
  <si>
    <t>m.č.423</t>
  </si>
  <si>
    <t>(3,75+0,15+9,00)*2*3,00</t>
  </si>
  <si>
    <t>-2,10*1,80   -0,80*1,97</t>
  </si>
  <si>
    <t>m.č.424</t>
  </si>
  <si>
    <t>(3,75+0,40+0,15+9,00)*2*3,00</t>
  </si>
  <si>
    <t>m.č.426a,b</t>
  </si>
  <si>
    <t>(1,84*2+1,80*2+3,80*2-3,80-0,60)*2,55</t>
  </si>
  <si>
    <t>-0,70*1,97   -1,10*1,97</t>
  </si>
  <si>
    <t>m.č.431,433,435,437,439,441,443,445,447,449</t>
  </si>
  <si>
    <t>(3,28*2+3,34*6+3,48*12+0,15*4-1,05*8-1,95*2+5,90*20-1,60*10)*3,00</t>
  </si>
  <si>
    <t>-2,10*1,80*10   -1,10*1,97*10</t>
  </si>
  <si>
    <t>"ostění" 15,00</t>
  </si>
  <si>
    <t>(3,75*2+3,60*2-1,70)*2,65</t>
  </si>
  <si>
    <t>-1,45*1,97   -1,10*1,97*2</t>
  </si>
  <si>
    <t>19</t>
  </si>
  <si>
    <t>612311131</t>
  </si>
  <si>
    <t>Potažení vnitřních stěn vápenným štukem tloušťky do 3 mm</t>
  </si>
  <si>
    <t>-916967520</t>
  </si>
  <si>
    <t>Potažení vnitřních ploch štukem tloušťky do 3 mm svislých konstrukcí stěn</t>
  </si>
  <si>
    <t>"stávající omítky stěn" 1333,556</t>
  </si>
  <si>
    <t>20</t>
  </si>
  <si>
    <t>611325411</t>
  </si>
  <si>
    <t>Oprava vnitřní vápenocementové hladké omítky stropů v rozsahu plochy do 10%</t>
  </si>
  <si>
    <t>465171277</t>
  </si>
  <si>
    <t>Oprava vápenocementové nebo vápenné omítky vnitřních ploch hladké, tloušťky do 20 mm stropů, v rozsahu opravované plochy do 10%</t>
  </si>
  <si>
    <t>"m.č.405" 76,00</t>
  </si>
  <si>
    <t>611311131</t>
  </si>
  <si>
    <t>Potažení vnitřních rovných stropů vápenným štukem tloušťky do 3 mm</t>
  </si>
  <si>
    <t>1189124098</t>
  </si>
  <si>
    <t>Potažení vnitřních ploch štukem tloušťky do 3 mm vodorovných konstrukcí stropů rovných</t>
  </si>
  <si>
    <t>"stávající omítky stropů" 76,00</t>
  </si>
  <si>
    <t>22</t>
  </si>
  <si>
    <t>615142012</t>
  </si>
  <si>
    <t>Potažení vnitřních nosníků rabicovým pletivem</t>
  </si>
  <si>
    <t>1854433427</t>
  </si>
  <si>
    <t>Potažení vnitřních ploch pletivem v ploše nebo pruzích, na plném podkladu rabicovým provizorním přichycením nosníků</t>
  </si>
  <si>
    <t>65,80*0,30</t>
  </si>
  <si>
    <t>62</t>
  </si>
  <si>
    <t>Úprava povrchů vnějších</t>
  </si>
  <si>
    <t>23</t>
  </si>
  <si>
    <t>622225122</t>
  </si>
  <si>
    <t>Oprava kontaktního zateplení stěn z desek z minerální vlny tloušťky do 120 mm plochy do 0,25m2</t>
  </si>
  <si>
    <t>kus</t>
  </si>
  <si>
    <t>-195490718</t>
  </si>
  <si>
    <t>Oprava kontaktního zateplení z desek z minerální vlny jednotlivých malých ploch tloušťky přes 80 do 120 mm stěn, plochy jednotlivě přes 0,1 do 0,25 m2</t>
  </si>
  <si>
    <t>"pro VZT potrubí (ZV12)" 1</t>
  </si>
  <si>
    <t>24</t>
  </si>
  <si>
    <t>622225123</t>
  </si>
  <si>
    <t>Oprava kontaktního zateplení stěn z desek z minerální vlny tloušťky do 120 mm plochy do 0,5m2</t>
  </si>
  <si>
    <t>-638900052</t>
  </si>
  <si>
    <t>Oprava kontaktního zateplení z desek z minerální vlny jednotlivých malých ploch tloušťky přes 80 do 120 mm stěn, plochy jednotlivě přes 0,25 do 0,5 m2</t>
  </si>
  <si>
    <t>"pro VZT potrubí (ZV11)" 2</t>
  </si>
  <si>
    <t>25</t>
  </si>
  <si>
    <t>622385104</t>
  </si>
  <si>
    <t>Tenkovrstvá minerální omítka malých ploch do 1,0m2 na stěnách</t>
  </si>
  <si>
    <t>150800537</t>
  </si>
  <si>
    <t>Omítka tenkovrstvá minerální jednotlivých malých ploch stěn, plochy jednotlivě přes 0,5 do 1,0 m2</t>
  </si>
  <si>
    <t>63</t>
  </si>
  <si>
    <t>Podlahy a podlahové konstrukce</t>
  </si>
  <si>
    <t>26</t>
  </si>
  <si>
    <t>631311116.01</t>
  </si>
  <si>
    <t>Spádová vrstva z flexbetonu tl.6-8,5cm (dodávka+montáž)</t>
  </si>
  <si>
    <t>m3</t>
  </si>
  <si>
    <t>-1566133297</t>
  </si>
  <si>
    <t>podlaha P2</t>
  </si>
  <si>
    <t>"m.č.409,410,414,415,418,421,427,428,440,450" 67,00*(0,06+0,085)/2</t>
  </si>
  <si>
    <t>27</t>
  </si>
  <si>
    <t>631312141</t>
  </si>
  <si>
    <t>Doplnění rýh v dosavadních mazaninách betonem prostým</t>
  </si>
  <si>
    <t>1019966206</t>
  </si>
  <si>
    <t>Doplnění dosavadních mazanin prostým betonem s dodáním hmot, bez potěru, plochy jednotlivě rýh v dosavadních mazaninách</t>
  </si>
  <si>
    <t>doplnění podlah po vybourání příček</t>
  </si>
  <si>
    <t>pův.m.č.406</t>
  </si>
  <si>
    <t>2,40*0,15*2*0,08</t>
  </si>
  <si>
    <t>pův.m.č.431,433,435,439,444,447,449</t>
  </si>
  <si>
    <t>1,50*7*0,15*0,08</t>
  </si>
  <si>
    <t>vybourání otvorů</t>
  </si>
  <si>
    <t>10,60*0,15*0,08</t>
  </si>
  <si>
    <t>28</t>
  </si>
  <si>
    <t>631319011</t>
  </si>
  <si>
    <t>Příplatek k mazanině tl do 80 mm za přehlazení povrchu</t>
  </si>
  <si>
    <t>529697004</t>
  </si>
  <si>
    <t>Příplatek k cenám mazanin za úpravu povrchu mazaniny přehlazením, mazanina tl. přes 50 do 80 mm</t>
  </si>
  <si>
    <t>64</t>
  </si>
  <si>
    <t>Osazování výplní otvorů</t>
  </si>
  <si>
    <t>29</t>
  </si>
  <si>
    <t>642944121</t>
  </si>
  <si>
    <t>Osazování ocelových zárubní dodatečné pl do 2,5 m2</t>
  </si>
  <si>
    <t>2040521679</t>
  </si>
  <si>
    <t>Osazení ocelových dveřních zárubní lisovaných nebo z úhelníků dodatečně s vybetonováním prahu, plochy do 2,5 m2</t>
  </si>
  <si>
    <t>30</t>
  </si>
  <si>
    <t>553313690</t>
  </si>
  <si>
    <t>zárubeň ocelová pro porobeton YH 125 700 L/P</t>
  </si>
  <si>
    <t>682401480</t>
  </si>
  <si>
    <t>zárubeň ocelová pro porobeton 125 700 L/P</t>
  </si>
  <si>
    <t>"ozn.(4)" 6</t>
  </si>
  <si>
    <t>31</t>
  </si>
  <si>
    <t>553313730</t>
  </si>
  <si>
    <t>zárubeň ocelová pro porobeton YH 125 900 L/P</t>
  </si>
  <si>
    <t>-108854475</t>
  </si>
  <si>
    <t>zárubeň ocelová pro porobeton 125 900 L/P</t>
  </si>
  <si>
    <t>"ozn.(4)" 2</t>
  </si>
  <si>
    <t>32</t>
  </si>
  <si>
    <t>553313750</t>
  </si>
  <si>
    <t>zárubeň ocelová pro porobeton YH 125 1100 L/P</t>
  </si>
  <si>
    <t>-1224547420</t>
  </si>
  <si>
    <t>zárubeň ocelová pro porobeton 125 1100 L/P</t>
  </si>
  <si>
    <t>"ozn.(7)" 2</t>
  </si>
  <si>
    <t>94</t>
  </si>
  <si>
    <t>Lešení a stavební výtahy</t>
  </si>
  <si>
    <t>33</t>
  </si>
  <si>
    <t>949101111</t>
  </si>
  <si>
    <t>Lešení pomocné pro objekty pozemních staveb s lešeňovou podlahou v do 1,9 m zatížení do 150 kg/m2</t>
  </si>
  <si>
    <t>-1979562669</t>
  </si>
  <si>
    <t>Lešení pomocné pracovní pro objekty pozemních staveb pro zatížení do 150 kg/m2, o výšce lešeňové podlahy do 1,9 m</t>
  </si>
  <si>
    <t>"podhledy" 6,16+84,00+45,00+233,00+306,00</t>
  </si>
  <si>
    <t>"opr.omítek stropů"  76,00</t>
  </si>
  <si>
    <t>95</t>
  </si>
  <si>
    <t>Různé dokončovací konstrukce a práce pozemních staveb</t>
  </si>
  <si>
    <t>34</t>
  </si>
  <si>
    <t>952901111</t>
  </si>
  <si>
    <t>Vyčištění budov bytové a občanské výstavby při výšce podlaží do 4 m</t>
  </si>
  <si>
    <t>-2010257751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</si>
  <si>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</si>
  <si>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35</t>
  </si>
  <si>
    <t>619991011</t>
  </si>
  <si>
    <t>Obalení konstrukcí a prvků fólií přilepenou lepící páskou</t>
  </si>
  <si>
    <t>686667886</t>
  </si>
  <si>
    <t>Zakrytí vnitřních ploch před znečištěním včetně pozdějšího odkrytí konstrukcí a prvků obalením fólií a přelepením páskou</t>
  </si>
  <si>
    <t>"dočasné zakrytí stávajících podlah ve společných prostorech-pro přesun materiálů a suti" 150,00</t>
  </si>
  <si>
    <t>36</t>
  </si>
  <si>
    <t>952901411</t>
  </si>
  <si>
    <t>Vyčištění ostatních objektů při jakékoliv výšce podlaží</t>
  </si>
  <si>
    <t>-657861787</t>
  </si>
  <si>
    <t>Vyčištění budov nebo objektů před předáním do užívání ostatních objektů vynesení zbytků stavebního rumu, kropení a 2x zametení podlah, oprášení stěn a výplní otvorů jakékoliv výšky podlaží</t>
  </si>
  <si>
    <t>"podlahy ve společných prostorech-úklid po přesunu materiálů a suti" 150,00</t>
  </si>
  <si>
    <t>96</t>
  </si>
  <si>
    <t>Bourání konstrukcí</t>
  </si>
  <si>
    <t>37</t>
  </si>
  <si>
    <t>962031132</t>
  </si>
  <si>
    <t>Bourání příček z cihel pálených na MVC tl do 100 mm</t>
  </si>
  <si>
    <t>539804710</t>
  </si>
  <si>
    <t>Bourání příček z cihel, tvárnic nebo příčkovek z cihel pálených, plných nebo dutých na maltu vápennou nebo vápenocementovou, tl. do 100 mm</t>
  </si>
  <si>
    <t>pův.m.č.414, 415</t>
  </si>
  <si>
    <t>(3,25+3,35+0,90*4)*(3,20+0,10)</t>
  </si>
  <si>
    <t>-0,60*1,97*6</t>
  </si>
  <si>
    <t>38</t>
  </si>
  <si>
    <t>962031133</t>
  </si>
  <si>
    <t>Bourání příček z cihel pálených na MVC tl do 150 mm</t>
  </si>
  <si>
    <t>1783243576</t>
  </si>
  <si>
    <t>Bourání příček z cihel, tvárnic nebo příčkovek z cihel pálených, plných nebo dutých na maltu vápennou nebo vápenocementovou, tl. do 150 mm</t>
  </si>
  <si>
    <t>2,40*(3,20+0,10)-1,10*1,97</t>
  </si>
  <si>
    <t>2,40*(3,20+0,10)-1,45*1,97</t>
  </si>
  <si>
    <t>pův.m.č.408</t>
  </si>
  <si>
    <t>pův.m.č.427</t>
  </si>
  <si>
    <t>(0,95*4+1,00+2,00+3,50+1,50*7)*(3,20+0,10)</t>
  </si>
  <si>
    <t>-0,60*1,97*7</t>
  </si>
  <si>
    <t>pův.m.č.451</t>
  </si>
  <si>
    <t>39</t>
  </si>
  <si>
    <t>968072455</t>
  </si>
  <si>
    <t>Vybourání kovových dveřních zárubní pl do 2 m2</t>
  </si>
  <si>
    <t>-70130463</t>
  </si>
  <si>
    <t>Vybourání kovových rámů oken s křídly, dveřních zárubní, vrat, stěn, ostění nebo obkladů dveřních zárubní, plochy do 2 m2</t>
  </si>
  <si>
    <t>0,60*1,97*20+0,80*1,97*1+0,70*1,97*1</t>
  </si>
  <si>
    <t>40</t>
  </si>
  <si>
    <t>968072456</t>
  </si>
  <si>
    <t>Vybourání kovových dveřních zárubní pl přes 2 m2</t>
  </si>
  <si>
    <t>618178561</t>
  </si>
  <si>
    <t>Vybourání kovových rámů oken s křídly, dveřních zárubní, vrat, stěn, ostění nebo obkladů dveřních zárubní, plochy přes 2 m2</t>
  </si>
  <si>
    <t>1,45*1,97*1+1,10*1,97*3</t>
  </si>
  <si>
    <t>41</t>
  </si>
  <si>
    <t>967031132</t>
  </si>
  <si>
    <t>Přisekání rovných ostění v cihelném zdivu na MV nebo MVC</t>
  </si>
  <si>
    <t>1339911707</t>
  </si>
  <si>
    <t>Přisekání (špicování) plošné nebo rovných ostění zdiva z cihel pálených rovných ostění, bez odstupu, po hrubém vybourání otvorů, na maltu vápennou nebo vápenocementovou</t>
  </si>
  <si>
    <t>"stěny" 3,30*0,15*58</t>
  </si>
  <si>
    <t>"stropy" 65,00*0,15</t>
  </si>
  <si>
    <t>"podlahy" 65,00*0,15</t>
  </si>
  <si>
    <t>"výplně otvorů" 58,00*0,15</t>
  </si>
  <si>
    <t>42</t>
  </si>
  <si>
    <t>971033531</t>
  </si>
  <si>
    <t>Vybourání otvorů ve zdivu cihelném pl do 1 m2 na MVC nebo MV tl do 150 mm</t>
  </si>
  <si>
    <t>3169137</t>
  </si>
  <si>
    <t>Vybourání otvorů ve zdivu základovém nebo nadzákladovém z cihel, tvárnic, příčkovek z cihel pálených na maltu vápennou nebo vápenocementovou plochy do 1 m2, tl. do 150 mm</t>
  </si>
  <si>
    <t>"pův.m.č.410" 0,60*1,20</t>
  </si>
  <si>
    <t>"pův.m.č.414,415" (1,10*2,20-0,60*2,20)*2</t>
  </si>
  <si>
    <t>"pův.m.č.432,434,436,437,440,442,443,445,447,449" 0,60*1,20*10</t>
  </si>
  <si>
    <t>"pův.m.č.451" 0,40*2,00</t>
  </si>
  <si>
    <t>43</t>
  </si>
  <si>
    <t>971033631</t>
  </si>
  <si>
    <t>Vybourání otvorů ve zdivu cihelném pl do 4 m2 na MVC nebo MV tl do 150 mm</t>
  </si>
  <si>
    <t>1018785926</t>
  </si>
  <si>
    <t>Vybourání otvorů ve zdivu základovém nebo nadzákladovém z cihel, tvárnic, příčkovek z cihel pálených na maltu vápennou nebo vápenocementovou plochy do 4 m2, tl. do 150 mm</t>
  </si>
  <si>
    <t>"pův.m.č.411" 0,80*2,20</t>
  </si>
  <si>
    <t>"pův.m.č.423" 0,80*2,20</t>
  </si>
  <si>
    <t>"pův.m.č.426" 1,20*2,20+0,80*2,20</t>
  </si>
  <si>
    <t>44</t>
  </si>
  <si>
    <t>971052441</t>
  </si>
  <si>
    <t>Vybourání nebo prorážení otvorů v ŽB příčkách a zdech pl do 0,25 m2 tl do 300 mm</t>
  </si>
  <si>
    <t>-1303288508</t>
  </si>
  <si>
    <t>Vybourání a prorážení otvorů v železobetonových příčkách a zdech základových nebo nadzákladových, plochy do 0,25 m2, tl. do 300 mm</t>
  </si>
  <si>
    <t>45</t>
  </si>
  <si>
    <t>977151128</t>
  </si>
  <si>
    <t>Jádrové vrty diamantovými korunkami do D 300 mm do stavebních materiálů</t>
  </si>
  <si>
    <t>-1955068433</t>
  </si>
  <si>
    <t>Jádrové vrty diamantovými korunkami do stavebních materiálů (železobetonu, betonu, cihel, obkladů, dlažeb, kamene) průměru přes 250 do 300 mm</t>
  </si>
  <si>
    <t>"pro VZT potrubí (ZV12)" 0,30</t>
  </si>
  <si>
    <t>46</t>
  </si>
  <si>
    <t>978013121</t>
  </si>
  <si>
    <t>Otlučení (osekání) vnitřní vápenné nebo vápenocementové omítky stěn v rozsahu do 10 %</t>
  </si>
  <si>
    <t>-893190323</t>
  </si>
  <si>
    <t>Otlučení vápenných nebo vápenocementových omítek vnitřních ploch stěn s vyškrabáním spar, s očištěním zdiva, v rozsahu přes 5 do 10 %</t>
  </si>
  <si>
    <t>"dle opravy omítek stěn 10%" 1333,556</t>
  </si>
  <si>
    <t>47</t>
  </si>
  <si>
    <t>978011121</t>
  </si>
  <si>
    <t>Otlučení (osekání) vnitřní vápenné nebo vápenocementové omítky stropů v rozsahu do 10 %</t>
  </si>
  <si>
    <t>1019577041</t>
  </si>
  <si>
    <t>Otlučení vápenných nebo vápenocementových omítek vnitřních ploch stropů, v rozsahu přes 5 do 10 %</t>
  </si>
  <si>
    <t>"dle opravy omítek stěn 10%" 76,00</t>
  </si>
  <si>
    <t>48</t>
  </si>
  <si>
    <t>974031664</t>
  </si>
  <si>
    <t>Vysekání rýh ve zdivu cihelném pro vtahování nosníků hl do 150 mm v do 150 mm</t>
  </si>
  <si>
    <t>-1191953096</t>
  </si>
  <si>
    <t>Vysekání rýh ve zdivu cihelném na maltu vápennou nebo vápenocementovou pro vtahování nosníků do zdí, před vybouráním otvoru do hl. 150 mm, při v. nosníku do 150 mm</t>
  </si>
  <si>
    <t>I80</t>
  </si>
  <si>
    <t>1,00*1+1,80*1+1,20*18</t>
  </si>
  <si>
    <t>I100</t>
  </si>
  <si>
    <t>1,60*2+1,40*2</t>
  </si>
  <si>
    <t>49</t>
  </si>
  <si>
    <t>965042141</t>
  </si>
  <si>
    <t>Bourání podkladů pod dlažby nebo mazanin betonových nebo z litého asfaltu tl do 100 mm pl přes 4 m2</t>
  </si>
  <si>
    <t>561073211</t>
  </si>
  <si>
    <t>Bourání mazanin betonových nebo z litého asfaltu tl. do 100 mm, plochy přes 4 m2</t>
  </si>
  <si>
    <t>"původní m.č.409,410,414,415,418,421,427,428,440,441,449" 67,00*0,10</t>
  </si>
  <si>
    <t>50</t>
  </si>
  <si>
    <t>974042553</t>
  </si>
  <si>
    <t>Vysekání rýh v dlažbě betonové nebo jiné monolitické hl do 100 mm š do 100 mm</t>
  </si>
  <si>
    <t>-311830815</t>
  </si>
  <si>
    <t>Vysekání rýh v betonové nebo jiné monolitické dlažbě s betonovým podkladem do hl. 100 mm a šířky do 100 mm</t>
  </si>
  <si>
    <t>"pro nové příčky" 3,80</t>
  </si>
  <si>
    <t>51</t>
  </si>
  <si>
    <t>974042554</t>
  </si>
  <si>
    <t>Vysekání rýh v dlažbě betonové nebo jiné monolitické hl do 100 mm š do 150 mm</t>
  </si>
  <si>
    <t>535375624</t>
  </si>
  <si>
    <t>Vysekání rýh v betonové nebo jiné monolitické dlažbě s betonovým podkladem do hl. 100 mm a šířky do 150 mm</t>
  </si>
  <si>
    <t>"pro nové příčky" 24,00</t>
  </si>
  <si>
    <t>52</t>
  </si>
  <si>
    <t>977311112</t>
  </si>
  <si>
    <t>Řezání stávajících betonových mazanin nevyztužených hl do 100 mm</t>
  </si>
  <si>
    <t>1175395801</t>
  </si>
  <si>
    <t>Řezání stávajících betonových mazanin bez vyztužení hloubky přes 50 do 100 mm</t>
  </si>
  <si>
    <t>"pro nové příčky" (3,80+24,00)*2</t>
  </si>
  <si>
    <t>53</t>
  </si>
  <si>
    <t>965046119</t>
  </si>
  <si>
    <t>Broušení betonové mazaniny bezprašnou metodou</t>
  </si>
  <si>
    <t>1886126760</t>
  </si>
  <si>
    <t>podlaha P1</t>
  </si>
  <si>
    <t>"m.č.406-408,413,416,417,420,423-426b,431,433,435,437,439,441,443,445,447,449,451" 583,00</t>
  </si>
  <si>
    <t>54</t>
  </si>
  <si>
    <t>965081213</t>
  </si>
  <si>
    <t>Bourání podlah z dlaždic keramických nebo xylolitových tl do 10 mm plochy přes 1 m2</t>
  </si>
  <si>
    <t>-144854001</t>
  </si>
  <si>
    <t>Bourání podlah ostatních bez podkladního lože nebo mazaniny z dlaždic s jakoukoliv výplní spár keramických nebo xylolitových tl. do 10 mm, plochy přes 1 m2</t>
  </si>
  <si>
    <t>"původní m.č.409-412,414,415,418,419,421,422,427,432,434,436,440,441,445,447,449" 78,00</t>
  </si>
  <si>
    <t>55</t>
  </si>
  <si>
    <t>978059541</t>
  </si>
  <si>
    <t>Odsekání a odebrání obkladů stěn z vnitřních obkládaček plochy přes 1 m2</t>
  </si>
  <si>
    <t>2041636817</t>
  </si>
  <si>
    <t>Odsekání obkladů stěn včetně otlučení podkladní omítky až na zdivo z obkládaček vnitřních, z jakýchkoliv materiálů, plochy přes 1 m2</t>
  </si>
  <si>
    <t>pův.m.č.409-412</t>
  </si>
  <si>
    <t>(1,05+1,50+1,75+0,91)*2*2*2,60</t>
  </si>
  <si>
    <t>pův.m.č.414,415</t>
  </si>
  <si>
    <t>(3,22+3,35+1,85*2+0,90*2)*2*1,70</t>
  </si>
  <si>
    <t>-0,60*1,97*2</t>
  </si>
  <si>
    <t>pův.m.č.418</t>
  </si>
  <si>
    <t>(3,62+6,00+1,28+0,90)*2*2,95</t>
  </si>
  <si>
    <t>-1,10*1,97   -0,60*1,97   -2,10*1,80</t>
  </si>
  <si>
    <t>+(2,10+1,80*2)*0,25</t>
  </si>
  <si>
    <t>pův.m.č.419</t>
  </si>
  <si>
    <t>(1,48+0,95)*2*2,90</t>
  </si>
  <si>
    <t>-0,60*1,97</t>
  </si>
  <si>
    <t>pův.m.č.421,422</t>
  </si>
  <si>
    <t>(1,90*2+1,40+0,95)*2*2,90</t>
  </si>
  <si>
    <t>-0,60*1,97   -0,70*1,97</t>
  </si>
  <si>
    <t>pův.m.č.425</t>
  </si>
  <si>
    <t>(1,60+2,20)*2*2,50</t>
  </si>
  <si>
    <t>(3,62+3,80)*2*2,44-1,18*2,44</t>
  </si>
  <si>
    <t>-1,10*1,97*2</t>
  </si>
  <si>
    <t>pův.m.č.428</t>
  </si>
  <si>
    <t>(1,60+1,50)*2*2,50</t>
  </si>
  <si>
    <t>pův.m.č.432,434,436</t>
  </si>
  <si>
    <t>(0,85*3+1,50*3)*2,10</t>
  </si>
  <si>
    <t>pův.m.č.440,441,445,447,449,450</t>
  </si>
  <si>
    <t>(0,85*6+1,50*8)*2,60</t>
  </si>
  <si>
    <t>-0,60*1,97*4</t>
  </si>
  <si>
    <t>56</t>
  </si>
  <si>
    <t>952902611</t>
  </si>
  <si>
    <t>Čištění budov vysátí prachu z ostatních ploch</t>
  </si>
  <si>
    <t>78691726</t>
  </si>
  <si>
    <t>Čištění budov při provádění oprav a udržovacích prací vysátím prachu z ostatních ploch</t>
  </si>
  <si>
    <t>"m.č.409,410,414,415,421,427,428,440,450" 47,00</t>
  </si>
  <si>
    <t>podlaha P3</t>
  </si>
  <si>
    <t>"m.č.411,412,418,419,422,432,434,436,438,442,444,446,448" 38,00</t>
  </si>
  <si>
    <t>57</t>
  </si>
  <si>
    <t>997013214</t>
  </si>
  <si>
    <t>Vnitrostaveništní doprava suti a vybouraných hmot pro budovy v do 15 m ručně</t>
  </si>
  <si>
    <t>-1772621889</t>
  </si>
  <si>
    <t>Vnitrostaveništní doprava suti a vybouraných hmot vodorovně do 50 m svisle ručně (nošením po schodech) pro budovy a haly výšky přes 12 do 15 m</t>
  </si>
  <si>
    <t>58</t>
  </si>
  <si>
    <t>997013511</t>
  </si>
  <si>
    <t>Odvoz suti a vybouraných hmot z meziskládky na skládku do 1 km s naložením a se složením</t>
  </si>
  <si>
    <t>-1292611209</t>
  </si>
  <si>
    <t>Odvoz suti a vybouraných hmot z meziskládky na skládku s naložením a se složením, na vzdálenost do 1 km</t>
  </si>
  <si>
    <t>59</t>
  </si>
  <si>
    <t>997013509</t>
  </si>
  <si>
    <t>Příplatek k odvozu suti a vybouraných hmot na skládku ZKD 1 km přes 1 km</t>
  </si>
  <si>
    <t>1957646720</t>
  </si>
  <si>
    <t>Odvoz suti a vybouraných hmot na skládku nebo meziskládku se složením, na vzdálenost Příplatek k ceně za každý další i započatý 1 km přes 1 km</t>
  </si>
  <si>
    <t>112,408*6 'Přepočtené koeficientem množství</t>
  </si>
  <si>
    <t>60</t>
  </si>
  <si>
    <t>997013831</t>
  </si>
  <si>
    <t>Poplatek za uložení stavebního směsného odpadu na skládce (skládkovné)</t>
  </si>
  <si>
    <t>967378627</t>
  </si>
  <si>
    <t>Poplatek za uložení stavebního odpadu na skládce (skládkovné) směsného</t>
  </si>
  <si>
    <t>112,408-1,938</t>
  </si>
  <si>
    <t>997013813</t>
  </si>
  <si>
    <t>Poplatek za uložení stavebního odpadu z plastických hmot na skládce (skládkovné)</t>
  </si>
  <si>
    <t>-1542985813</t>
  </si>
  <si>
    <t>Poplatek za uložení stavebního odpadu na skládce (skládkovné) z plastických hmot</t>
  </si>
  <si>
    <t>"podlahy PVC" 1,776+0,162</t>
  </si>
  <si>
    <t>998</t>
  </si>
  <si>
    <t>Přesun hmot</t>
  </si>
  <si>
    <t>998018003</t>
  </si>
  <si>
    <t>Přesun hmot ruční pro budovy v do 24 m</t>
  </si>
  <si>
    <t>136769403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</si>
  <si>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</si>
  <si>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</si>
  <si>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</si>
  <si>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711</t>
  </si>
  <si>
    <t>Izolace proti vodě, vlhkosti a plynům</t>
  </si>
  <si>
    <t>711411001</t>
  </si>
  <si>
    <t>Provedení izolace proti tlakové vodě vodorovné za studena nátěrem penetračním</t>
  </si>
  <si>
    <t>-198462462</t>
  </si>
  <si>
    <t>Provedení izolace proti povrchové a podpovrchové tlakové vodě natěradly a tmely za studena na ploše vodorovné V nátěrem penetračním</t>
  </si>
  <si>
    <t>"m.č.409,410,414,418,415,421,427,428,440,450" 67,00</t>
  </si>
  <si>
    <t>111631500</t>
  </si>
  <si>
    <t>lak asfaltový ALP/9 (MJ t) bal 9 kg</t>
  </si>
  <si>
    <t>1865702125</t>
  </si>
  <si>
    <t>lak asfaltový penetrační (MJ t) bal 9 kg</t>
  </si>
  <si>
    <t>Poznámka k položce:
Spotřeba 0,3-0,4kg/m2 dle povrchu, ředidlo technický benzín</t>
  </si>
  <si>
    <t>67,00*0,00035</t>
  </si>
  <si>
    <t>65</t>
  </si>
  <si>
    <t>711441559</t>
  </si>
  <si>
    <t>Provedení izolace proti tlakové vodě vodorovné přitavením pásu NAIP</t>
  </si>
  <si>
    <t>-1039657986</t>
  </si>
  <si>
    <t>Provedení izolace proti povrchové a podpovrchové tlakové vodě pásy přitavením NAIP na ploše vodorovné V</t>
  </si>
  <si>
    <t>66</t>
  </si>
  <si>
    <t>6283315</t>
  </si>
  <si>
    <t>asf.modifikovaný pás</t>
  </si>
  <si>
    <t>-928698678</t>
  </si>
  <si>
    <t>67,00*1,15</t>
  </si>
  <si>
    <t>67</t>
  </si>
  <si>
    <t>711493111.01</t>
  </si>
  <si>
    <t>Hydroizolační stěrka vodorovná dvouvrstvá (jedna vrstva 0,75kg/m2), vč.penetrace, vč.bandáže rohů, koutů a odvodň.prvků, vč.dilatační pásky (dodávka+montáž)</t>
  </si>
  <si>
    <t>668398756</t>
  </si>
  <si>
    <t>"m.č.409,410,414,415,418,421,427,428,440,450" 67,00</t>
  </si>
  <si>
    <t>68</t>
  </si>
  <si>
    <t>711493122.01</t>
  </si>
  <si>
    <t>Hydroizolační stěrka svislá dvouvrstvá (jedna vrstva 0,75kg/m2), vč.penetrace, vč.bandáže rohů, koutů, vč.dilatační pásky (dodávka+montáž)</t>
  </si>
  <si>
    <t>-1282938949</t>
  </si>
  <si>
    <t>"m.č.409" 4,50*0,30</t>
  </si>
  <si>
    <t>"m.č.410" 4,30*2,10</t>
  </si>
  <si>
    <t>"m.č.414" 8,50*0,30+3,60*2,10</t>
  </si>
  <si>
    <t>"m.č.415" 8,80*0,30+3,60*2,10</t>
  </si>
  <si>
    <t>"m.č.418" 13,00*0,30+9,00*2,10</t>
  </si>
  <si>
    <t>"m.č.421" 4,00*0,30+4,00*2,10</t>
  </si>
  <si>
    <t>"m.č.440" 4,00*0,30+4,00*2,10</t>
  </si>
  <si>
    <t>"m.č.450" 4,00*0,30+4,00*2,10</t>
  </si>
  <si>
    <t>69</t>
  </si>
  <si>
    <t>998711103</t>
  </si>
  <si>
    <t>Přesun hmot tonážní pro izolace proti vodě, vlhkosti a plynům v objektech výšky do 60 m</t>
  </si>
  <si>
    <t>-1054253683</t>
  </si>
  <si>
    <t>Přesun hmot pro izolace proti vodě, vlhkosti a plynům stanovený z hmotnosti přesunovaného materiálu vodorovná dopravní vzdálenost do 50 m v objektech výšky přes 12 do 60 m</t>
  </si>
  <si>
    <t>70</t>
  </si>
  <si>
    <t>998711181</t>
  </si>
  <si>
    <t>Příplatek k přesunu hmot tonážní 711 prováděný bez použití mechanizace</t>
  </si>
  <si>
    <t>197113480</t>
  </si>
  <si>
    <t>Přesun hmot pro izolace proti vodě, vlhkosti a plynům stanovený z hmotnosti přesunovaného materiálu Příplatek k cenám za přesun prováděný bez použití mechanizace pro jakoukoliv výšku objektu</t>
  </si>
  <si>
    <t>713</t>
  </si>
  <si>
    <t>Izolace tepelné</t>
  </si>
  <si>
    <t>71</t>
  </si>
  <si>
    <t>713121111</t>
  </si>
  <si>
    <t>Montáž izolace tepelné podlah volně kladenými rohožemi, pásy, dílci, deskami 1 vrstva</t>
  </si>
  <si>
    <t>-409833632</t>
  </si>
  <si>
    <t>Montáž tepelné izolace podlah rohožemi, pásy, deskami, dílci, bloky (izolační materiál ve specifikaci) kladenými volně jednovrstvá</t>
  </si>
  <si>
    <t>2,40*0,15*2</t>
  </si>
  <si>
    <t>1,50*7*0,15</t>
  </si>
  <si>
    <t>10,60*0,15</t>
  </si>
  <si>
    <t>72</t>
  </si>
  <si>
    <t>63152699</t>
  </si>
  <si>
    <t>deska minerální izolační tuhá protikročejová tl.20 mm</t>
  </si>
  <si>
    <t>-105492500</t>
  </si>
  <si>
    <t>3,885*1,02</t>
  </si>
  <si>
    <t>73</t>
  </si>
  <si>
    <t>257357434</t>
  </si>
  <si>
    <t>74</t>
  </si>
  <si>
    <t>2832928</t>
  </si>
  <si>
    <t>separační PVC folie</t>
  </si>
  <si>
    <t>-948624414</t>
  </si>
  <si>
    <t>75</t>
  </si>
  <si>
    <t>713121211</t>
  </si>
  <si>
    <t>Montáž izolace tepelné podlah volně kladenými okrajovými pásky</t>
  </si>
  <si>
    <t>-899801691</t>
  </si>
  <si>
    <t>Montáž tepelné izolace podlah okrajovými pásky kladenými volně</t>
  </si>
  <si>
    <t>"m.č.409,410,414,415,418,421,427,428,440,450" 96,00</t>
  </si>
  <si>
    <t>76</t>
  </si>
  <si>
    <t>631402730</t>
  </si>
  <si>
    <t>pásek okrajový izolační minerální plovoucích podlah š 80 mm tl.12 mm</t>
  </si>
  <si>
    <t>1549228016</t>
  </si>
  <si>
    <t>96,00*1,02</t>
  </si>
  <si>
    <t>77</t>
  </si>
  <si>
    <t>998713103</t>
  </si>
  <si>
    <t>Přesun hmot tonážní pro izolace tepelné v objektech v do 24 m</t>
  </si>
  <si>
    <t>1182598876</t>
  </si>
  <si>
    <t>Přesun hmot pro izolace tepelné stanovený z hmotnosti přesunovaného materiálu vodorovná dopravní vzdálenost do 50 m v objektech výšky přes 12 m do 24 m</t>
  </si>
  <si>
    <t>78</t>
  </si>
  <si>
    <t>998713181</t>
  </si>
  <si>
    <t>Příplatek k přesunu hmot tonážní 713 prováděný bez použití mechanizace</t>
  </si>
  <si>
    <t>-891182629</t>
  </si>
  <si>
    <t>Přesun hmot pro izolace tepelné stanovený z hmotnosti přesunovaného materiálu Příplatek k cenám za přesun prováděný bez použití mechanizace pro jakoukoliv výšku objektu</t>
  </si>
  <si>
    <t>763</t>
  </si>
  <si>
    <t>Konstrukce suché výstavby</t>
  </si>
  <si>
    <t>79</t>
  </si>
  <si>
    <t>763131511</t>
  </si>
  <si>
    <t>SDK podhled deska 1xA 12,5 bez TI jednovrstvá spodní kce profil CD+UD</t>
  </si>
  <si>
    <t>1503342508</t>
  </si>
  <si>
    <t>Podhled ze sádrokartonových desek jednovrstvá zavěšená spodní konstrukce z ocelových profilů CD, UD jednoduše opláštěná deskou standardní A, tl. 12,5 mm, bez TI</t>
  </si>
  <si>
    <t>boky (výškové vyrovnání ) u podhledu ozn.(KZ 1)</t>
  </si>
  <si>
    <t>"m.č.408" 3,20*0,40+3,20*0,20+1,40*0,35+4,20*4*0,20+2,60*0,15</t>
  </si>
  <si>
    <t>80</t>
  </si>
  <si>
    <t>763131551</t>
  </si>
  <si>
    <t>SDK podhled deska 1xH2 12,5 bez TI jednovrstvá spodní kce profil CD+UD</t>
  </si>
  <si>
    <t>-686910381</t>
  </si>
  <si>
    <t>Podhled ze sádrokartonových desek jednovrstvá zavěšená spodní konstrukce z ocelových profilů CD, UD jednoduše opláštěná deskou impregnovanou H2, tl. 12,5 mm, bez TI</t>
  </si>
  <si>
    <t>ozn.(SDK 1)</t>
  </si>
  <si>
    <t>"m.č.409,410,411,412,414,415,418,419,421,422,427,428,432,434,436,438,440,442,444,446,448,450" 84,00</t>
  </si>
  <si>
    <t>81</t>
  </si>
  <si>
    <t>763131559</t>
  </si>
  <si>
    <t>SDK podhled akustický, vč.nosné konstrukce (dodávka+montáž)</t>
  </si>
  <si>
    <t>-903067120</t>
  </si>
  <si>
    <t>- vzdálenost závěsů 750mm</t>
  </si>
  <si>
    <t>- vzdálenost nosných profilů 850mm</t>
  </si>
  <si>
    <t>- vzdálenost montážních profilů 320mm</t>
  </si>
  <si>
    <t>- deska děrovaná D 127 - rozptýlené děrování (hvězdná obloha-děrování 8/15/20), podíl otvorů 5,2%</t>
  </si>
  <si>
    <t>ozn.(SDK 2)</t>
  </si>
  <si>
    <t>"m.č.407,413,425,426a,426b,451" 45,00</t>
  </si>
  <si>
    <t>82</t>
  </si>
  <si>
    <t>763131714</t>
  </si>
  <si>
    <t>SDK podhled základní penetrační nátěr</t>
  </si>
  <si>
    <t>226328171</t>
  </si>
  <si>
    <t>Podhled ze sádrokartonových desek ostatní práce a konstrukce na podhledech ze sádrokartonových desek základní penetrační nátěr</t>
  </si>
  <si>
    <t>6,16+84,00+45,00</t>
  </si>
  <si>
    <t>83</t>
  </si>
  <si>
    <t>763131790</t>
  </si>
  <si>
    <t>SDK podhled - příplatek na žárové pozinkování nosné kovové konstrukce (dodávka+montáž)</t>
  </si>
  <si>
    <t>-1395885088</t>
  </si>
  <si>
    <t>84</t>
  </si>
  <si>
    <t>763111311.01</t>
  </si>
  <si>
    <t>SDK příčka profil CD 60/26mm, desky odolné proti průrazu tl.15mm, rastr žárově pozinkovaný, v rozích zesíleno profily 50/50mm (dodávka+montáž)</t>
  </si>
  <si>
    <t>1669071266</t>
  </si>
  <si>
    <t>(ZV13) Opláštění datového rozvaděče</t>
  </si>
  <si>
    <t>"m.č.451" (1,50+1,10)*2,60-1,20*2,20</t>
  </si>
  <si>
    <t>85</t>
  </si>
  <si>
    <t>763111311.02</t>
  </si>
  <si>
    <t>Větrací mřížka nerezová 1300/260mm v sádrokarton.příčce (dodávka+montáž)</t>
  </si>
  <si>
    <t>ks</t>
  </si>
  <si>
    <t>-1878758702</t>
  </si>
  <si>
    <t>"m.č.451" 1</t>
  </si>
  <si>
    <t>86</t>
  </si>
  <si>
    <t>763111311.03</t>
  </si>
  <si>
    <t>Větrací mřížka nerezová 850/260mm v sádrokarton.příčce (dodávka+montáž)</t>
  </si>
  <si>
    <t>338630723</t>
  </si>
  <si>
    <t>87</t>
  </si>
  <si>
    <t>763111311.04</t>
  </si>
  <si>
    <t>Větrací mřížka nerezová 850/100mm v sádrokarton.příčce (dodávka+montáž)</t>
  </si>
  <si>
    <t>1102080889</t>
  </si>
  <si>
    <t>88</t>
  </si>
  <si>
    <t>763111311.05</t>
  </si>
  <si>
    <t>Dveře v sádrokartonové příčce dvoukřídlové 120/220cm, otočné v čepech, 3 závěsy, uzamykatelné kličky, celkem 4ks větr.mřížek nerezových 10x45cm,  (dodávka+výroba+montáž)</t>
  </si>
  <si>
    <t>-1614668594</t>
  </si>
  <si>
    <t>Přesný popis viz D.1.1.2.13 Tabulka zámečnických výrobků a Technická zpráva.</t>
  </si>
  <si>
    <t>V ceně započteny i veškeré doplňující konstrukce a práce</t>
  </si>
  <si>
    <t>specifikované Projektovou dokumentací vč.kování.</t>
  </si>
  <si>
    <t>89</t>
  </si>
  <si>
    <t>763121221</t>
  </si>
  <si>
    <t>SDK stěna předsazená deska 1x H2 tl 12,5 mm lepené celoplošně bez nosné kce</t>
  </si>
  <si>
    <t>-386759916</t>
  </si>
  <si>
    <t>Stěna předsazená ze sádrokartonových desek bez nosné konstrukce jednoduše opláštěná deskou impregnovanou H2 tl. 12,5 mm, lepenou celoplošně</t>
  </si>
  <si>
    <t>obklad stavebních pouzder</t>
  </si>
  <si>
    <t>"ozn.(2)" 0,80*2,10*2*10</t>
  </si>
  <si>
    <t>"ozn.(5)" 0,80*2,10*2</t>
  </si>
  <si>
    <t>"ozn.(9)" 0,80*2,10*4</t>
  </si>
  <si>
    <t>90</t>
  </si>
  <si>
    <t>763121429</t>
  </si>
  <si>
    <t>SDK stěna předsazená tl 112,5 mm profil CW+UW 100 deska 1xH2 12,5 TI 40 mm EI 30</t>
  </si>
  <si>
    <t>-802597277</t>
  </si>
  <si>
    <t>Stěna předsazená ze sádrokartonových desek s nosnou konstrukcí z ocelových profilů CW, UW jednoduše opláštěná deskou impregnovanou H2 tl. 12,5 mm, TI tl. 40 mm, EI 30 stěna tl. 112,5 mm, profil 100</t>
  </si>
  <si>
    <t>"m.č.412" 0,91*1,50</t>
  </si>
  <si>
    <t>"m.č.419" 0,95*1,50</t>
  </si>
  <si>
    <t>"m.č.414,415" (3,22+3,35)*1,50</t>
  </si>
  <si>
    <t>91</t>
  </si>
  <si>
    <t>763121714</t>
  </si>
  <si>
    <t>SDK stěna předsazená základní penetrační nátěr</t>
  </si>
  <si>
    <t>-182095420</t>
  </si>
  <si>
    <t>Stěna předsazená ze sádrokartonových desek ostatní konstrukce a práce na předsazených stěnách ze sádrokartonových desek základní penetrační nátěr</t>
  </si>
  <si>
    <t>43,68+4,12+12,645</t>
  </si>
  <si>
    <t>92</t>
  </si>
  <si>
    <t>998763303</t>
  </si>
  <si>
    <t>Přesun hmot tonážní pro sádrokartonové konstrukce v objektech v do 24 m</t>
  </si>
  <si>
    <t>1243103838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</si>
  <si>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</si>
  <si>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93</t>
  </si>
  <si>
    <t>998763381</t>
  </si>
  <si>
    <t>Příplatek k přesunu hmot tonážní 763 SDK prováděný bez použití mechanizace</t>
  </si>
  <si>
    <t>137080846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</si>
  <si>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</si>
  <si>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766</t>
  </si>
  <si>
    <t>Konstrukce truhlářské</t>
  </si>
  <si>
    <t>766-1</t>
  </si>
  <si>
    <t>Dveře vnitřní z lehčené DTD, povrch odolný laminát HPL, jednokřídlové 110/197cm, část.prosklené, větrací mřížky (dodávka+montáž)</t>
  </si>
  <si>
    <t>1596510394</t>
  </si>
  <si>
    <t>Přesný popis viz D.1.1.2.12 Tabulka výplní otvorů a Technická zpráva.</t>
  </si>
  <si>
    <t>specifikované Projektovou dokumentací vč.kování a povrchové úpravy.</t>
  </si>
  <si>
    <t>"ozn.1" 7+7</t>
  </si>
  <si>
    <t>766-2a</t>
  </si>
  <si>
    <t>Dveře vnitřní lehčené DTD, povrch odolný laminát HPL, jednokřídlové 70/197cm, posuvné (do stavebního pouzdra), plné, větrací mřížky (dodávka+montáž)</t>
  </si>
  <si>
    <t>-1197958344</t>
  </si>
  <si>
    <t>"ozn.2" 5+5</t>
  </si>
  <si>
    <t>766-2b</t>
  </si>
  <si>
    <t>Stavební pouzdro pro dveře vnitřní posuvné 70/197cm, vč.obložkové zárubně (dodávka+montáž)</t>
  </si>
  <si>
    <t>951711621</t>
  </si>
  <si>
    <t>specifikované Projektovou dokumentací vč. povrchové úpravy.</t>
  </si>
  <si>
    <t>97</t>
  </si>
  <si>
    <t>766-3</t>
  </si>
  <si>
    <t>Dveře vnitřní lehčené DTD, povrch odolný laminát HPL, jednokřídlové 70/197cm, otevíravé, plné, větrací mřížky (dodávka+montáž)</t>
  </si>
  <si>
    <t>48682503</t>
  </si>
  <si>
    <t>"ozn.3" 1</t>
  </si>
  <si>
    <t>98</t>
  </si>
  <si>
    <t>766-4</t>
  </si>
  <si>
    <t>-1765267283</t>
  </si>
  <si>
    <t>"ozn.4" 7</t>
  </si>
  <si>
    <t>99</t>
  </si>
  <si>
    <t>766-4a</t>
  </si>
  <si>
    <t>Dveře vnitřní lehčené DTD, povrch odolný laminát HPL, jednokřídlové 90/197cm, otevíravé, plné, větrací mřížky (dodávka+montáž)</t>
  </si>
  <si>
    <t>34347519</t>
  </si>
  <si>
    <t>"ozn.4a" 2</t>
  </si>
  <si>
    <t>100</t>
  </si>
  <si>
    <t>766-5a</t>
  </si>
  <si>
    <t>540566794</t>
  </si>
  <si>
    <t>"ozn.5" 1</t>
  </si>
  <si>
    <t>101</t>
  </si>
  <si>
    <t>766-5b</t>
  </si>
  <si>
    <t>1834471834</t>
  </si>
  <si>
    <t>102</t>
  </si>
  <si>
    <t>766-6</t>
  </si>
  <si>
    <t>Dveře vnitřní lehčené DTD, povrch odolný laminát HPL, jednokřídlové 80/197cm, otevíravé, plné, větrací mřížky (dodávka+montáž)</t>
  </si>
  <si>
    <t>185209019</t>
  </si>
  <si>
    <t>"ozn.6" 1+4</t>
  </si>
  <si>
    <t>103</t>
  </si>
  <si>
    <t>766-7</t>
  </si>
  <si>
    <t>Dveře vnitřní z lehčené DTD, povrch odolný laminát HPL, jednokřídlové 110/197cm, část.prosklené (dodávka+montáž)</t>
  </si>
  <si>
    <t>-1436818208</t>
  </si>
  <si>
    <t>"ozn.7" 2+1</t>
  </si>
  <si>
    <t>104</t>
  </si>
  <si>
    <t>766-8</t>
  </si>
  <si>
    <t>Dveře vnitřní, dvoukřídlové 145/197cm, požární odolnost EI30 DP3/C3 (dodávka+montáž)</t>
  </si>
  <si>
    <t>-1105868647</t>
  </si>
  <si>
    <t>Elektromagnetický zámek vč.přípravy kabeláže pro připojení zámku.</t>
  </si>
  <si>
    <t>"ozn.8" 1+1</t>
  </si>
  <si>
    <t>105</t>
  </si>
  <si>
    <t>766-9a</t>
  </si>
  <si>
    <t>Dveře vnitřní kovové, dvoukřídlové 160/197cm, posuvné (do stavebního pouzdra), prosklené,  požární odolnost EW30 DP1 (dodávka+montáž)</t>
  </si>
  <si>
    <t>1631387884</t>
  </si>
  <si>
    <t>"ozn.9" 1</t>
  </si>
  <si>
    <t>106</t>
  </si>
  <si>
    <t>766-9b</t>
  </si>
  <si>
    <t>Stavební pouzdro pro dveře vnitřní posuvné 160/197cm, vč.zárubně (dodávka+montáž)</t>
  </si>
  <si>
    <t>388623157</t>
  </si>
  <si>
    <t>107</t>
  </si>
  <si>
    <t>766-10</t>
  </si>
  <si>
    <t>Dveře vnitřní skleněné sprchové, jednokřídlové 70/197cm (dodávka+montáž)</t>
  </si>
  <si>
    <t>1638652189</t>
  </si>
  <si>
    <t>"ozn.10" 1</t>
  </si>
  <si>
    <t>108</t>
  </si>
  <si>
    <t>766-11</t>
  </si>
  <si>
    <t>Dveře vnitřní skleněné sprchové, jednokřídlové 90/200cm (dodávka+montáž)</t>
  </si>
  <si>
    <t>-30610983</t>
  </si>
  <si>
    <t>"ozn.11" 1+1</t>
  </si>
  <si>
    <t>109</t>
  </si>
  <si>
    <t>766-12</t>
  </si>
  <si>
    <t>Dveře vnitřní skleněné sprchové, jednokřídlové 70/200cm (dodávka+montáž)</t>
  </si>
  <si>
    <t>525902049</t>
  </si>
  <si>
    <t>"ozn.12" 1</t>
  </si>
  <si>
    <t>110</t>
  </si>
  <si>
    <t>766-13</t>
  </si>
  <si>
    <t>Stěna vnitřní skleněná sprchová 115/210cm (dodávka+montáž)</t>
  </si>
  <si>
    <t>1814734151</t>
  </si>
  <si>
    <t>"ozn.13" 1+1</t>
  </si>
  <si>
    <t>111</t>
  </si>
  <si>
    <t>766-VV1</t>
  </si>
  <si>
    <t>Kuchyňská linka z laminovaných dřevotřískových desek, dl.240cm (dodávka+výroba+montáž)</t>
  </si>
  <si>
    <t>412370816</t>
  </si>
  <si>
    <t>Přesný popis viz D.1.1.2.14 Tabulka vnitřního vybavení a Technická zpráva.</t>
  </si>
  <si>
    <t>"ozn.VV1 - m.č.426b" 1</t>
  </si>
  <si>
    <t>112</t>
  </si>
  <si>
    <t>766-VV2</t>
  </si>
  <si>
    <t>Vybavení vyšetřovny - lékařský nábytek z laminovaných dřevotřískových desek, dl.360cm (dodávka+výroba+montáž)</t>
  </si>
  <si>
    <t>-400373305</t>
  </si>
  <si>
    <t>"ozn.VV2 - m.č.417" 1</t>
  </si>
  <si>
    <t>113</t>
  </si>
  <si>
    <t>766-VV3</t>
  </si>
  <si>
    <t>Vybavení sesterny - lékařský nábytek z laminovaných dřevotřískových desek, dl.360cm (dodávka+výroba+montáž)</t>
  </si>
  <si>
    <t>699875587</t>
  </si>
  <si>
    <t>114</t>
  </si>
  <si>
    <t>766-90</t>
  </si>
  <si>
    <t>Žaluzie - horizontální lamely s mechanickým posunem (dodávka+montáž)</t>
  </si>
  <si>
    <t>2010717466</t>
  </si>
  <si>
    <t>"m.č.416-418,420,423,424" 2,10*1,80*6</t>
  </si>
  <si>
    <t>115</t>
  </si>
  <si>
    <t>998766103</t>
  </si>
  <si>
    <t>Přesun hmot tonážní pro konstrukce truhlářské v objektech v do 24 m</t>
  </si>
  <si>
    <t>-598512685</t>
  </si>
  <si>
    <t>Přesun hmot pro konstrukce truhlářské stanovený z hmotnosti přesunovaného materiálu vodorovná dopravní vzdálenost do 50 m v objektech výšky přes 12 do 24 m</t>
  </si>
  <si>
    <t>116</t>
  </si>
  <si>
    <t>998766181</t>
  </si>
  <si>
    <t>Příplatek k přesunu hmot tonážní 766 prováděný bez použití mechanizace</t>
  </si>
  <si>
    <t>156770283</t>
  </si>
  <si>
    <t>Přesun hmot pro konstrukce truhlářské stanovený z hmotnosti přesunovaného materiálu Příplatek k ceně za přesun prováděný bez použití mechanizace pro jakoukoliv výšku objektu</t>
  </si>
  <si>
    <t>767</t>
  </si>
  <si>
    <t>Konstrukce zámečnické</t>
  </si>
  <si>
    <t>117</t>
  </si>
  <si>
    <t>767584157</t>
  </si>
  <si>
    <t>Podhled kazetový 600/600mm, částečně zapuštěný rastr, vč.nosné konstrukce (dodávka+montáž)</t>
  </si>
  <si>
    <t>-2071192320</t>
  </si>
  <si>
    <t>- panely s jádrem ze skelných vláken a akust.úpravou, hrany desek s ozubem</t>
  </si>
  <si>
    <t>- omyvatelný povrch</t>
  </si>
  <si>
    <t>- rozměr desek 600/600/15mm</t>
  </si>
  <si>
    <t>- nosný systém je viditelný, částečně zapuštěný rastr-rozměr 600/600mm, vyrobený z žárově pozink.oceli, viditelná část T profilu smalt-bílý či šedý</t>
  </si>
  <si>
    <t>- odstín panelů bílý</t>
  </si>
  <si>
    <t>ozn.(KZ 1)</t>
  </si>
  <si>
    <t>"m.č.408,429" 233,00</t>
  </si>
  <si>
    <t>118</t>
  </si>
  <si>
    <t>767584159</t>
  </si>
  <si>
    <t>Podhled kazetový 600/600mm, vč.nosné konstrukce (dodávka+montáž)</t>
  </si>
  <si>
    <t>-719175857</t>
  </si>
  <si>
    <t>- panely s jádrem ze skelných vláken a akust.úpravou pro omyvatelný povrch</t>
  </si>
  <si>
    <t>- rozměr desek 600/600/20(15)mm</t>
  </si>
  <si>
    <t>- nosný systém je viditelný-rozměr 600/600mm, vyrobený z žárově pozink.oceli, viditelná část T profilu smalt-bílý či šedý</t>
  </si>
  <si>
    <t>- panely zajištěné pomocí univerzálních klipů</t>
  </si>
  <si>
    <t>ozn.(KZ 2)</t>
  </si>
  <si>
    <t>"m.č.416,417,420,423,424,431,433,435,437,439,441,443,445,447,449" 306,00</t>
  </si>
  <si>
    <t>119</t>
  </si>
  <si>
    <t>767-ZV1</t>
  </si>
  <si>
    <t>Revizní stěna 600/2600mm vč.dvířek 600/1000mm, bez požární odolnosti, vč.osazovacího rámu, materiál: lehčená DTD, povrch: odolný laminát-šedý mat (dodávka+výroba+montáž)</t>
  </si>
  <si>
    <t>-1972834816</t>
  </si>
  <si>
    <t>"ozn.ZV1" 8+7</t>
  </si>
  <si>
    <t>120</t>
  </si>
  <si>
    <t>767-ZV1a</t>
  </si>
  <si>
    <t>Revizní dvířka 600/900mm, bez požární odolnosti, vč.osazovacího rámu, materiál: lehčená DTD, povrch: odolný laminát-šedý mat (dodávka+výroba+montáž)</t>
  </si>
  <si>
    <t>2103530090</t>
  </si>
  <si>
    <t>"ozn.ZV1a" 1</t>
  </si>
  <si>
    <t>121</t>
  </si>
  <si>
    <t>767-ZV2</t>
  </si>
  <si>
    <t>Revizní dvířka do SDK podhledu do vlhkého prostředí 300/300mm, bez požární odolnosti, vč.osazovacího rámu (dodávka+výroba+montáž)</t>
  </si>
  <si>
    <t>-877250955</t>
  </si>
  <si>
    <t>"ozn.ZV2" 20</t>
  </si>
  <si>
    <t>122</t>
  </si>
  <si>
    <t>767-ZV2a</t>
  </si>
  <si>
    <t>Revizní dvířka do SDK podhledu do vlhkého prostředí 800/900mm, bez požární odolnosti, vč.osazovacího rámu (dodávka+výroba+montáž)</t>
  </si>
  <si>
    <t>-802274746</t>
  </si>
  <si>
    <t>"ozn.ZV2a" 2</t>
  </si>
  <si>
    <t>123</t>
  </si>
  <si>
    <t>767-ZV3</t>
  </si>
  <si>
    <t>Čistící kobercová zóna 700/325cm, vč.mosazného rámu (dodávka+výroba+montáž)</t>
  </si>
  <si>
    <t>-1928862473</t>
  </si>
  <si>
    <t>specifikované Projektovou dokumentací.</t>
  </si>
  <si>
    <t>"ozn.ZV3" 1</t>
  </si>
  <si>
    <t>124</t>
  </si>
  <si>
    <t>767-ZV4</t>
  </si>
  <si>
    <t>Kotevní prvky do instal.šachet - L50/50/4 + C25/60 dl.180cm (dodávka+výroba+montáž+žárové pozinkování)</t>
  </si>
  <si>
    <t>1901444190</t>
  </si>
  <si>
    <t>specifikované Projektovou dokumentací vč.povrchové úpravy.</t>
  </si>
  <si>
    <t>"ozn.ZV4" 1,80*54*8,00</t>
  </si>
  <si>
    <t>125</t>
  </si>
  <si>
    <t>767-ZV7</t>
  </si>
  <si>
    <t>Nerezová sklopná sedačka, vč.kotvení (dodávka+montáž)</t>
  </si>
  <si>
    <t>74103634</t>
  </si>
  <si>
    <t>"ozn.ZV7" 2</t>
  </si>
  <si>
    <t>126</t>
  </si>
  <si>
    <t>767-ZV8</t>
  </si>
  <si>
    <t>Madlo nerezové pevné dl.500mm pr.50/4mm, vč.kotvení (dodávka+montáž)</t>
  </si>
  <si>
    <t>-1317599242</t>
  </si>
  <si>
    <t>"ozn.ZV8" 2</t>
  </si>
  <si>
    <t>127</t>
  </si>
  <si>
    <t>767-ZV8a</t>
  </si>
  <si>
    <t>Madlo nerezové pevné dl.550mm pr.50/4mm, vč.kotvení (dodávka+montáž)</t>
  </si>
  <si>
    <t>-394897878</t>
  </si>
  <si>
    <t>128</t>
  </si>
  <si>
    <t>767-ZV9</t>
  </si>
  <si>
    <t>Bezpečnostní a ochranné ocelové kryty rohů stěn 50/50mm, vč.kotvení (dodávka+výroba+montáž)</t>
  </si>
  <si>
    <t>1361024866</t>
  </si>
  <si>
    <t>"ozn.ZV9" 75</t>
  </si>
  <si>
    <t>129</t>
  </si>
  <si>
    <t>767-ZV10</t>
  </si>
  <si>
    <t>Madlo nerezové na sušení ručníků dl.450mm pr.50/3mm, vč.kotvení (dodávka+výroba+montáž)</t>
  </si>
  <si>
    <t>-1888296954</t>
  </si>
  <si>
    <t>"ozn.ZV10" 27</t>
  </si>
  <si>
    <t>130</t>
  </si>
  <si>
    <t>767-ZV11</t>
  </si>
  <si>
    <t>Výztuhy pro prostup potrubí z úhelníků L50/50/5mm + pásoviny 50/5mm - rozměr 840x490mm, vč.kotevních šroubů M10 do hmoždinek (16ks), vč.utěsnění silikonem (dodávka+výroba+montáž)</t>
  </si>
  <si>
    <t>-1565546620</t>
  </si>
  <si>
    <t>Přesný popis viz D.1.1.2.13 Tabulka zámečnických výrobků, výkres D1.1.2.15 a Technická zpráva.</t>
  </si>
  <si>
    <t>specifikované Projektovou dokumentací</t>
  </si>
  <si>
    <t>"ozn.ZV11" 1+1</t>
  </si>
  <si>
    <t>131</t>
  </si>
  <si>
    <t>767-ZV12</t>
  </si>
  <si>
    <t>Chránička z PVC potrubí se zesílenou stěnou DN250, dl.560mm, vč.utěsnění silikonem a PUR pěnou (dodávka+výroba+montáž)</t>
  </si>
  <si>
    <t>1970012201</t>
  </si>
  <si>
    <t>Přesný popis viz D.1.1.2.13 Tabulka zámečnických výrobků, výkres D1.1.2.16 a Technická zpráva.</t>
  </si>
  <si>
    <t>"ozn.ZV12" 1</t>
  </si>
  <si>
    <t>132</t>
  </si>
  <si>
    <t>998767103</t>
  </si>
  <si>
    <t>Přesun hmot tonážní pro zámečnické konstrukce v objektech v do 24 m</t>
  </si>
  <si>
    <t>1300019642</t>
  </si>
  <si>
    <t>Přesun hmot pro zámečnické konstrukce stanovený z hmotnosti přesunovaného materiálu vodorovná dopravní vzdálenost do 50 m v objektech výšky přes 12 do 24 m</t>
  </si>
  <si>
    <t>133</t>
  </si>
  <si>
    <t>998767181</t>
  </si>
  <si>
    <t>Příplatek k přesunu hmot tonážní 767 prováděný bez použití mechanizace</t>
  </si>
  <si>
    <t>1384008648</t>
  </si>
  <si>
    <t>Přesun hmot pro zámečnické konstrukce stanovený z hmotnosti přesunovaného materiálu Příplatek k cenám za přesun prováděný bez použití mechanizace pro jakoukoliv výšku objektu</t>
  </si>
  <si>
    <t>771</t>
  </si>
  <si>
    <t>Podlahy z dlaždic</t>
  </si>
  <si>
    <t>134</t>
  </si>
  <si>
    <t>771990112</t>
  </si>
  <si>
    <t>Vyrovnání podkladu samonivelační stěrkou tl 4 mm pevnosti 30 Mpa</t>
  </si>
  <si>
    <t>717688422</t>
  </si>
  <si>
    <t>Vyrovnání podkladní vrstvy samonivelační stěrkou tl. 4 mm, min. pevnosti 30 MPa</t>
  </si>
  <si>
    <t>"m.č.411,412,419,422,432,434,436,438,442,444,446,448" 18,00</t>
  </si>
  <si>
    <t>135</t>
  </si>
  <si>
    <t>771990192</t>
  </si>
  <si>
    <t>Příplatek k vyrovnání podkladu dlažby samonivelační stěrkou pevnosti 30 Mpa ZKD 1 mm tloušťky</t>
  </si>
  <si>
    <t>-1846119669</t>
  </si>
  <si>
    <t>Vyrovnání podkladní vrstvy samonivelační stěrkou tl. 4 mm, min. pevnosti Příplatek k cenám za každý další 1 mm tloušťky, min. pevnosti 30 MPa</t>
  </si>
  <si>
    <t>85,00*4</t>
  </si>
  <si>
    <t>136</t>
  </si>
  <si>
    <t>771574118.02</t>
  </si>
  <si>
    <t>Montáž podlah keramických lepených flexibilním vodovzdorným lepidlem, vč.spárování (vč.dodávky lepidla a spárovací malty)</t>
  </si>
  <si>
    <t>-552485046</t>
  </si>
  <si>
    <t>137</t>
  </si>
  <si>
    <t>597611</t>
  </si>
  <si>
    <t>dlaždice keramické protismykové</t>
  </si>
  <si>
    <t>-1887028559</t>
  </si>
  <si>
    <t>85,00*1,10</t>
  </si>
  <si>
    <t>138</t>
  </si>
  <si>
    <t>771-01</t>
  </si>
  <si>
    <t>Dilatační podlahové lišty vč.spárování silikonem (dodávka+montáž)</t>
  </si>
  <si>
    <t>954771058</t>
  </si>
  <si>
    <t>139</t>
  </si>
  <si>
    <t>771-02</t>
  </si>
  <si>
    <t>Přechodové podlahové lišty vč.spárování silikonem (dodávka+montáž)</t>
  </si>
  <si>
    <t>-1793889833</t>
  </si>
  <si>
    <t>140</t>
  </si>
  <si>
    <t>998771103</t>
  </si>
  <si>
    <t>Přesun hmot tonážní pro podlahy z dlaždic v objektech v do 24 m</t>
  </si>
  <si>
    <t>1835985058</t>
  </si>
  <si>
    <t>Přesun hmot pro podlahy z dlaždic stanovený z hmotnosti přesunovaného materiálu vodorovná dopravní vzdálenost do 50 m v objektech výšky přes 12 do 24 m</t>
  </si>
  <si>
    <t>141</t>
  </si>
  <si>
    <t>998771181</t>
  </si>
  <si>
    <t>Příplatek k přesunu hmot tonážní 771 prováděný bez použití mechanizace</t>
  </si>
  <si>
    <t>-1943688032</t>
  </si>
  <si>
    <t>Přesun hmot pro podlahy z dlaždic stanovený z hmotnosti přesunovaného materiálu Příplatek k ceně za přesun prováděný bez použití mechanizace pro jakoukoliv výšku objektu</t>
  </si>
  <si>
    <t>776</t>
  </si>
  <si>
    <t>Podlahy povlakové</t>
  </si>
  <si>
    <t>142</t>
  </si>
  <si>
    <t>776141122</t>
  </si>
  <si>
    <t>Vyrovnání podkladu povlakových podlah stěrkou pevnosti 30 MPa tl 5 mm</t>
  </si>
  <si>
    <t>904473813</t>
  </si>
  <si>
    <t>Příprava podkladu vyrovnání samonivelační stěrkou podlah min.pevnosti 30 MPa, tloušťky přes 3 do 5 mm</t>
  </si>
  <si>
    <t>143</t>
  </si>
  <si>
    <t>776221111</t>
  </si>
  <si>
    <t>Lepení pásů z PVC standardním lepidlem</t>
  </si>
  <si>
    <t>148844693</t>
  </si>
  <si>
    <t>Montáž podlahovin z PVC lepením standardním lepidlem z pásů standardních</t>
  </si>
  <si>
    <t>144</t>
  </si>
  <si>
    <t>284122</t>
  </si>
  <si>
    <t>PVC povlaková krytina, povrch tvrzený polyuretanem</t>
  </si>
  <si>
    <t>-1253927210</t>
  </si>
  <si>
    <t>583,00*1,10</t>
  </si>
  <si>
    <t>145</t>
  </si>
  <si>
    <t>776421111</t>
  </si>
  <si>
    <t>Montáž obvodových lišt lepením</t>
  </si>
  <si>
    <t>1851946690</t>
  </si>
  <si>
    <t>Montáž lišt obvodových lepených</t>
  </si>
  <si>
    <t>146</t>
  </si>
  <si>
    <t>284110</t>
  </si>
  <si>
    <t>lišta soklová PVC</t>
  </si>
  <si>
    <t>-1101781733</t>
  </si>
  <si>
    <t>540,00*1,10</t>
  </si>
  <si>
    <t>147</t>
  </si>
  <si>
    <t>998776103</t>
  </si>
  <si>
    <t>Přesun hmot tonážní pro podlahy povlakové v objektech v do 24 m</t>
  </si>
  <si>
    <t>1165086255</t>
  </si>
  <si>
    <t>Přesun hmot pro podlahy povlakové stanovený z hmotnosti přesunovaného materiálu vodorovná dopravní vzdálenost do 50 m v objektech výšky přes 12 do 24 m</t>
  </si>
  <si>
    <t>148</t>
  </si>
  <si>
    <t>998776181</t>
  </si>
  <si>
    <t>Příplatek k přesunu hmot tonážní 776 prováděný bez použití mechanizace</t>
  </si>
  <si>
    <t>-1378250096</t>
  </si>
  <si>
    <t>Přesun hmot pro podlahy povlakové stanovený z hmotnosti přesunovaného materiálu Příplatek k cenám za přesun prováděný bez použití mechanizace pro jakoukoliv výšku objektu</t>
  </si>
  <si>
    <t>781</t>
  </si>
  <si>
    <t>Dokončovací práce - obklady</t>
  </si>
  <si>
    <t>149</t>
  </si>
  <si>
    <t>781414118</t>
  </si>
  <si>
    <t>Montáž obkladaček vnitřních pórovinových pravoúhlých lepených flexibilním lepidlem, vč.spárování, vč.montáže veškerých lišt (vč.dodávky lepidla a spárovací malty)</t>
  </si>
  <si>
    <t>-1286110027</t>
  </si>
  <si>
    <t>m.č.409-412</t>
  </si>
  <si>
    <t>m.č.414,415</t>
  </si>
  <si>
    <t>(3,22+3,35+2,85*2)*2*2,60</t>
  </si>
  <si>
    <t>-0,80*1,97*2</t>
  </si>
  <si>
    <t>m.č.419</t>
  </si>
  <si>
    <t>m.č.421</t>
  </si>
  <si>
    <t>(0,80+1,00+1,40*2)*2*2,90</t>
  </si>
  <si>
    <t>-0,70*1,97*3</t>
  </si>
  <si>
    <t>m.č.422</t>
  </si>
  <si>
    <t>(1,90+0,95)*2*2,90</t>
  </si>
  <si>
    <t>-0,70*1,97</t>
  </si>
  <si>
    <t>m.č.425</t>
  </si>
  <si>
    <t>(3,62+3,80)*2*2,45</t>
  </si>
  <si>
    <t>m.č.428</t>
  </si>
  <si>
    <t>pův.m.č.432,434,436,438,440,442,444,446,448,450</t>
  </si>
  <si>
    <t>(0,90*12+1,50*12)*2*2,60</t>
  </si>
  <si>
    <t>-0,70*1,97*14</t>
  </si>
  <si>
    <t>kuchyňské linky:</t>
  </si>
  <si>
    <t>"m.č.416" (3,60+0,60)*2,95</t>
  </si>
  <si>
    <t>"m.č.417" (3,60+0,60)*2,95</t>
  </si>
  <si>
    <t>"m.č.426b" (3,80+0,60)*2,50</t>
  </si>
  <si>
    <t>pokoje:</t>
  </si>
  <si>
    <t>m.č.423,424</t>
  </si>
  <si>
    <t>(1,00+1,30)*2*2,95</t>
  </si>
  <si>
    <t>((0,80*2)*8+(1,00+0,60)*2)*2,95</t>
  </si>
  <si>
    <t>150</t>
  </si>
  <si>
    <t>597615</t>
  </si>
  <si>
    <t>obkladačky keramické hutné, vč.veškerých lišt</t>
  </si>
  <si>
    <t>1842389730</t>
  </si>
  <si>
    <t>513,036*1,10</t>
  </si>
  <si>
    <t>151</t>
  </si>
  <si>
    <t>998781103</t>
  </si>
  <si>
    <t>Přesun hmot tonážní pro obklady keramické v objektech v do 24 m</t>
  </si>
  <si>
    <t>-1102942225</t>
  </si>
  <si>
    <t>Přesun hmot pro obklady keramické stanovený z hmotnosti přesunovaného materiálu vodorovná dopravní vzdálenost do 50 m v objektech výšky přes 12 do 24 m</t>
  </si>
  <si>
    <t>152</t>
  </si>
  <si>
    <t>998781181</t>
  </si>
  <si>
    <t>Příplatek k přesunu hmot tonážní 781 prováděný bez použití mechanizace</t>
  </si>
  <si>
    <t>1842596827</t>
  </si>
  <si>
    <t>Přesun hmot pro obklady keramické stanovený z hmotnosti přesunovaného materiálu Příplatek k cenám za přesun prováděný bez použití mechanizace pro jakoukoliv výšku objektu</t>
  </si>
  <si>
    <t>783</t>
  </si>
  <si>
    <t>Dokončovací práce - nátěry</t>
  </si>
  <si>
    <t>153</t>
  </si>
  <si>
    <t>783306805</t>
  </si>
  <si>
    <t>Odstranění nátěru ze zámečnických konstrukcí opálením</t>
  </si>
  <si>
    <t>-1892815201</t>
  </si>
  <si>
    <t>Odstranění nátěrů ze zámečnických konstrukcí opálením s obroušením</t>
  </si>
  <si>
    <t>"stávající zárubně" 1,30*25</t>
  </si>
  <si>
    <t>154</t>
  </si>
  <si>
    <t>783314101</t>
  </si>
  <si>
    <t>Základní jednonásobný syntetický nátěr zámečnických konstrukcí</t>
  </si>
  <si>
    <t>1124657346</t>
  </si>
  <si>
    <t>Základní nátěr zámečnických konstrukcí jednonásobný syntetický</t>
  </si>
  <si>
    <t>"nové zárubně" 1,30*10</t>
  </si>
  <si>
    <t>"stávající zárubně" 1,30*28</t>
  </si>
  <si>
    <t>"nosníky I80" (1,00*15+1,80*3+1,20*9+1,75*8+1,20*11)*0,312</t>
  </si>
  <si>
    <t>"nosníky I100" (1,60*1+1,40*2+3,00*1)*0,372</t>
  </si>
  <si>
    <t>155</t>
  </si>
  <si>
    <t>783315101</t>
  </si>
  <si>
    <t>Mezinátěr jednonásobný syntetický standardní zámečnických konstrukcí</t>
  </si>
  <si>
    <t>-964503876</t>
  </si>
  <si>
    <t>Mezinátěr zámečnických konstrukcí jednonásobný syntetický standardní</t>
  </si>
  <si>
    <t>156</t>
  </si>
  <si>
    <t>783317101</t>
  </si>
  <si>
    <t>Krycí jednonásobný syntetický standardní nátěr zámečnických konstrukcí</t>
  </si>
  <si>
    <t>-781912676</t>
  </si>
  <si>
    <t>Krycí nátěr (email) zámečnických konstrukcí jednonásobný syntetický standardní</t>
  </si>
  <si>
    <t>784</t>
  </si>
  <si>
    <t>Dokončovací práce - malby a tapety</t>
  </si>
  <si>
    <t>157</t>
  </si>
  <si>
    <t>784211101</t>
  </si>
  <si>
    <t>Dvojnásobné bílé malby ze směsí za mokra výborně otěruvzdorných v místnostech výšky do 3,80 m</t>
  </si>
  <si>
    <t>-512540381</t>
  </si>
  <si>
    <t>Malby z malířských směsí otěruvzdorných za mokra dvojnásobné, bílé za mokra otěruvzdorné výborně v místnostech výšky do 3,80 m</t>
  </si>
  <si>
    <t>stropy-oprava omítek</t>
  </si>
  <si>
    <t>76,00</t>
  </si>
  <si>
    <t>sádrokarton-podhledy</t>
  </si>
  <si>
    <t>sádrokarton-obklad stavebních pouzder</t>
  </si>
  <si>
    <t>"ozn.(2)" 0,80*2,10*2</t>
  </si>
  <si>
    <t>sádrokarton-předsazená příčka</t>
  </si>
  <si>
    <t>"m.č.451" (1,50+1,10)*2,60</t>
  </si>
  <si>
    <t>stěny-nové omítky</t>
  </si>
  <si>
    <t>stěny-oprava omítek</t>
  </si>
  <si>
    <t>158</t>
  </si>
  <si>
    <t>784121001</t>
  </si>
  <si>
    <t>Oškrabání malby v mísnostech výšky do 3,80 m</t>
  </si>
  <si>
    <t>573785073</t>
  </si>
  <si>
    <t>Oškrabání malby v místnostech výšky do 3,80 m</t>
  </si>
  <si>
    <t>76,00*0,90</t>
  </si>
  <si>
    <t>1522,425*0,90</t>
  </si>
  <si>
    <t>159</t>
  </si>
  <si>
    <t>784121011</t>
  </si>
  <si>
    <t>Rozmývání podkladu po oškrabání malby v místnostech výšky do 3,80 m</t>
  </si>
  <si>
    <t>-1806658979</t>
  </si>
  <si>
    <t>160</t>
  </si>
  <si>
    <t>784111011</t>
  </si>
  <si>
    <t>Obroušení podkladu omítnutého v místnostech výšky do 3,80 m</t>
  </si>
  <si>
    <t>-1160244266</t>
  </si>
  <si>
    <t>Obroušení podkladu omítky v místnostech výšky do 3,80 m</t>
  </si>
  <si>
    <t>790</t>
  </si>
  <si>
    <t>Demontáže PSV</t>
  </si>
  <si>
    <t>161</t>
  </si>
  <si>
    <t>766691914</t>
  </si>
  <si>
    <t>Vyvěšení dřevěných křídel dveří pl do 2 m2</t>
  </si>
  <si>
    <t>-963315810</t>
  </si>
  <si>
    <t>162</t>
  </si>
  <si>
    <t>767581802</t>
  </si>
  <si>
    <t>Demontáž podhledu lamel</t>
  </si>
  <si>
    <t>-457482830</t>
  </si>
  <si>
    <t>Demontáž podhledů lamel</t>
  </si>
  <si>
    <t>dle nových podhledů</t>
  </si>
  <si>
    <t>6,16+84,00+45,00+233,00+306,00</t>
  </si>
  <si>
    <t>163</t>
  </si>
  <si>
    <t>767582800</t>
  </si>
  <si>
    <t>Demontáž roštu podhledu</t>
  </si>
  <si>
    <t>741294132</t>
  </si>
  <si>
    <t>Demontáž podhledů roštů</t>
  </si>
  <si>
    <t>164</t>
  </si>
  <si>
    <t>776201812</t>
  </si>
  <si>
    <t>Demontáž lepených povlakových podlah s podložkou ručně</t>
  </si>
  <si>
    <t>802130398</t>
  </si>
  <si>
    <t>Demontáž povlakových podlahovin lepených ručně s podložkou</t>
  </si>
  <si>
    <t>"původní m.č.406-408,413,416,417,420,425,426,428,431,433,435,437,439,442,443,444,446,448,451" 592,00</t>
  </si>
  <si>
    <t>165</t>
  </si>
  <si>
    <t>776410811</t>
  </si>
  <si>
    <t>Odstranění soklíků a lišt pryžových nebo plastových</t>
  </si>
  <si>
    <t>-909530210</t>
  </si>
  <si>
    <t>Demontáž soklíků nebo lišt pryžových nebo plastových</t>
  </si>
  <si>
    <t>02 - ZTI</t>
  </si>
  <si>
    <t xml:space="preserve">    9 - Ostatní konstrukce a práce, bourání</t>
  </si>
  <si>
    <t xml:space="preserve">    997 - Přesun sutě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</si>
  <si>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</si>
  <si>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</si>
  <si>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</si>
  <si>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</si>
  <si>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>346244353</t>
  </si>
  <si>
    <t>Obezdívka koupelnových van ploch rovných tl 75 mm z pórobetonových přesných příčkovek hladkých</t>
  </si>
  <si>
    <t>Obezdívka koupelnových van ploch rovných z přesných pórobetonových tvárnic, na tenké maltové lože tl. 75 mm</t>
  </si>
  <si>
    <t xml:space="preserve">(1,50+0,70+1,50)*0,60   </t>
  </si>
  <si>
    <t>346244371</t>
  </si>
  <si>
    <t>Zazdívka o tl 140 mm rýh, nik nebo kapes z cihel pálených</t>
  </si>
  <si>
    <t>Zazdívka rýh, potrubí, nik (výklenků) nebo kapes z pálených cihel na maltu tl. 140 mm</t>
  </si>
  <si>
    <t xml:space="preserve">(232,00+320,00)*0,20   </t>
  </si>
  <si>
    <t>Ostatní konstrukce a práce, bourání</t>
  </si>
  <si>
    <t xml:space="preserve">2,30 " obezdívka vany   </t>
  </si>
  <si>
    <t>974031154</t>
  </si>
  <si>
    <t>Vysekání rýh ve zdivu cihelném hl do 100 mm š do 150 mm</t>
  </si>
  <si>
    <t>Vysekání rýh ve zdivu cihelném na maltu vápennou nebo vápenocementovou do hl. 100 mm a šířky do 150 mm</t>
  </si>
  <si>
    <t>997</t>
  </si>
  <si>
    <t>Přesun sutě</t>
  </si>
  <si>
    <t>-258110517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</si>
  <si>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</si>
  <si>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</si>
  <si>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</si>
  <si>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17,193*6 'Přepočtené koeficientem množství</t>
  </si>
  <si>
    <t>1016795439</t>
  </si>
  <si>
    <t>721</t>
  </si>
  <si>
    <t>Zdravotechnika - vnitřní kanalizace</t>
  </si>
  <si>
    <t>721171808</t>
  </si>
  <si>
    <t>Demontáž potrubí z PVC do D 114</t>
  </si>
  <si>
    <t>Demontáž potrubí z novodurových trub odpadních nebo připojovacích přes 75 do D 114</t>
  </si>
  <si>
    <t xml:space="preserve">232,00   </t>
  </si>
  <si>
    <t>721174042</t>
  </si>
  <si>
    <t>Potrubí kanalizační z PP připojovací systém HT DN 40</t>
  </si>
  <si>
    <t>Potrubí z plastových trub polypropylenové [HT systém] připojovací DN 40</t>
  </si>
  <si>
    <t xml:space="preserve">36,0 " odvod kondenzátu   </t>
  </si>
  <si>
    <t xml:space="preserve">4,0 " připojovací potrubí   </t>
  </si>
  <si>
    <t xml:space="preserve">Součet   </t>
  </si>
  <si>
    <t>721174043</t>
  </si>
  <si>
    <t>Potrubí kanalizační z PP připojovací systém HT DN 50</t>
  </si>
  <si>
    <t>Potrubí z plastových trub polypropylenové [HT systém] připojovací DN 50</t>
  </si>
  <si>
    <t xml:space="preserve">49,25   </t>
  </si>
  <si>
    <t>721174044</t>
  </si>
  <si>
    <t>Potrubí kanalizační z PP připojovací systém HT DN 70</t>
  </si>
  <si>
    <t>Potrubí z plastových trub polypropylenové [HT systém] připojovací DN 70</t>
  </si>
  <si>
    <t>2,70+22,0+1,5</t>
  </si>
  <si>
    <t>721174045</t>
  </si>
  <si>
    <t>Potrubí kanalizační z PP připojovací systém HT DN 100</t>
  </si>
  <si>
    <t>Potrubí z plastových trub polypropylenové [HT systém] připojovací DN 100</t>
  </si>
  <si>
    <t xml:space="preserve">16,20+77,0   </t>
  </si>
  <si>
    <t>721175002</t>
  </si>
  <si>
    <t>Potrubí kanalizační plastové připojovací zvuk tlumící vícevrstvé systém FRIAPHON DN 70</t>
  </si>
  <si>
    <t>Potrubí z plastových trub tlumící zvuk dvouvrstvé [FRIAPHON systém] připojovací DN 70</t>
  </si>
  <si>
    <t xml:space="preserve">9,0   </t>
  </si>
  <si>
    <t>548890120</t>
  </si>
  <si>
    <t>prvek montážní závěs ZV, pozink</t>
  </si>
  <si>
    <t>závěs pro vzduchotechnické potrubí kruhového průřezu, pozink</t>
  </si>
  <si>
    <t xml:space="preserve">9,00 " zavěsy pro připojovací potrubí  DN 70   </t>
  </si>
  <si>
    <t xml:space="preserve">36,00 " závěsy po potrubí odvodu kondenzátu DN 40   </t>
  </si>
  <si>
    <t>551613160R</t>
  </si>
  <si>
    <t>uzávěrka zápachová HL 136 N DN40</t>
  </si>
  <si>
    <t xml:space="preserve">8,00   </t>
  </si>
  <si>
    <t>721194104</t>
  </si>
  <si>
    <t>Vyvedení a upevnění odpadních výpustek DN 40</t>
  </si>
  <si>
    <t>Vyměření přípojek na potrubí vyvedení a upevnění odpadních výpustek DN 40</t>
  </si>
  <si>
    <t>17,00+2,00+2,00+1,00</t>
  </si>
  <si>
    <t>721194105</t>
  </si>
  <si>
    <t>Vyvedení a upevnění odpadních výpustek DN 50</t>
  </si>
  <si>
    <t>Vyměření přípojek na potrubí vyvedení a upevnění odpadních výpustek DN 50</t>
  </si>
  <si>
    <t xml:space="preserve">1,00+8,00+3,00   </t>
  </si>
  <si>
    <t>721194109</t>
  </si>
  <si>
    <t>Vyvedení a upevnění odpadních výpustek DN 100</t>
  </si>
  <si>
    <t>Vyměření přípojek na potrubí vyvedení a upevnění odpadních výpustek DN 100</t>
  </si>
  <si>
    <t xml:space="preserve">13,00+2,00+1,00   </t>
  </si>
  <si>
    <t>721211911</t>
  </si>
  <si>
    <t>Montáž vpustí podlahových DN 40/50</t>
  </si>
  <si>
    <t>Podlahové vpusti montáž podlahových vpustí DN 40/50</t>
  </si>
  <si>
    <t xml:space="preserve">1,00   </t>
  </si>
  <si>
    <t>551617250R</t>
  </si>
  <si>
    <t>uzávěrka zápachová podlahová DN50 mřížka nerezová</t>
  </si>
  <si>
    <t>721212112</t>
  </si>
  <si>
    <t>Odtokový sprchový žlab délky 800 mm s krycím roštem a zápachovou uzávěrkou</t>
  </si>
  <si>
    <t>Odtokové sprchové žlaby se zápachovou uzávěrkou a krycím roštem délky 800 mm</t>
  </si>
  <si>
    <t>721274121</t>
  </si>
  <si>
    <t>Přivzdušňovací ventil vnitřní odpadních potrubí do DN 50</t>
  </si>
  <si>
    <t>Ventily přivzdušňovací odpadních potrubí vnitřní od DN 32 do DN 50</t>
  </si>
  <si>
    <t>727121133</t>
  </si>
  <si>
    <t>Protipožární ochranné manžety z jedné strany dělící konstrukce požární odolnost EI 120 D 75</t>
  </si>
  <si>
    <t xml:space="preserve">4,0   </t>
  </si>
  <si>
    <t>727121135</t>
  </si>
  <si>
    <t>Protipožární ochranné manžety z jedné strany dělící konstrukce požární odolnost EI 120 D 110</t>
  </si>
  <si>
    <t xml:space="preserve">16,00   </t>
  </si>
  <si>
    <t>751526355</t>
  </si>
  <si>
    <t>Mtž odbočky oboustranné do plast potrubí kruh bez příruby D do 100 mm</t>
  </si>
  <si>
    <t>Montáž odbočky oboustranné do plastového potrubí kruhového bez příruby, průměru do 100 mm</t>
  </si>
  <si>
    <t xml:space="preserve">4,00   </t>
  </si>
  <si>
    <t>286156410R</t>
  </si>
  <si>
    <t>odbočka rohová HTEP úhel 45°, 67°,89°,  DN 110/110/75</t>
  </si>
  <si>
    <t>877260330</t>
  </si>
  <si>
    <t>Montáž spojek na potrubí z PP trub hladkých plnostěnných DN 100</t>
  </si>
  <si>
    <t>Montáž tvarovek na kanalizačním plastovém potrubí z polypropylenu PP hladkého plnostěnného spojek nebo redukcí DN 100</t>
  </si>
  <si>
    <t xml:space="preserve">4,0 " přechod HT 75 / litina   </t>
  </si>
  <si>
    <t xml:space="preserve">14,00 " přechod HT 100 / litina   </t>
  </si>
  <si>
    <t xml:space="preserve">13,00 " souprava HL 807 DN75   </t>
  </si>
  <si>
    <t>551618560R</t>
  </si>
  <si>
    <t>přechod z plastových trub na litinové DN 75</t>
  </si>
  <si>
    <t>551618570R</t>
  </si>
  <si>
    <t>přechod z plastových trub na litinové DN 110</t>
  </si>
  <si>
    <t xml:space="preserve">14,00   </t>
  </si>
  <si>
    <t>562312210</t>
  </si>
  <si>
    <t>souprava ventilační střešní plastová HL807 DN75</t>
  </si>
  <si>
    <t>souprava ventilační střešní plastová DN75</t>
  </si>
  <si>
    <t>Poznámka k položce:
Souprava větrací hlavice DN75</t>
  </si>
  <si>
    <t xml:space="preserve">13,00   </t>
  </si>
  <si>
    <t>998721203</t>
  </si>
  <si>
    <t>Přesun hmot procentní pro vnitřní kanalizace v objektech v do 24 m</t>
  </si>
  <si>
    <t>%</t>
  </si>
  <si>
    <t>394689255</t>
  </si>
  <si>
    <t>Přesun hmot pro vnitřní kanalizace stanovený procentní sazbou (%) z ceny vodorovná dopravní vzdálenost do 50 m v objektech výšky přes 12 do 24 m</t>
  </si>
  <si>
    <t>722</t>
  </si>
  <si>
    <t>Zdravotechnika - vnitřní vodovod</t>
  </si>
  <si>
    <t>722130801</t>
  </si>
  <si>
    <t>Demontáž potrubí ocelové pozinkované závitové do DN 25</t>
  </si>
  <si>
    <t>Demontáž potrubí z ocelových trubek pozinkovaných závitových do DN 25</t>
  </si>
  <si>
    <t xml:space="preserve">320,00   </t>
  </si>
  <si>
    <t>722174022</t>
  </si>
  <si>
    <t>Potrubí vodovodní plastové PPR svar polyfuze PN 20 D 20 x 3,4 mm</t>
  </si>
  <si>
    <t>Potrubí z plastových trubek z polypropylenu (PPR) svařovaných polyfuzně PN 20 (SDR 6) D 20 x 3,4</t>
  </si>
  <si>
    <t xml:space="preserve">150,00 " trubní vedení   </t>
  </si>
  <si>
    <t xml:space="preserve">62,25 " připojení zařizovacích předmětů   </t>
  </si>
  <si>
    <t>2,00  "  dvojdřez m.č.427</t>
  </si>
  <si>
    <t>286543440</t>
  </si>
  <si>
    <t>přechodka kov s převlečnou maticí 20 x 1"</t>
  </si>
  <si>
    <t>Poznámka k položce:
WAVIN, kód výrobku: SZM02032XX</t>
  </si>
  <si>
    <t xml:space="preserve">2,00   </t>
  </si>
  <si>
    <t>722174023</t>
  </si>
  <si>
    <t>Potrubí vodovodní plastové PPR svar polyfuze PN 20 D 25 x 4,2 mm</t>
  </si>
  <si>
    <t>Potrubí z plastových trubek z polypropylenu (PPR) svařovaných polyfuzně PN 20 (SDR 6) D 25 x 4,2</t>
  </si>
  <si>
    <t xml:space="preserve">90,00   </t>
  </si>
  <si>
    <t>286543450</t>
  </si>
  <si>
    <t>přechodka kov s převlečnou maticí 25 x 1"</t>
  </si>
  <si>
    <t>Poznámka k položce:
WAVIN, kód výrobku: SZM02532XX</t>
  </si>
  <si>
    <t xml:space="preserve">22,00   </t>
  </si>
  <si>
    <t>722181221</t>
  </si>
  <si>
    <t>Ochrana vodovodního potrubí přilepenými termoizolačními trubicemi z PE tl do 9 mm DN do 22 mm</t>
  </si>
  <si>
    <t>Ochrana potrubí termoizolačními trubicemi z pěnového polyetylenu PE přilepenými v příčných a podélných spojích, tloušťky izolace přes 6 do 9 mm, vnitřního průměru izolace DN do 22 mm</t>
  </si>
  <si>
    <t xml:space="preserve">214,25   </t>
  </si>
  <si>
    <t>722181222</t>
  </si>
  <si>
    <t>Ochrana vodovodního potrubí přilepenými termoizolačními trubicemi z PE tl do 9 mm DN do 45 mm</t>
  </si>
  <si>
    <t>Ochrana potrubí termoizolačními trubicemi z pěnového polyetylenu PE přilepenými v příčných a podélných spojích, tloušťky izolace přes 6 do 9 mm, vnitřního průměru izolace DN přes 22 do 45 mm</t>
  </si>
  <si>
    <t>722220152</t>
  </si>
  <si>
    <t>Nástěnka závitová plastová PPR PN 20 DN 20 x G 1/2</t>
  </si>
  <si>
    <t>Armatury s jedním závitem plastové (PPR) PN 20 (SDR 6) DN 20 x G 1/2</t>
  </si>
  <si>
    <t>83,00+2,00</t>
  </si>
  <si>
    <t>722232044</t>
  </si>
  <si>
    <t>Kohout kulový přímý G 3/4 PN 42 do 185°C vnitřní závit</t>
  </si>
  <si>
    <t>Armatury se dvěma závity kulové kohouty PN 42 do 185  st.C přímé vnitřní závit [R 250 D Giacomini] G 3/4</t>
  </si>
  <si>
    <t xml:space="preserve">3,00+2,00   </t>
  </si>
  <si>
    <t>722232045</t>
  </si>
  <si>
    <t>Kohout kulový přímý G 1 PN 42 do 185°C vnitřní závit</t>
  </si>
  <si>
    <t>Armatury se dvěma závity kulové kohouty PN 42 do 185  st.C přímé vnitřní závit [R 250 D Giacomini] G 1</t>
  </si>
  <si>
    <t>725819401</t>
  </si>
  <si>
    <t>Montáž ventilů rohových G 1/2 s připojovací trubičkou</t>
  </si>
  <si>
    <t>soubor</t>
  </si>
  <si>
    <t>Ventily montáž ventilů ostatních typů rohových s připojovací trubičkou G 1/2</t>
  </si>
  <si>
    <t>(2,0+2,0+17,0+3,0)*2+1,0+2,0</t>
  </si>
  <si>
    <t>551410400</t>
  </si>
  <si>
    <t>ventil rohový mosazný 1TE66 DN 15 1/2"</t>
  </si>
  <si>
    <t>ventil rohový mosazný DN 15 1/2"</t>
  </si>
  <si>
    <t>49,00+2,00</t>
  </si>
  <si>
    <t>551908300</t>
  </si>
  <si>
    <t>flexi ohebná k baterii D 8 x 12 mm F 1/2" x M 10, 50 cm</t>
  </si>
  <si>
    <t>Poznámka k položce:
IVAR, ceníkový kód: 13601250</t>
  </si>
  <si>
    <t>51,0</t>
  </si>
  <si>
    <t>733111105</t>
  </si>
  <si>
    <t>Potrubí ocelové závitové bezešvé běžné nízkotlaké DN 25</t>
  </si>
  <si>
    <t>Potrubí z trubek ocelových závitových bezešvých běžných nízkotlakých DN 25</t>
  </si>
  <si>
    <t>892233122</t>
  </si>
  <si>
    <t>Proplach a dezinfekce vodovodního potrubí DN od 40 do 70</t>
  </si>
  <si>
    <t xml:space="preserve">308,5   </t>
  </si>
  <si>
    <t>892241111</t>
  </si>
  <si>
    <t>Tlaková zkouška vodou potrubí do 80</t>
  </si>
  <si>
    <t>Tlakové zkoušky vodou na potrubí DN do 80</t>
  </si>
  <si>
    <t xml:space="preserve">308,50   </t>
  </si>
  <si>
    <t>998722203</t>
  </si>
  <si>
    <t>Přesun hmot procentní pro vnitřní vodovod v objektech v do 24 m</t>
  </si>
  <si>
    <t>-264453718</t>
  </si>
  <si>
    <t>Přesun hmot pro vnitřní vodovod stanovený procentní sazbou (%) z ceny vodorovná dopravní vzdálenost do 50 m v objektech výšky přes 12 do 24 m</t>
  </si>
  <si>
    <t>723</t>
  </si>
  <si>
    <t>Zdravotechnika - vnitřní plynovod</t>
  </si>
  <si>
    <t>723181011</t>
  </si>
  <si>
    <t>Potrubí měděné polotvrdé spojované lisováním DN 12 ZTI</t>
  </si>
  <si>
    <t>Potrubí z měděných trubek polotvrdých, spojovaných lisováním (mapress) DN 12</t>
  </si>
  <si>
    <t xml:space="preserve">3*0,50*10" úprava vývodů mediálních plynů   </t>
  </si>
  <si>
    <t xml:space="preserve">3*0,5*10 " výústka   </t>
  </si>
  <si>
    <t>725759703</t>
  </si>
  <si>
    <t>Montáž ventilu laboratorního pro tlakový plyn</t>
  </si>
  <si>
    <t>Laboratorní armatury montáž ventilů pro tlakové plyny</t>
  </si>
  <si>
    <t xml:space="preserve">3,00+6,00   </t>
  </si>
  <si>
    <t>551344810R</t>
  </si>
  <si>
    <t>plynový kulový kohout pro Cu trubky DN 15</t>
  </si>
  <si>
    <t>733290801</t>
  </si>
  <si>
    <t>Demontáž potrubí měděného do D 35x1,5 mm</t>
  </si>
  <si>
    <t>Demontáž potrubí z trubek měděných D do 35/1,5</t>
  </si>
  <si>
    <t xml:space="preserve">30,00   </t>
  </si>
  <si>
    <t>733291902</t>
  </si>
  <si>
    <t>Propojení potrubí měděného při opravě D 15x1 mm</t>
  </si>
  <si>
    <t>Opravy rozvodů potrubí z trubek měděných propojení potrubí D 15/1</t>
  </si>
  <si>
    <t xml:space="preserve">3*10   </t>
  </si>
  <si>
    <t>998723203</t>
  </si>
  <si>
    <t>Přesun hmot procentní pro vnitřní plynovod v objektech v do 24 m</t>
  </si>
  <si>
    <t>-1987814271</t>
  </si>
  <si>
    <t>Přesun hmot pro vnitřní plynovod stanovený procentní sazbou (%) z ceny vodorovná dopravní vzdálenost do 50 m v objektech výšky přes 12 do 24 m</t>
  </si>
  <si>
    <t>725</t>
  </si>
  <si>
    <t>Zdravotechnika - zařizovací předměty</t>
  </si>
  <si>
    <t>725110811</t>
  </si>
  <si>
    <t>Demontáž klozetů splachovací s nádrží</t>
  </si>
  <si>
    <t>Demontáž klozetů splachovacích s nádrží nebo tlakovým splachovačem</t>
  </si>
  <si>
    <t>725112173</t>
  </si>
  <si>
    <t>Kombi klozeti s hlubokým splachováním zvýšený odpad svislý</t>
  </si>
  <si>
    <t>Zařízení záchodů kombi klozety s hlubokým splachováním zvýšený 50 cm s odpadem svislým</t>
  </si>
  <si>
    <t>725210821</t>
  </si>
  <si>
    <t>Demontáž umyvadel bez výtokových armatur</t>
  </si>
  <si>
    <t>Demontáž umyvadel bez výtokových armatur umyvadel</t>
  </si>
  <si>
    <t xml:space="preserve">18,00   </t>
  </si>
  <si>
    <t>725211602</t>
  </si>
  <si>
    <t>Umyvadlo keramické připevněné na stěnu šrouby bílé bez krytu na sifon 550 mm</t>
  </si>
  <si>
    <t>Umyvadla keramická bez výtokových armatur se zápachovou uzávěrkou připevněná na stěnu šrouby bílá bez sloupu nebo krytu na sifon 550 mm</t>
  </si>
  <si>
    <t xml:space="preserve">17,00   </t>
  </si>
  <si>
    <t>725211661</t>
  </si>
  <si>
    <t>Umyvadlo keramické zápustné bílé 550 mm bez skříňky</t>
  </si>
  <si>
    <t>Umyvadla keramická bez výtokových armatur zápustná bílá 550 mm</t>
  </si>
  <si>
    <t>725219102</t>
  </si>
  <si>
    <t>Montáž umyvadla připevněného na šrouby do zdiva</t>
  </si>
  <si>
    <t>Umyvadla montáž umyvadel ostatních typů na šrouby do zdiva</t>
  </si>
  <si>
    <t>642110230</t>
  </si>
  <si>
    <t>umyvadlo keramické závěsné bezbariérové MIO 64 x 55 cm bílé</t>
  </si>
  <si>
    <t>umyvadlo keramické závěsné bezbariérové 64 x 55 cm bílé</t>
  </si>
  <si>
    <t>725220841</t>
  </si>
  <si>
    <t>Demontáž van ocelová rohová</t>
  </si>
  <si>
    <t>Demontáž van ocelových rohových</t>
  </si>
  <si>
    <t>725229102</t>
  </si>
  <si>
    <t>Montáž vany se zápachovou uzávěrkou ocelové</t>
  </si>
  <si>
    <t>Vany bez výtokových armatur montáž van se zápachovou uzávěrkou ocelových</t>
  </si>
  <si>
    <t>552205000</t>
  </si>
  <si>
    <t>vana plechová smaltovaná bílá RIGA 150 x 70 cm</t>
  </si>
  <si>
    <t>vana plechová smaltovaná bílá 150 x 70 cm</t>
  </si>
  <si>
    <t>Poznámka k položce:
číslo výrobku: 234050</t>
  </si>
  <si>
    <t>552205000R</t>
  </si>
  <si>
    <t>nohy pro vanu 150 x 70 cm</t>
  </si>
  <si>
    <t>551449470</t>
  </si>
  <si>
    <t>baterie vanová Oras nástěnná páková Safira New 1040U-NEW 150mm chrom</t>
  </si>
  <si>
    <t>baterie vanová a sprchová nástěnná páková 150mm chrom</t>
  </si>
  <si>
    <t>725240812</t>
  </si>
  <si>
    <t>Demontáž vaniček sprchových bez výtokových armatur</t>
  </si>
  <si>
    <t>Demontáž sprchových kabin a vaniček bez výtokových armatur vaniček</t>
  </si>
  <si>
    <t xml:space="preserve">5,00   </t>
  </si>
  <si>
    <t>725291211</t>
  </si>
  <si>
    <t>Doplňky zařízení koupelen a záchodů keramické mýdelník jednoduchý</t>
  </si>
  <si>
    <t>551455470</t>
  </si>
  <si>
    <t>sprchový set Hydra 391 s talířovou sprchou (výkyvná) a mýdelníkem d=238mm chrom</t>
  </si>
  <si>
    <t>sprchový set s talířovou sprchou (výkyvná) a mýdelníkem d=238mm chrom</t>
  </si>
  <si>
    <t xml:space="preserve">8,00+1,00   </t>
  </si>
  <si>
    <t>725291642</t>
  </si>
  <si>
    <t>Doplňky zařízení koupelen a záchodů nerezové sedačky do sprchy</t>
  </si>
  <si>
    <t>725311121</t>
  </si>
  <si>
    <t>Dřez jednoduchý nerezový se zápachovou uzávěrkou s odkapávací plochou 560x480 mm a miskou</t>
  </si>
  <si>
    <t>Dřezy bez výtokových armatur jednoduché se zápachovou uzávěrkou nerezové s odkapávací plochou 560x480 mm a miskou</t>
  </si>
  <si>
    <t xml:space="preserve">3,0   </t>
  </si>
  <si>
    <t>725319111</t>
  </si>
  <si>
    <t>Montáž dřezu ostatních typů</t>
  </si>
  <si>
    <t>-1785232434</t>
  </si>
  <si>
    <t>Dřezy bez výtokových armatur montáž dřezů ostatních typů</t>
  </si>
  <si>
    <t>552313500</t>
  </si>
  <si>
    <t>dvoudřez nerez 900 typ 501 900x600</t>
  </si>
  <si>
    <t>-972002884</t>
  </si>
  <si>
    <t>dvoudřez nerez nástavný lesklý 900 x 600 mm</t>
  </si>
  <si>
    <t>Poznámka k položce:
Výtokové otvory : 1 1/2´´</t>
  </si>
  <si>
    <t>725331111</t>
  </si>
  <si>
    <t>Výlevka bez výtokových armatur keramická se sklopnou plastovou mřížkou 425 mm</t>
  </si>
  <si>
    <t>Výlevky bez výtokových armatur a splachovací nádrže keramické se sklopnou plastovou mřížkou 425 mm</t>
  </si>
  <si>
    <t>725821312</t>
  </si>
  <si>
    <t>Baterie dřezové nástěnné pákové s otáčivým kulatým ústím a délkou ramínka 300 mm</t>
  </si>
  <si>
    <t>1,00+1,00</t>
  </si>
  <si>
    <t>725821326</t>
  </si>
  <si>
    <t>Baterie dřezové stojánkové pákové s otáčivým kulatým ústím a délkou ramínka 265 mm</t>
  </si>
  <si>
    <t>Baterie dřezové stojánkové pákové s otáčivým ústím a délkou ramínka 265 mm</t>
  </si>
  <si>
    <t xml:space="preserve">3,00   </t>
  </si>
  <si>
    <t>725822612</t>
  </si>
  <si>
    <t>Baterie umyvadlové stojánkové pákové s výpustí</t>
  </si>
  <si>
    <t xml:space="preserve">17,00+2,00+2,00   </t>
  </si>
  <si>
    <t>725841311</t>
  </si>
  <si>
    <t>Baterie sprchové nástěnné pákové</t>
  </si>
  <si>
    <t xml:space="preserve">8,0   </t>
  </si>
  <si>
    <t>725861102</t>
  </si>
  <si>
    <t>Zápachová uzávěrka pro umyvadla DN 40</t>
  </si>
  <si>
    <t>Zápachové uzávěrky zařizovacích předmětů pro umyvadla DN 40 [HL 132/40]</t>
  </si>
  <si>
    <t>725862103</t>
  </si>
  <si>
    <t>Zápachová uzávěrka pro dřezy DN 40/50</t>
  </si>
  <si>
    <t>Zápachové uzávěrky zařizovacích předmětů pro dřezy DN 40/50 [HL 100G]</t>
  </si>
  <si>
    <t xml:space="preserve">1,00 " příslušenství výlevky   </t>
  </si>
  <si>
    <t>1,00 " dvojdřez</t>
  </si>
  <si>
    <t>726141031</t>
  </si>
  <si>
    <t>Instalační předstěna - klozet závěsný v 980 mm s ovládáním zepředu a shora do kombinovaných stěn</t>
  </si>
  <si>
    <t>Předstěnové instalační systémy do kombinovaných stěn [GEBERIT] do masivních nebo lehkých stěn s kovovou konstrukcí pro závěsné klozety ovládání zepředu a shora stavební výška 980 mm</t>
  </si>
  <si>
    <t>642360110</t>
  </si>
  <si>
    <t>klozet keramický závěsný hluboké splachování (MIO 820711) bílý</t>
  </si>
  <si>
    <t>klozet závěsný keramický hluboké splachování bílý 350x560x360 mm</t>
  </si>
  <si>
    <t>551673940</t>
  </si>
  <si>
    <t>sedátko záchodové TOPOLINO Antibak - Duroplast- univerzální bílé</t>
  </si>
  <si>
    <t>166</t>
  </si>
  <si>
    <t>sedátko záchodové antibakteriální duroplastové bílé</t>
  </si>
  <si>
    <t xml:space="preserve">2,00+13,00   </t>
  </si>
  <si>
    <t>998725203</t>
  </si>
  <si>
    <t>Přesun hmot procentní pro zařizovací předměty v objektech v do 24 m</t>
  </si>
  <si>
    <t>-858432210</t>
  </si>
  <si>
    <t>Přesun hmot pro zařizovací předměty stanovený procentní sazbou (%) z ceny vodorovná dopravní vzdálenost do 50 m v objektech výšky přes 12 do 24 m</t>
  </si>
  <si>
    <t>03 - Úpravy otopné soustavy</t>
  </si>
  <si>
    <t>65606426</t>
  </si>
  <si>
    <t xml:space="preserve">Tomáš Hanzlík </t>
  </si>
  <si>
    <t>HSV -  Práce a dodávky HSV</t>
  </si>
  <si>
    <t xml:space="preserve">    3 -  Svislé a kompletní konstrukce</t>
  </si>
  <si>
    <t xml:space="preserve">    6 -  Úpravy povrchu, podlahy, osazení</t>
  </si>
  <si>
    <t xml:space="preserve">    9 -  Ostatní konstrukce a práce, bourání</t>
  </si>
  <si>
    <t xml:space="preserve">    99 -  Přesun hmot</t>
  </si>
  <si>
    <t>PSV -  Práce a dodávky PSV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</si>
  <si>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</si>
  <si>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</si>
  <si>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</si>
  <si>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 Dokončovací práce</t>
  </si>
  <si>
    <t>OST -  Ostatní</t>
  </si>
  <si>
    <t xml:space="preserve">    786 -  Dokončovací práce</t>
  </si>
  <si>
    <t xml:space="preserve"> Práce a dodávky HSV</t>
  </si>
  <si>
    <t xml:space="preserve"> Svislé a kompletní konstrukce</t>
  </si>
  <si>
    <t>340236212</t>
  </si>
  <si>
    <t>Zazdívka otvorů pl do 0,09 m2 v příčkách nebo stěnách z cihel tl přes 100 mm</t>
  </si>
  <si>
    <t>859599985</t>
  </si>
  <si>
    <t>Zazdívka otvorů v příčkách nebo stěnách plochy přes 0,0225 m2 do 0,09 m2 cihlami pálenými, tl. přes 100 mm</t>
  </si>
  <si>
    <t xml:space="preserve"> Úpravy povrchu, podlahy, osazení</t>
  </si>
  <si>
    <t>612325201</t>
  </si>
  <si>
    <t>Vápenocementová hrubá omítka malých ploch do 0,09 m2 na stěnách</t>
  </si>
  <si>
    <t>300749740</t>
  </si>
  <si>
    <t>Vápenocementová nebo vápenná omítka jednotlivých malých ploch hrubá na stěnách, plochy jednotlivě do 0,09 m2</t>
  </si>
  <si>
    <t xml:space="preserve"> Ostatní konstrukce a práce, bourání</t>
  </si>
  <si>
    <t>971033251</t>
  </si>
  <si>
    <t>Vybourání otvorů ve zdivu cihelném pl do 0,0225 m2 na MVC nebo MV tl do 450 mm</t>
  </si>
  <si>
    <t>1546275309</t>
  </si>
  <si>
    <t>Vybourání otvorů ve zdivu základovém nebo nadzákladovém z cihel, tvárnic, příčkovek z cihel pálených na maltu vápennou nebo vápenocementovou plochy do 0,0225 m2, tl. do 450 mm</t>
  </si>
  <si>
    <t>-1634815848</t>
  </si>
  <si>
    <t>2858532</t>
  </si>
  <si>
    <t>-618937259</t>
  </si>
  <si>
    <t>2,51*6 'Přepočtené koeficientem množství</t>
  </si>
  <si>
    <t>2129765487</t>
  </si>
  <si>
    <t xml:space="preserve"> Přesun hmot</t>
  </si>
  <si>
    <t>1052185203</t>
  </si>
  <si>
    <t xml:space="preserve"> Práce a dodávky PSV</t>
  </si>
  <si>
    <t>inf.cena</t>
  </si>
  <si>
    <t>Montáž izolace návlekové lepené pro potrubí + pomocný materiál</t>
  </si>
  <si>
    <t>1974677220</t>
  </si>
  <si>
    <t>005631966106</t>
  </si>
  <si>
    <t xml:space="preserve">Návlekové izolační trubice  - Průměr 22mm, síla stěny 32mm </t>
  </si>
  <si>
    <t>-486803956</t>
  </si>
  <si>
    <t>-1355899451</t>
  </si>
  <si>
    <t>-1380703846</t>
  </si>
  <si>
    <t>733</t>
  </si>
  <si>
    <t>Ústřední vytápění - rozvodné potrubí</t>
  </si>
  <si>
    <t>733110803</t>
  </si>
  <si>
    <t>Demontáž potrubí ocelového závitového do DN 15</t>
  </si>
  <si>
    <t>-1169849202</t>
  </si>
  <si>
    <t>Demontáž potrubí z trubek ocelových závitových DN do 15</t>
  </si>
  <si>
    <t>733110806</t>
  </si>
  <si>
    <t>Demontáž potrubí ocelového závitového do DN 32</t>
  </si>
  <si>
    <t>159860637</t>
  </si>
  <si>
    <t>Demontáž potrubí z trubek ocelových závitových DN přes 15 do 32</t>
  </si>
  <si>
    <t>733111103</t>
  </si>
  <si>
    <t>Potrubí ocelové závitové bezešvé běžné nízkotlaké DN 15</t>
  </si>
  <si>
    <t>913861394</t>
  </si>
  <si>
    <t>Potrubí z trubek ocelových závitových bezešvých běžných nízkotlakých DN 15</t>
  </si>
  <si>
    <t>733111104</t>
  </si>
  <si>
    <t>Potrubí ocelové závitové bezešvé běžné nízkotlaké DN 20</t>
  </si>
  <si>
    <t>1572860778</t>
  </si>
  <si>
    <t>Potrubí z trubek ocelových závitových bezešvých běžných nízkotlakých DN 20</t>
  </si>
  <si>
    <t>-642031971</t>
  </si>
  <si>
    <t>733190107</t>
  </si>
  <si>
    <t>Zkouška těsnosti potrubí ocelové závitové do DN 40</t>
  </si>
  <si>
    <t>-1784289999</t>
  </si>
  <si>
    <t>Zkoušky těsnosti potrubí, manžety prostupové z trubek ocelových zkoušky těsnosti potrubí (za provozu) z trubek ocelových závitových DN do 40</t>
  </si>
  <si>
    <t>733191111</t>
  </si>
  <si>
    <t>Manžeta prostupová pro ocelové potrubí do DN 20</t>
  </si>
  <si>
    <t>1256353530</t>
  </si>
  <si>
    <t>Zkoušky těsnosti potrubí, manžety prostupové z trubek ocelových manžety prostupové pro trubky DN do 20</t>
  </si>
  <si>
    <t>733191903</t>
  </si>
  <si>
    <t>Montáž potrubí ocelového závitového běžného nebo zesíleného při opravě DN 15</t>
  </si>
  <si>
    <t>820998841</t>
  </si>
  <si>
    <t>Opravy rozvodů potrubí z trubek ocelových závitových normálních i zesílených montáž DN 15</t>
  </si>
  <si>
    <t>733191904</t>
  </si>
  <si>
    <t>Montáž potrubí ocelového závitového běžného nebo zesíleného při opravě DN 20</t>
  </si>
  <si>
    <t>-51103872</t>
  </si>
  <si>
    <t>Opravy rozvodů potrubí z trubek ocelových závitových normálních i zesílených montáž DN 20</t>
  </si>
  <si>
    <t>733191905</t>
  </si>
  <si>
    <t>Montáž potrubí ocelového závitového běžného nebo zesíleného při opravě DN 25</t>
  </si>
  <si>
    <t>-331370855</t>
  </si>
  <si>
    <t>Opravy rozvodů potrubí z trubek ocelových závitových normálních i zesílených montáž DN 25</t>
  </si>
  <si>
    <t>733191923</t>
  </si>
  <si>
    <t>Navaření odbočky na potrubí ocelové závitové DN 15</t>
  </si>
  <si>
    <t>-1505675303</t>
  </si>
  <si>
    <t>Opravy rozvodů potrubí z trubek ocelových závitových normálních i zesílených navaření odbočky na stávající potrubí, odbočka DN 15</t>
  </si>
  <si>
    <t>998733103</t>
  </si>
  <si>
    <t>Přesun hmot tonážní pro rozvody potrubí v objektech v do 24 m</t>
  </si>
  <si>
    <t>-1267388348</t>
  </si>
  <si>
    <t>Přesun hmot pro rozvody potrubí stanovený z hmotnosti přesunovaného materiálu vodorovná dopravní vzdálenost do 50 m v objektech výšky přes 12 do 24 m</t>
  </si>
  <si>
    <t>998733181</t>
  </si>
  <si>
    <t>Příplatek k přesunu hmot tonážní 733 prováděný bez použití mechanizace</t>
  </si>
  <si>
    <t>-48500279</t>
  </si>
  <si>
    <t>Přesun hmot pro rozvody potrubí stanovený z hmotnosti přesunovaného materiálu Příplatek k cenám za přesun prováděný bez použití mechanizace pro jakoukoliv výšku objektu</t>
  </si>
  <si>
    <t>734</t>
  </si>
  <si>
    <t>Ústřední vytápění - armatury</t>
  </si>
  <si>
    <t>734200821</t>
  </si>
  <si>
    <t>Demontáž armatury závitové se dvěma závity do G 1/2</t>
  </si>
  <si>
    <t>1891593066</t>
  </si>
  <si>
    <t>Demontáž armatur závitových se dvěma závity do G 1/2</t>
  </si>
  <si>
    <t>734209102</t>
  </si>
  <si>
    <t>Montáž armatury závitové s jedním závitem G 3/8</t>
  </si>
  <si>
    <t>1026042704</t>
  </si>
  <si>
    <t>Montáž závitových armatur s 1 závitem G 3/8 (DN 10)</t>
  </si>
  <si>
    <t>734209113</t>
  </si>
  <si>
    <t>Montáž armatury závitové s dvěma závity G 1/2</t>
  </si>
  <si>
    <t>-122289820</t>
  </si>
  <si>
    <t>Montáž závitových armatur se 2 závity G 1/2 (DN 15)</t>
  </si>
  <si>
    <t>734499215</t>
  </si>
  <si>
    <t>Pro přednastavení demontáž a zpětná montáž hlavice</t>
  </si>
  <si>
    <t>-239582569</t>
  </si>
  <si>
    <t>005551963530B</t>
  </si>
  <si>
    <t>DANFOSS RA 2920 Termostatická hlavice s paroplynnou náplní a západkovým upevněním-pro veřejné budovy (zesílená)</t>
  </si>
  <si>
    <t>1458532389</t>
  </si>
  <si>
    <t>005551963506</t>
  </si>
  <si>
    <t>RA-N15  přímý DANFOSS Termostatický ventil</t>
  </si>
  <si>
    <t>443482185</t>
  </si>
  <si>
    <t>005551963522</t>
  </si>
  <si>
    <t>RLV  přímé regulační šroubení DANFOSS DN15</t>
  </si>
  <si>
    <t>657922438</t>
  </si>
  <si>
    <t>005551963112</t>
  </si>
  <si>
    <t>GIACOMINIÍ, R99, 3/8" : Automat.odvzduš. ventil</t>
  </si>
  <si>
    <t>-1362319032</t>
  </si>
  <si>
    <t>998734103</t>
  </si>
  <si>
    <t>Přesun hmot tonážní pro armatury v objektech v do 24 m</t>
  </si>
  <si>
    <t>688197761</t>
  </si>
  <si>
    <t>Přesun hmot pro armatury stanovený z hmotnosti přesunovaného materiálu vodorovná dopravní vzdálenost do 50 m v objektech výšky přes 12 do 24 m</t>
  </si>
  <si>
    <t>998734181</t>
  </si>
  <si>
    <t>Příplatek k přesunu hmot tonážní 734 prováděný bez použití mechanizace</t>
  </si>
  <si>
    <t>-412676224</t>
  </si>
  <si>
    <t>Přesun hmot pro armatury stanovený z hmotnosti přesunovaného materiálu Příplatek k cenám za přesun prováděný bez použití mechanizace pro jakoukoliv výšku objektu</t>
  </si>
  <si>
    <t>735</t>
  </si>
  <si>
    <t>Ústřední vytápění - otopná tělesa</t>
  </si>
  <si>
    <t>735151151H</t>
  </si>
  <si>
    <t>Otopné těleso panelové Korado Radik HYGIENE typ 10 výška/délka 500/400 mm</t>
  </si>
  <si>
    <t>1165864931</t>
  </si>
  <si>
    <t>735151355H</t>
  </si>
  <si>
    <t>Otopné těleso panelové Korado Radik HYGIENE typ 20S výška/délka 500/800 mm</t>
  </si>
  <si>
    <t>-413652718</t>
  </si>
  <si>
    <t>735151360H</t>
  </si>
  <si>
    <t>Otopné těleso panelové Korado Radik HYGIENE typ 20S výška/délka 500/1400 mm</t>
  </si>
  <si>
    <t>-1334123627</t>
  </si>
  <si>
    <t>735151361H</t>
  </si>
  <si>
    <t>Otopné těleso panelové Korado Radik HYGIENE typ 20S výška/délka 500/1600 mm</t>
  </si>
  <si>
    <t>1153992217</t>
  </si>
  <si>
    <t>735151362H</t>
  </si>
  <si>
    <t>Otopné těleso panelové Korado Radik HYGIENE typ 20S výška/délka 500/1800 mm</t>
  </si>
  <si>
    <t>-904516303</t>
  </si>
  <si>
    <t>735151363H</t>
  </si>
  <si>
    <t>Otopné těleso panelové Korado Radik  HYGIENE typ 20S výška/délka 500/2000 mm</t>
  </si>
  <si>
    <t>-772306973</t>
  </si>
  <si>
    <t>735151659H</t>
  </si>
  <si>
    <t>Otopné těleso panelové Korado Radik  HYGIENE typ 30 výška/délka 500/1200 mm</t>
  </si>
  <si>
    <t>883583165</t>
  </si>
  <si>
    <t>735151661H</t>
  </si>
  <si>
    <t>Otopné těleso panelové Korado Radik HYGIENE typ 30 výška/délka 500/1600 mm</t>
  </si>
  <si>
    <t>-404261865</t>
  </si>
  <si>
    <t>735151662H</t>
  </si>
  <si>
    <t>Otopné těleso panelové Korado Radik  HYGIENE typ 30 výška/délka 500/1800 mm</t>
  </si>
  <si>
    <t>807111434</t>
  </si>
  <si>
    <t>735151663H</t>
  </si>
  <si>
    <t>Otopné těleso panelové Korado Radik  HYGIENE typ 30 výška/délka 500/2000 mm</t>
  </si>
  <si>
    <t>-1059400093</t>
  </si>
  <si>
    <t>735151672H</t>
  </si>
  <si>
    <t>Otopné těleso panelové Korado Radik HYGIENE typ 30 výška/délka 600/500 mm</t>
  </si>
  <si>
    <t>606103032</t>
  </si>
  <si>
    <t>Otopná tělesa panelová PN 1,0 MPa, T do 110 st.C třídesková se třemi přídavnými přestupními plochami [KORADO Radik Klasik, typ 33] výšky tělesa 600 mm 500 mm / 1203 W stavební délky / výkonu</t>
  </si>
  <si>
    <t>735151673H</t>
  </si>
  <si>
    <t>Otopné těleso panelové Korado Radik  HYGIENE typ 30 výška/délka 600/600 mm</t>
  </si>
  <si>
    <t>-316422547</t>
  </si>
  <si>
    <t>735151683H</t>
  </si>
  <si>
    <t>Otopné těleso panelové Korado Radik  HYGIENE typ 30 výška/délka 600/2000 mm</t>
  </si>
  <si>
    <t>1151094541</t>
  </si>
  <si>
    <t>735111810</t>
  </si>
  <si>
    <t>Demontáž otopného tělesa litinového článkového</t>
  </si>
  <si>
    <t>-2133077727</t>
  </si>
  <si>
    <t>Demontáž otopných těles litinových článkových</t>
  </si>
  <si>
    <t>735159110</t>
  </si>
  <si>
    <t>Montáž otopných těles panelových jednořadých mimo těles Korado Radik délky do 1500 mm</t>
  </si>
  <si>
    <t>994799848</t>
  </si>
  <si>
    <t>Otopná tělesa panelová (VK) montáž otopných těles panelových [mimo KORADO RADIK] jednořadých, stavební délky do 1500 mm</t>
  </si>
  <si>
    <t>735159210</t>
  </si>
  <si>
    <t>Montáž otopných těles panelových dvouřadých mimo těles Korado Radik délky do 1140 mm</t>
  </si>
  <si>
    <t>319829841</t>
  </si>
  <si>
    <t>Otopná tělesa panelová (VK) montáž otopných těles panelových [mimo KORADO RADIK] dvouřadých, stavební délky do 1140 mm</t>
  </si>
  <si>
    <t>735159220</t>
  </si>
  <si>
    <t>Montáž otopných těles panelových dvouřadých mimo těles Korado Radik délky do 1500 mm</t>
  </si>
  <si>
    <t>1583608828</t>
  </si>
  <si>
    <t>Otopná tělesa panelová (VK) montáž otopných těles panelových [mimo KORADO RADIK] dvouřadých, stavební délky přes 1140 do 1500 mm</t>
  </si>
  <si>
    <t>735159230</t>
  </si>
  <si>
    <t>Montáž otopných těles panelových dvouřadých mimo těles Korado Radik délky do 1980 mm</t>
  </si>
  <si>
    <t>1549607523</t>
  </si>
  <si>
    <t>Otopná tělesa panelová (VK) montáž otopných těles panelových [mimo KORADO RADIK] dvouřadých, stavební délky přes 1500 do 1980 mm</t>
  </si>
  <si>
    <t>735159240</t>
  </si>
  <si>
    <t>Montáž otopných těles panelových dvouřadých mimo těles Korado Radik délky do 2820 mm</t>
  </si>
  <si>
    <t>-2093066915</t>
  </si>
  <si>
    <t>Otopná tělesa panelová (VK) montáž otopných těles panelových [mimo KORADO RADIK] dvouřadých, stavební délky přes 1980 do 2820 mm</t>
  </si>
  <si>
    <t>735159310</t>
  </si>
  <si>
    <t>Montáž otopných těles panelových třířadých mimo těles Korado Radik délky do 1140 mm</t>
  </si>
  <si>
    <t>-1938998722</t>
  </si>
  <si>
    <t>Otopná tělesa panelová (VK) montáž otopných těles panelových [mimo KORADO RADIK] třířadých, stavební délky do 1140 mm</t>
  </si>
  <si>
    <t>735159320</t>
  </si>
  <si>
    <t>Montáž otopných těles panelových třířadých mimo těles Korado Radik délky do 1500 mm</t>
  </si>
  <si>
    <t>1841140542</t>
  </si>
  <si>
    <t>Otopná tělesa panelová (VK) montáž otopných těles panelových [mimo KORADO RADIK] třířadých, stavební délky přes 1140 do 1500 mm</t>
  </si>
  <si>
    <t>735159330</t>
  </si>
  <si>
    <t>Montáž otopných těles panelových třířadých mimo těles Korado Radik délky do 1980 mm</t>
  </si>
  <si>
    <t>-50614513</t>
  </si>
  <si>
    <t>Otopná tělesa panelová (VK) montáž otopných těles panelových [mimo KORADO RADIK] třířadých, stavební délky přes 1500 do 1980 mm</t>
  </si>
  <si>
    <t>735159340</t>
  </si>
  <si>
    <t>Montáž otopných těles panelových třířadých mimo těles Korado Radik délky do 2820 mm</t>
  </si>
  <si>
    <t>694123146</t>
  </si>
  <si>
    <t>Otopná tělesa panelová (VK) montáž otopných těles panelových [mimo KORADO RADIK] třířadých, stavební délky přes 1980 do 2820 mm</t>
  </si>
  <si>
    <t>735164512</t>
  </si>
  <si>
    <t>Montáž otopného tělesa trubkového Koralux Rondo MAX na stěnu výšky tělesa přes 1500 mm</t>
  </si>
  <si>
    <t>-861160746</t>
  </si>
  <si>
    <t>Otopná tělesa trubková montáž těles na stěnu výšky tělesa [Koralux RondoMAX, Koralux Rondo Classic, Koralux Rondo MAX - E, Koralux Rondo Classic - E] přes 1500 mm</t>
  </si>
  <si>
    <t>005ELVL1</t>
  </si>
  <si>
    <t>ELVL BXIT/KA 450/1810 koupelnové topné těleso NEREZ se spodním připojením a elektro topnou patronou E</t>
  </si>
  <si>
    <t>-711217500</t>
  </si>
  <si>
    <t>005ELVL2</t>
  </si>
  <si>
    <t>ELVL BXIT/KA 600/1810 koupelnové topné těleso NEREZ se spodním připojením a elektro topnou patronou E</t>
  </si>
  <si>
    <t>-1233609416</t>
  </si>
  <si>
    <t>735000911</t>
  </si>
  <si>
    <t>Vyregulování ventilu nebo kohoutu dvojregulačního s ručním ovládáním</t>
  </si>
  <si>
    <t>-1325088428</t>
  </si>
  <si>
    <t>Regulace otopného systému při opravách vyregulování dvojregulačních ventilů a kohoutů s ručním ovládáním</t>
  </si>
  <si>
    <t>735000912</t>
  </si>
  <si>
    <t>Vyregulování ventilu nebo kohoutu dvojregulačního s termostatickým ovládáním</t>
  </si>
  <si>
    <t>214136444</t>
  </si>
  <si>
    <t>Regulace otopného systému při opravách vyregulování dvojregulačních ventilů a kohoutů s termostatickým ovládáním</t>
  </si>
  <si>
    <t>735191905</t>
  </si>
  <si>
    <t>Odvzdušnění otopných těles</t>
  </si>
  <si>
    <t>-1670960406</t>
  </si>
  <si>
    <t>Ostatní opravy otopných těles odvzdušnění tělesa</t>
  </si>
  <si>
    <t>735191910hod</t>
  </si>
  <si>
    <t>Napuštění  a vypouštění vody do otopných těles</t>
  </si>
  <si>
    <t>hod</t>
  </si>
  <si>
    <t>1894342905</t>
  </si>
  <si>
    <t>998735103</t>
  </si>
  <si>
    <t>Přesun hmot tonážní pro otopná tělesa v objektech v do 24 m</t>
  </si>
  <si>
    <t>-1607773421</t>
  </si>
  <si>
    <t>Přesun hmot pro otopná tělesa stanovený z hmotnosti přesunovaného materiálu vodorovná dopravní vzdálenost do 50 m v objektech výšky přes 12 do 24 m</t>
  </si>
  <si>
    <t>998735181</t>
  </si>
  <si>
    <t>Příplatek k přesunu hmot tonážní 735 prováděný bez použití mechanizace</t>
  </si>
  <si>
    <t>-129193414</t>
  </si>
  <si>
    <t>Přesun hmot pro otopná tělesa stanovený z hmotnosti přesunovaného materiálu Příplatek k cenám za přesun prováděný bez použití mechanizace pro jakoukoliv výšku objektu</t>
  </si>
  <si>
    <t xml:space="preserve"> Dokončovací práce</t>
  </si>
  <si>
    <t>783414140</t>
  </si>
  <si>
    <t>Nátěr potrubí do DN 50 základní+2násobný</t>
  </si>
  <si>
    <t>1980309321</t>
  </si>
  <si>
    <t>OST</t>
  </si>
  <si>
    <t xml:space="preserve"> Ostatní</t>
  </si>
  <si>
    <t>786</t>
  </si>
  <si>
    <t>DPS</t>
  </si>
  <si>
    <t xml:space="preserve">Prováděcí projektová dokumentace = projekt vyregulování otopné soustavy. Cenu nutno upřesnit dle konkrétních nabídek.  </t>
  </si>
  <si>
    <t>PD</t>
  </si>
  <si>
    <t>1976790717</t>
  </si>
  <si>
    <t>poznámka2</t>
  </si>
  <si>
    <t>nutno přesně docenit práce  materiál pro přepojení a dopojení radiátorů a demontáže a úpravy původních potrubních rozvodů, dle skutečnosti na stavbě.</t>
  </si>
  <si>
    <t>?</t>
  </si>
  <si>
    <t>1704589721</t>
  </si>
  <si>
    <t>Topnázkouška</t>
  </si>
  <si>
    <t>Topná zkouška v rozsahu dle platné legislativy</t>
  </si>
  <si>
    <t>1589364868</t>
  </si>
  <si>
    <t>04 - Vzduchotechnika</t>
  </si>
  <si>
    <t>001 - Hyg.zařízení pokojů</t>
  </si>
  <si>
    <t>002 - Hyg.zařízení personálu a ostatní</t>
  </si>
  <si>
    <t>003 - Přívod vzduchu do chodeb</t>
  </si>
  <si>
    <t>004 - Ostatní</t>
  </si>
  <si>
    <t>001</t>
  </si>
  <si>
    <t>Hyg.zařízení pokojů</t>
  </si>
  <si>
    <t>1.001m</t>
  </si>
  <si>
    <t>Ventilátor malý radiál. do podhl. SP/2 120 s kruhovou štěrbinou - montáž</t>
  </si>
  <si>
    <t>-689596052</t>
  </si>
  <si>
    <t>1.001d</t>
  </si>
  <si>
    <t>Ventilátor malý radiál. do podhl. SP/2 120 s kruhovou štěrbinou - dodávka</t>
  </si>
  <si>
    <t>-898120413</t>
  </si>
  <si>
    <t>1.001am</t>
  </si>
  <si>
    <t>Nastavitelný doběhový spínač DT 3 - montáž</t>
  </si>
  <si>
    <t>-356312856</t>
  </si>
  <si>
    <t>1.001ad</t>
  </si>
  <si>
    <t>Nastavitelný doběhový spínač DT 3 - dodávka</t>
  </si>
  <si>
    <t>1728756683</t>
  </si>
  <si>
    <t>1.002m</t>
  </si>
  <si>
    <t>Ventilátor malý radiál. do podhl. BP/2 200 s kruhovou štěrbinou - montáž</t>
  </si>
  <si>
    <t>-1401440727</t>
  </si>
  <si>
    <t>1.002d</t>
  </si>
  <si>
    <t>Ventilátor malý radiál. do podhl. BP/2 200 s kruhovou štěrbinou - dodávka</t>
  </si>
  <si>
    <t>1303897320</t>
  </si>
  <si>
    <t>1.002am</t>
  </si>
  <si>
    <t>885625877</t>
  </si>
  <si>
    <t>1.002ad</t>
  </si>
  <si>
    <t>954114716</t>
  </si>
  <si>
    <t>1.003m</t>
  </si>
  <si>
    <t>Ohebná hadice Sonodec 25 - 102mm x10m - montáž</t>
  </si>
  <si>
    <t>-1540772603</t>
  </si>
  <si>
    <t>1.003d</t>
  </si>
  <si>
    <t>Ohebná hadice Sonodec 25 - 102mm x10m - dodávka</t>
  </si>
  <si>
    <t>-1954956704</t>
  </si>
  <si>
    <t>1.004m</t>
  </si>
  <si>
    <t>Žaluzie protidešťová PRG - 200 W - montáž</t>
  </si>
  <si>
    <t>-429587</t>
  </si>
  <si>
    <t>1.004d</t>
  </si>
  <si>
    <t>Žaluzie protidešťová PRG - 200 W - dodávka</t>
  </si>
  <si>
    <t>38362658</t>
  </si>
  <si>
    <t>1.010m</t>
  </si>
  <si>
    <t>Přechod osový Spiro 125 - 100 - montáž</t>
  </si>
  <si>
    <t>2138639791</t>
  </si>
  <si>
    <t>1.010d</t>
  </si>
  <si>
    <t>Přechod osový Spiro 125 - 100 - dodávka</t>
  </si>
  <si>
    <t>479689413</t>
  </si>
  <si>
    <t>1.011m</t>
  </si>
  <si>
    <t>Přechod osový Spiro 140 - 100 - montáž</t>
  </si>
  <si>
    <t>1040077869</t>
  </si>
  <si>
    <t>1.011d</t>
  </si>
  <si>
    <t>Přechod osový Spiro 140 - 100 - dodávka</t>
  </si>
  <si>
    <t>1008608757</t>
  </si>
  <si>
    <t>1.012m</t>
  </si>
  <si>
    <t>Přechod osový Spiro 140 - 125 - montáž</t>
  </si>
  <si>
    <t>609748836</t>
  </si>
  <si>
    <t>1.012d</t>
  </si>
  <si>
    <t>Přechod osový Spiro 140 - 125 - dodávka</t>
  </si>
  <si>
    <t>-1137311908</t>
  </si>
  <si>
    <t>1.013m</t>
  </si>
  <si>
    <t>Přechod osový Spiro 160 - 140 - montáž</t>
  </si>
  <si>
    <t>-946637392</t>
  </si>
  <si>
    <t>1.013d</t>
  </si>
  <si>
    <t>Přechod osový Spiro 160 - 140 - dodávka</t>
  </si>
  <si>
    <t>-915975767</t>
  </si>
  <si>
    <t>1.014m</t>
  </si>
  <si>
    <t>Přechod osový Spiro 200 - 160 - montáž</t>
  </si>
  <si>
    <t>1788133595</t>
  </si>
  <si>
    <t>1.014d</t>
  </si>
  <si>
    <t>Přechod osový Spiro 200 - 160 - dodávka</t>
  </si>
  <si>
    <t>264551585</t>
  </si>
  <si>
    <t>1.015m</t>
  </si>
  <si>
    <t>Přechod osový SPIRO 200 - 140 - montáž</t>
  </si>
  <si>
    <t>1160222982</t>
  </si>
  <si>
    <t>1.015d</t>
  </si>
  <si>
    <t>Přechod osový SPIRO 200 - 140 - dodávka</t>
  </si>
  <si>
    <t>-116388330</t>
  </si>
  <si>
    <t>1.016m</t>
  </si>
  <si>
    <t>Odbočka jednostranná 45°-SPIRO 125/100 - montáž</t>
  </si>
  <si>
    <t>-637864394</t>
  </si>
  <si>
    <t>1.016d</t>
  </si>
  <si>
    <t>Odbočka jednostranná 45°-SPIRO 125/100 - dodávka</t>
  </si>
  <si>
    <t>-422389232</t>
  </si>
  <si>
    <t>1.017m</t>
  </si>
  <si>
    <t>Odbočka jednostranná 45°-SPIRO 140/100 - montáž</t>
  </si>
  <si>
    <t>-2025450285</t>
  </si>
  <si>
    <t>1.017d</t>
  </si>
  <si>
    <t>Odbočka jednostranná 45°-SPIRO 140/100 - dodávka</t>
  </si>
  <si>
    <t>1124327230</t>
  </si>
  <si>
    <t>1.018m</t>
  </si>
  <si>
    <t>Odbočka jednostranná 45°-SPIRO 140/125 - montáž</t>
  </si>
  <si>
    <t>-156630776</t>
  </si>
  <si>
    <t>1.018d</t>
  </si>
  <si>
    <t>Odbočka jednostranná 45°-SPIRO 140/125 - dodávka</t>
  </si>
  <si>
    <t>1004508015</t>
  </si>
  <si>
    <t>1.019m</t>
  </si>
  <si>
    <t>Odbočka jednostranná 45°-SPIRO 160/125 - montáž</t>
  </si>
  <si>
    <t>-1718280375</t>
  </si>
  <si>
    <t>1.019d</t>
  </si>
  <si>
    <t>Odbočka jednostranná 45°-SPIRO 160/125 - dodávka</t>
  </si>
  <si>
    <t>-2143577798</t>
  </si>
  <si>
    <t>1.020m</t>
  </si>
  <si>
    <t>Odbočka jednostranná 45°-SPIRO 200/140 - montáž</t>
  </si>
  <si>
    <t>769783276</t>
  </si>
  <si>
    <t>1.020d</t>
  </si>
  <si>
    <t>Odbočka jednostranná 45°-SPIRO 200/140 - dodávka</t>
  </si>
  <si>
    <t>691085406</t>
  </si>
  <si>
    <t>1.021m</t>
  </si>
  <si>
    <t>Kalhotový kus SPIRO 200/200/200 - montáž</t>
  </si>
  <si>
    <t>-789450812</t>
  </si>
  <si>
    <t>1.021d</t>
  </si>
  <si>
    <t>Kalhotový kus SPIRO 200/200/200 - dodávka</t>
  </si>
  <si>
    <t>419343858</t>
  </si>
  <si>
    <t>1.022m</t>
  </si>
  <si>
    <t>Oblouk SPIRO 90° segmentový D 125 - montáž</t>
  </si>
  <si>
    <t>-2027176285</t>
  </si>
  <si>
    <t>1.022d</t>
  </si>
  <si>
    <t>Oblouk SPIRO 90° segmentový D 125 - dodávka</t>
  </si>
  <si>
    <t>12762232</t>
  </si>
  <si>
    <t>1.023m</t>
  </si>
  <si>
    <t>Oblouk SPIRO 90° segmentový D 140 - montáž</t>
  </si>
  <si>
    <t>1661344001</t>
  </si>
  <si>
    <t>1.023d</t>
  </si>
  <si>
    <t>Oblouk SPIRO 90° segmentový D 140 - dodávka</t>
  </si>
  <si>
    <t>1905382674</t>
  </si>
  <si>
    <t>1.024m</t>
  </si>
  <si>
    <t>Oblouk SPIRO 90° segmentový D 200 - montáž</t>
  </si>
  <si>
    <t>-1055530509</t>
  </si>
  <si>
    <t>1.024d</t>
  </si>
  <si>
    <t>Oblouk SPIRO 90° segmentový D 200 - dodávka</t>
  </si>
  <si>
    <t>-1528076328</t>
  </si>
  <si>
    <t>1.025m</t>
  </si>
  <si>
    <t>Oblouk SPIRO 45° segmentový D 125 - montáž</t>
  </si>
  <si>
    <t>957491684</t>
  </si>
  <si>
    <t>1.025d</t>
  </si>
  <si>
    <t>Oblouk SPIRO 45° segmentový D 125 - dodávka</t>
  </si>
  <si>
    <t>944919953</t>
  </si>
  <si>
    <t>1.026m</t>
  </si>
  <si>
    <t>Oblouk SPIRO 45° segmentový D 140 - montáž</t>
  </si>
  <si>
    <t>368308363</t>
  </si>
  <si>
    <t>1.026d</t>
  </si>
  <si>
    <t>Oblouk SPIRO 45° segmentový D 140 - dodávka</t>
  </si>
  <si>
    <t>1763220083</t>
  </si>
  <si>
    <t>1.027m</t>
  </si>
  <si>
    <t>Spiro potrubí pozink D 100 - montáž</t>
  </si>
  <si>
    <t>bm</t>
  </si>
  <si>
    <t>1516507804</t>
  </si>
  <si>
    <t>1.027d</t>
  </si>
  <si>
    <t>Spiro potrubí pozink D 100 - dodávka</t>
  </si>
  <si>
    <t>163157739</t>
  </si>
  <si>
    <t>1.028m</t>
  </si>
  <si>
    <t>Spiro potrubí pozink D 125 - montáž</t>
  </si>
  <si>
    <t>-524493778</t>
  </si>
  <si>
    <t>1.028d</t>
  </si>
  <si>
    <t>Spiro potrubí pozink D 125 - dodávka</t>
  </si>
  <si>
    <t>-582291051</t>
  </si>
  <si>
    <t>1.029m</t>
  </si>
  <si>
    <t>Spiro potrubí pozink D 140 - montáž</t>
  </si>
  <si>
    <t>1928832396</t>
  </si>
  <si>
    <t>1.029d</t>
  </si>
  <si>
    <t>Spiro potrubí pozink D 140 - dodávka</t>
  </si>
  <si>
    <t>-1439568372</t>
  </si>
  <si>
    <t>1.030m</t>
  </si>
  <si>
    <t>Spiro potrubí pozink D 200 - montáž</t>
  </si>
  <si>
    <t>-668518658</t>
  </si>
  <si>
    <t>1.030d</t>
  </si>
  <si>
    <t>Spiro potrubí pozink D 200 - dodávka</t>
  </si>
  <si>
    <t>-156925798</t>
  </si>
  <si>
    <t>002</t>
  </si>
  <si>
    <t>Hyg.zařízení personálu a ostatní</t>
  </si>
  <si>
    <t>2.001m</t>
  </si>
  <si>
    <t>1455460131</t>
  </si>
  <si>
    <t>2.001d</t>
  </si>
  <si>
    <t>1173121595</t>
  </si>
  <si>
    <t>2.001am</t>
  </si>
  <si>
    <t>Nastavitelný časový spínač DT 3 - montáž</t>
  </si>
  <si>
    <t>1141168012</t>
  </si>
  <si>
    <t>2.001ad</t>
  </si>
  <si>
    <t>Nastavitelný časový spínač DT 3 - dodávka</t>
  </si>
  <si>
    <t>-1447893578</t>
  </si>
  <si>
    <t>2.002m</t>
  </si>
  <si>
    <t>Ventilátor malý radiál. do podhl. BP/0-200 s kruhovou štěrbinou - montáž</t>
  </si>
  <si>
    <t>-1827474028</t>
  </si>
  <si>
    <t>2.002d</t>
  </si>
  <si>
    <t>Ventilátor malý radiál. do podhl. BP/0-200 s kruhovou štěrbinou - dodávka</t>
  </si>
  <si>
    <t>785112418</t>
  </si>
  <si>
    <t>2.002am</t>
  </si>
  <si>
    <t>1039695258</t>
  </si>
  <si>
    <t>2.002ad</t>
  </si>
  <si>
    <t>808423955</t>
  </si>
  <si>
    <t>2.003m</t>
  </si>
  <si>
    <t>Ventilátor diagon.do kruh.potr. TD-500/160 s doběhem - montáž</t>
  </si>
  <si>
    <t>891934347</t>
  </si>
  <si>
    <t>2.003d</t>
  </si>
  <si>
    <t>Ventilátor diagon.do kruh.potr. TD-500/160 s doběhem - dodávka</t>
  </si>
  <si>
    <t>-638400547</t>
  </si>
  <si>
    <t>2.004m</t>
  </si>
  <si>
    <t>Zpětná klapka RSK 160 ED - montáž</t>
  </si>
  <si>
    <t>-936696339</t>
  </si>
  <si>
    <t>2.004d</t>
  </si>
  <si>
    <t>Zpětná klapka RSK 160 ED - dodávka</t>
  </si>
  <si>
    <t>-78981793</t>
  </si>
  <si>
    <t>2.005m</t>
  </si>
  <si>
    <t>-1572399496</t>
  </si>
  <si>
    <t>2.005d</t>
  </si>
  <si>
    <t>1117532171</t>
  </si>
  <si>
    <t>2.006m</t>
  </si>
  <si>
    <t>Ohebná hadice Sonodec 25 - 160mm x10m - montáž</t>
  </si>
  <si>
    <t>-943052370</t>
  </si>
  <si>
    <t>2.006d</t>
  </si>
  <si>
    <t>Ohebná hadice Sonodec 25 - 160mm x10m - dodávka</t>
  </si>
  <si>
    <t>-1218895078</t>
  </si>
  <si>
    <t>2.007m</t>
  </si>
  <si>
    <t>Ohebná hadice Sonodec 25 - 127mm x10m - montáž</t>
  </si>
  <si>
    <t>-147042849</t>
  </si>
  <si>
    <t>2.007d</t>
  </si>
  <si>
    <t>Ohebná hadice Sonodec 25 - 127mm x10m - dodávka</t>
  </si>
  <si>
    <t>81849565</t>
  </si>
  <si>
    <t>2.008m</t>
  </si>
  <si>
    <t>Talířový ventil plastový ELK-160mm/odvodní/ - montáž</t>
  </si>
  <si>
    <t>607327220</t>
  </si>
  <si>
    <t>2.008d</t>
  </si>
  <si>
    <t>Talířový ventil plastový ELK-160mm/odvodní/ - dodávka</t>
  </si>
  <si>
    <t>151085882</t>
  </si>
  <si>
    <t>2.009m</t>
  </si>
  <si>
    <t>Talířový ventil plastový ELF-125mm/odvodní/ - montáž</t>
  </si>
  <si>
    <t>1271397377</t>
  </si>
  <si>
    <t>2.009d</t>
  </si>
  <si>
    <t>Talířový ventil plastový ELF-125mm/odvodní/ - dodávka</t>
  </si>
  <si>
    <t>831688073</t>
  </si>
  <si>
    <t>2.010m</t>
  </si>
  <si>
    <t>-560884915</t>
  </si>
  <si>
    <t>2.010d</t>
  </si>
  <si>
    <t>-2084503780</t>
  </si>
  <si>
    <t>2.011m</t>
  </si>
  <si>
    <t>Oblouk SPIRO 90° segmentový D 100 - montáž</t>
  </si>
  <si>
    <t>-1305106691</t>
  </si>
  <si>
    <t>2.011d</t>
  </si>
  <si>
    <t>Oblouk SPIRO 90° segmentový D 100 - dodávka</t>
  </si>
  <si>
    <t>-384747686</t>
  </si>
  <si>
    <t>2.012m</t>
  </si>
  <si>
    <t>1349821657</t>
  </si>
  <si>
    <t>2.012d</t>
  </si>
  <si>
    <t>-582355826</t>
  </si>
  <si>
    <t>2.013m</t>
  </si>
  <si>
    <t>Oblouk SPIRO 90° segmentový D 160 - montáž</t>
  </si>
  <si>
    <t>-1603381866</t>
  </si>
  <si>
    <t>2.013d</t>
  </si>
  <si>
    <t>Oblouk SPIRO 90° segmentový D 160 - dodávka</t>
  </si>
  <si>
    <t>-1400810020</t>
  </si>
  <si>
    <t>2.014m</t>
  </si>
  <si>
    <t>-1012571338</t>
  </si>
  <si>
    <t>2.014d</t>
  </si>
  <si>
    <t>1227156082</t>
  </si>
  <si>
    <t>2.015m</t>
  </si>
  <si>
    <t>Přechod osový SPIRO 125 - 100 - montáž</t>
  </si>
  <si>
    <t>730425021</t>
  </si>
  <si>
    <t>2.015d</t>
  </si>
  <si>
    <t>Přechod osový SPIRO 125 - 100 - dodávka</t>
  </si>
  <si>
    <t>-378760843</t>
  </si>
  <si>
    <t>2.016m</t>
  </si>
  <si>
    <t>Přechod osový SPIRO 140 - 100 - montáž</t>
  </si>
  <si>
    <t>-1796971887</t>
  </si>
  <si>
    <t>2.016d</t>
  </si>
  <si>
    <t>Přechod osový SPIRO 140 - 100 - dodávka</t>
  </si>
  <si>
    <t>-925560819</t>
  </si>
  <si>
    <t>2.017m</t>
  </si>
  <si>
    <t>Přechod osový SPIRO 160 - 140 - montáž</t>
  </si>
  <si>
    <t>865986709</t>
  </si>
  <si>
    <t>2.017d</t>
  </si>
  <si>
    <t>Přechod osový SPIRO 160 - 140 - dodávka</t>
  </si>
  <si>
    <t>-90271017</t>
  </si>
  <si>
    <t>2.018m</t>
  </si>
  <si>
    <t>Přechod osový SPIRO 200 - 160 - montáž</t>
  </si>
  <si>
    <t>-80229702</t>
  </si>
  <si>
    <t>2.018d</t>
  </si>
  <si>
    <t>Přechod osový SPIRO 200 - 160 - dodávka</t>
  </si>
  <si>
    <t>1837733235</t>
  </si>
  <si>
    <t>2.019m</t>
  </si>
  <si>
    <t>-972749865</t>
  </si>
  <si>
    <t>2.019d</t>
  </si>
  <si>
    <t>-391254329</t>
  </si>
  <si>
    <t>2.020m</t>
  </si>
  <si>
    <t>-1049832228</t>
  </si>
  <si>
    <t>2.020d</t>
  </si>
  <si>
    <t>-1939931360</t>
  </si>
  <si>
    <t>2.021m</t>
  </si>
  <si>
    <t>-26520267</t>
  </si>
  <si>
    <t>2.021d</t>
  </si>
  <si>
    <t>-1505661271</t>
  </si>
  <si>
    <t>2.022m</t>
  </si>
  <si>
    <t>952786837</t>
  </si>
  <si>
    <t>2.022d</t>
  </si>
  <si>
    <t>160408929</t>
  </si>
  <si>
    <t>2.023m</t>
  </si>
  <si>
    <t>Odbočka jednostranná 45°-SPIRO 160/100 - montáž</t>
  </si>
  <si>
    <t>-1631786468</t>
  </si>
  <si>
    <t>2.023d</t>
  </si>
  <si>
    <t>Odbočka jednostranná 45°-SPIRO 160/100 - dodávka</t>
  </si>
  <si>
    <t>55653025</t>
  </si>
  <si>
    <t>2.024m</t>
  </si>
  <si>
    <t>Odbočka jednostranná 45°-SPIRO 160/160 - montáž</t>
  </si>
  <si>
    <t>1998847994</t>
  </si>
  <si>
    <t>2.024d</t>
  </si>
  <si>
    <t>Odbočka jednostranná 45°-SPIRO 160/160 - dodávka</t>
  </si>
  <si>
    <t>-565106783</t>
  </si>
  <si>
    <t>2.025m</t>
  </si>
  <si>
    <t>Odbočka jednostranná 45°-SPIRO 200/160 - montáž</t>
  </si>
  <si>
    <t>-99600666</t>
  </si>
  <si>
    <t>2.025d</t>
  </si>
  <si>
    <t>Odbočka jednostranná 45°-SPIRO 200/160 - dodávka</t>
  </si>
  <si>
    <t>-1871846998</t>
  </si>
  <si>
    <t>2.026m</t>
  </si>
  <si>
    <t>Odbočka jednostranná 90° 160 - 160 - montáž</t>
  </si>
  <si>
    <t>-1877675564</t>
  </si>
  <si>
    <t>2.026d</t>
  </si>
  <si>
    <t>Odbočka jednostranná 90° 160 - 160 - dodávka</t>
  </si>
  <si>
    <t>818892183</t>
  </si>
  <si>
    <t>2.027m</t>
  </si>
  <si>
    <t>Odbočka jednostranná 90° 160 - 125 - montáž</t>
  </si>
  <si>
    <t>2138370421</t>
  </si>
  <si>
    <t>2.027d</t>
  </si>
  <si>
    <t>Odbočka jednostranná 90° 160 - 125 - dodávka</t>
  </si>
  <si>
    <t>459423091</t>
  </si>
  <si>
    <t>2.028m</t>
  </si>
  <si>
    <t>Odbočka oboustranná 90° 160 - 160 - montáž</t>
  </si>
  <si>
    <t>1153781823</t>
  </si>
  <si>
    <t>2.028d</t>
  </si>
  <si>
    <t>Odbočka oboustranná 90° 160 - 160 - dodávka</t>
  </si>
  <si>
    <t>-1760273377</t>
  </si>
  <si>
    <t>2.029m</t>
  </si>
  <si>
    <t>Oblouk SPIRO 45° segmentový D 160 - montáž</t>
  </si>
  <si>
    <t>822779201</t>
  </si>
  <si>
    <t>2.029d</t>
  </si>
  <si>
    <t>Oblouk SPIRO 45° segmentový D 160 - dodávka</t>
  </si>
  <si>
    <t>1481237122</t>
  </si>
  <si>
    <t>2.030m</t>
  </si>
  <si>
    <t>628522641</t>
  </si>
  <si>
    <t>2.030d</t>
  </si>
  <si>
    <t>352834485</t>
  </si>
  <si>
    <t>2.031m</t>
  </si>
  <si>
    <t>1578201731</t>
  </si>
  <si>
    <t>2.031d</t>
  </si>
  <si>
    <t>-1427026493</t>
  </si>
  <si>
    <t>2.032m</t>
  </si>
  <si>
    <t>697102701</t>
  </si>
  <si>
    <t>2.032d</t>
  </si>
  <si>
    <t>-362893047</t>
  </si>
  <si>
    <t>2.033m</t>
  </si>
  <si>
    <t>Spiro potrubí pozink D 160 - montáž</t>
  </si>
  <si>
    <t>-1730458718</t>
  </si>
  <si>
    <t>2.033d</t>
  </si>
  <si>
    <t>Spiro potrubí pozink D 160 - dodávka</t>
  </si>
  <si>
    <t>244130893</t>
  </si>
  <si>
    <t>2.034m</t>
  </si>
  <si>
    <t>1719980674</t>
  </si>
  <si>
    <t>2.034d</t>
  </si>
  <si>
    <t>1626944301</t>
  </si>
  <si>
    <t>2.035m</t>
  </si>
  <si>
    <t>Oblouk SPIRO 45° segmentový D 100 - montáž</t>
  </si>
  <si>
    <t>687485790</t>
  </si>
  <si>
    <t>2.035d</t>
  </si>
  <si>
    <t>Oblouk SPIRO 45° segmentový D 100 - dodávka</t>
  </si>
  <si>
    <t>1001558437</t>
  </si>
  <si>
    <t>2.036m</t>
  </si>
  <si>
    <t>Odbočka jednostranná 45°-SPIRO 140/140 - montáž</t>
  </si>
  <si>
    <t>1885572495</t>
  </si>
  <si>
    <t>2.036d</t>
  </si>
  <si>
    <t>Odbočka jednostranná 45°-SPIRO 140/140 - dodávka</t>
  </si>
  <si>
    <t>-699847493</t>
  </si>
  <si>
    <t>2.037m</t>
  </si>
  <si>
    <t>Odbočka jednostranná 45°-SPIRO 200/125 - montáž</t>
  </si>
  <si>
    <t>190510214</t>
  </si>
  <si>
    <t>2.037d</t>
  </si>
  <si>
    <t>Odbočka jednostranná 45°-SPIRO 200/125 - dodávka</t>
  </si>
  <si>
    <t>1144660113</t>
  </si>
  <si>
    <t>003</t>
  </si>
  <si>
    <t>Přívod vzduchu do chodeb</t>
  </si>
  <si>
    <t>3.001am</t>
  </si>
  <si>
    <t>Větrací jednotka Terno-S: Ventilátorový díl TERNO-S přímý 280 K-15/0,6-VTR-Z - montáž</t>
  </si>
  <si>
    <t>21923381</t>
  </si>
  <si>
    <t>3.001ad</t>
  </si>
  <si>
    <t>Větrací jednotka Terno-S: Ventilátorový díl TERNO-S přímý 280 K-15/0,6-VTR-Z - dodávka</t>
  </si>
  <si>
    <t>-236749564</t>
  </si>
  <si>
    <t>3.001bm</t>
  </si>
  <si>
    <t>Větrací jednotka Terno-S: Filtrační díl TERNO-S 280 FS-EU7-Z - montáž</t>
  </si>
  <si>
    <t>-142522248</t>
  </si>
  <si>
    <t>3.001bd</t>
  </si>
  <si>
    <t>Větrací jednotka Terno-S: Filtrační díl TERNO-S 280 FS-EU7-Z - dodávka</t>
  </si>
  <si>
    <t>-1069411385</t>
  </si>
  <si>
    <t>3.001cm</t>
  </si>
  <si>
    <t>Větrací jednotka Terno-S: Elektrický ohřívač TERNO-S 280 EL-6-T - montáž</t>
  </si>
  <si>
    <t>1611913927</t>
  </si>
  <si>
    <t>3.001cd</t>
  </si>
  <si>
    <t>Větrací jednotka Terno-S: Elektrický ohřívač TERNO-S 280 EL-6-T - dodávka</t>
  </si>
  <si>
    <t>47199695</t>
  </si>
  <si>
    <t>3.001dm</t>
  </si>
  <si>
    <t>Větrací jednotka Terno-S: Výparníkový díl TERNO-S 280 CH6-P-Z - montáž</t>
  </si>
  <si>
    <t>214779149</t>
  </si>
  <si>
    <t>3.001dd</t>
  </si>
  <si>
    <t>Větrací jednotka Terno-S: Výparníkový díl TERNO-S 280 CH6-P-Z - dodávka</t>
  </si>
  <si>
    <t>-361668837</t>
  </si>
  <si>
    <t>3.001em</t>
  </si>
  <si>
    <t>Větrací jednotka Terno-S: Pružná vložka 500x300 Z - montáž</t>
  </si>
  <si>
    <t>-719303912</t>
  </si>
  <si>
    <t>3.001ed</t>
  </si>
  <si>
    <t>Větrací jednotka Terno-S: Pružná vložka 500x300 Z - dodávka</t>
  </si>
  <si>
    <t>72492959</t>
  </si>
  <si>
    <t>3.001fm</t>
  </si>
  <si>
    <t>Větrací jednotka Terno-S: Klapka regul.a uzavírací RK 280 VH - montáž</t>
  </si>
  <si>
    <t>-894582606</t>
  </si>
  <si>
    <t>3.001fd</t>
  </si>
  <si>
    <t>Větrací jednotka Terno-S: Klapka regul.a uzavírací RK 280 VH - dodávka</t>
  </si>
  <si>
    <t>2100488657</t>
  </si>
  <si>
    <t>3.001gm</t>
  </si>
  <si>
    <t>Větrací jednotka Terno-S: Tlumič hluku REA 280 - montáž</t>
  </si>
  <si>
    <t>1945710121</t>
  </si>
  <si>
    <t>3.001gd</t>
  </si>
  <si>
    <t>Větrací jednotka Terno-S: Tlumič hluku REA 280 - dodávka</t>
  </si>
  <si>
    <t>-1272621065</t>
  </si>
  <si>
    <t>3.002am</t>
  </si>
  <si>
    <t>Regulace vč. Rozvaděče: Teplotní čidlo pro REGU AD prostorové ATC10-M IP30 - montáž</t>
  </si>
  <si>
    <t>-1926403318</t>
  </si>
  <si>
    <t>3.002ad</t>
  </si>
  <si>
    <t>Regulace vč. Rozvaděče: Teplotní čidlo pro REGU AD prostorové ATC10-M IP30 - dodávka</t>
  </si>
  <si>
    <t>769595895</t>
  </si>
  <si>
    <t>3.002bm</t>
  </si>
  <si>
    <t>Regulace vč. Rozvaděče: Teplotní čidlo pro REGU AD, l=150 potrubní ATC10-V-150 IP65 - montáž</t>
  </si>
  <si>
    <t>-680728376</t>
  </si>
  <si>
    <t>3.002bd</t>
  </si>
  <si>
    <t>Regulace vč. Rozvaděče: Teplotní čidlo pro REGU AD, l=150 potrubní ATC10-V-150 IP65 - dodávka</t>
  </si>
  <si>
    <t>282216957</t>
  </si>
  <si>
    <t>3.002cm</t>
  </si>
  <si>
    <t>Regulace vč. Rozvaděče: Teplotní čidlo pro REGU AD venkovní ATC10-Z IP65 - montáž</t>
  </si>
  <si>
    <t>752441965</t>
  </si>
  <si>
    <t>3.002cd</t>
  </si>
  <si>
    <t>Regulace vč. Rozvaděče: Teplotní čidlo pro REGU AD venkovní ATC10-Z IP65 - dodávka</t>
  </si>
  <si>
    <t>54278722</t>
  </si>
  <si>
    <t>3.002dm</t>
  </si>
  <si>
    <t>Regulace vč. Rozvaděče: Ind. tlakové dif. PS500 (30-500Pa) - montáž</t>
  </si>
  <si>
    <t>197431829</t>
  </si>
  <si>
    <t>3.002dd</t>
  </si>
  <si>
    <t>Regulace vč. Rozvaděče: Ind. tlakové dif. PS500 (30-500Pa) - dodávka</t>
  </si>
  <si>
    <t>784981970</t>
  </si>
  <si>
    <t>3.002em</t>
  </si>
  <si>
    <t>Regulace vč. Rozvaděče: Ind. tlakové dif. PS1500 (100-1500Pa) - montáž</t>
  </si>
  <si>
    <t>576813323</t>
  </si>
  <si>
    <t>3.002ed</t>
  </si>
  <si>
    <t>Regulace vč. Rozvaděče: Ind. tlakové dif. PS1500 (100-1500Pa) - dodávka</t>
  </si>
  <si>
    <t>-618898512</t>
  </si>
  <si>
    <t>3.002fm</t>
  </si>
  <si>
    <t>Regulace vč. Rozvaděče: REG.OT. SV008iC5-1f vč.odrušovací filtru (1f,04-1,1kW) - montáž</t>
  </si>
  <si>
    <t>1054891909</t>
  </si>
  <si>
    <t>3.002fd</t>
  </si>
  <si>
    <t>Regulace vč. Rozvaděče: REG.OT. SV008iC5-1f vč.odrušovací filtru (1f,04-1,1kW) - dodávka</t>
  </si>
  <si>
    <t>431223610</t>
  </si>
  <si>
    <t>3.002gm</t>
  </si>
  <si>
    <t>Regulace vč. Rozvaděče: Servopohon BELIMO LM24A  - montáž</t>
  </si>
  <si>
    <t>1967329155</t>
  </si>
  <si>
    <t>3.002gd</t>
  </si>
  <si>
    <t>Regulace vč. Rozvaděče: Servopohon BELIMO LM24A  - dodávka</t>
  </si>
  <si>
    <t>-312410338</t>
  </si>
  <si>
    <t>3.003m</t>
  </si>
  <si>
    <t>Tepelné čerpadlo - KJ Frimec F5LCY 80 A2RC-1f - montáž</t>
  </si>
  <si>
    <t>-1155523166</t>
  </si>
  <si>
    <t>3.003d</t>
  </si>
  <si>
    <t>Tepelné čerpadlo - KJ Frimec F5LCY 80 A2RC-1f - dodávka</t>
  </si>
  <si>
    <t>352498316</t>
  </si>
  <si>
    <t>3.003bm</t>
  </si>
  <si>
    <t>Tepelné čerpadlo - KJ Frimec F5LCY 80 A2RC-1f: Filtrdehydrátor pro vel.71-260 (10mm) pájecí - montáž</t>
  </si>
  <si>
    <t>-687703118</t>
  </si>
  <si>
    <t>3.003bd</t>
  </si>
  <si>
    <t>Tepelné čerpadlo - KJ Frimec F5LCY 80 A2RC-1f: Filtrdehydrátor pro vel.71-260 (10mm) pájecí - dodávka</t>
  </si>
  <si>
    <t>-766118528</t>
  </si>
  <si>
    <t>3.003cm</t>
  </si>
  <si>
    <t>Tepelné čerpadlo - KJ Frimec F5LCY 80 A2RC-1f: Komunikační modul 0-10V AHU- FR 14 1 pro KJ - montáž</t>
  </si>
  <si>
    <t>-2112136918</t>
  </si>
  <si>
    <t>3.003cd</t>
  </si>
  <si>
    <t>Tepelné čerpadlo - KJ Frimec F5LCY 80 A2RC-1f: Komunikační modul 0-10V AHU- FR 14 1 pro KJ - dodávka</t>
  </si>
  <si>
    <t>-1853636705</t>
  </si>
  <si>
    <t>167</t>
  </si>
  <si>
    <t>3.003dm</t>
  </si>
  <si>
    <t>Tepelné čerpadlo - KJ Frimec F5LCY 80 A2RC-1f: Sada izolátorů chvění - 4ks typ 50-160 a 280-450 - montáž</t>
  </si>
  <si>
    <t>-719462428</t>
  </si>
  <si>
    <t>168</t>
  </si>
  <si>
    <t>3.003dd</t>
  </si>
  <si>
    <t>Tepelné čerpadlo - KJ Frimec F5LCY 80 A2RC-1f: Sada izolátorů chvění - 4ks typ 50-160 a 280-450 - dodávka</t>
  </si>
  <si>
    <t>-958079006</t>
  </si>
  <si>
    <t>169</t>
  </si>
  <si>
    <t>3.003am</t>
  </si>
  <si>
    <t>Tepelné čerpadlo - KJ Frimec F5LCY 80 A2RC-1f: Průhledítko pro vel.71-260 (10mm) pájecí - montáž</t>
  </si>
  <si>
    <t>377124005</t>
  </si>
  <si>
    <t>170</t>
  </si>
  <si>
    <t>3.003ad</t>
  </si>
  <si>
    <t>Tepelné čerpadlo - KJ Frimec F5LCY 80 A2RC-1f: Průhledítko pro vel.71-260 (10mm) pájecí - dodávka</t>
  </si>
  <si>
    <t>1757477770</t>
  </si>
  <si>
    <t>171</t>
  </si>
  <si>
    <t>3.004m</t>
  </si>
  <si>
    <t>Cu potrubí chladiva vč.izolace a armatur (2x17,5m) - montáž</t>
  </si>
  <si>
    <t>-1828228652</t>
  </si>
  <si>
    <t>172</t>
  </si>
  <si>
    <t>3.004d</t>
  </si>
  <si>
    <t>Cu potrubí chladiva vč.izolace a armatur (2x17,5m) - dodávka</t>
  </si>
  <si>
    <t>-1840799071</t>
  </si>
  <si>
    <t>173</t>
  </si>
  <si>
    <t>3.005m</t>
  </si>
  <si>
    <t>Žaluzie 280-H-Z (Terno-S) - montáž</t>
  </si>
  <si>
    <t>832378124</t>
  </si>
  <si>
    <t>174</t>
  </si>
  <si>
    <t>3.005d</t>
  </si>
  <si>
    <t>Žaluzie 280-H-Z (Terno-S) - dodávka</t>
  </si>
  <si>
    <t>-86401870</t>
  </si>
  <si>
    <t>175</t>
  </si>
  <si>
    <t>3.006m</t>
  </si>
  <si>
    <t>Talířový ventil plastový ELI-200mm/přívod/ - montáž</t>
  </si>
  <si>
    <t>-532873304</t>
  </si>
  <si>
    <t>176</t>
  </si>
  <si>
    <t>3.006d</t>
  </si>
  <si>
    <t>Talířový ventil plastový ELI-200mm/přívod/ - dodávka</t>
  </si>
  <si>
    <t>-1607094138</t>
  </si>
  <si>
    <t>177</t>
  </si>
  <si>
    <t>3.007m</t>
  </si>
  <si>
    <t>Talířový ventil plastový ELI-160mm/přívod/ - montáž</t>
  </si>
  <si>
    <t>-1357989404</t>
  </si>
  <si>
    <t>178</t>
  </si>
  <si>
    <t>3.007d</t>
  </si>
  <si>
    <t>Talířový ventil plastový ELI-160mm/přívod/ - dodávka</t>
  </si>
  <si>
    <t>-1445526329</t>
  </si>
  <si>
    <t>179</t>
  </si>
  <si>
    <t>3.008m</t>
  </si>
  <si>
    <t>143676302</t>
  </si>
  <si>
    <t>180</t>
  </si>
  <si>
    <t>3.008d</t>
  </si>
  <si>
    <t>-1351216492</t>
  </si>
  <si>
    <t>181</t>
  </si>
  <si>
    <t>3.009m</t>
  </si>
  <si>
    <t>Ohebná hadice Sonodec 25 - 203mm x10m - montáž</t>
  </si>
  <si>
    <t>-417753748</t>
  </si>
  <si>
    <t>182</t>
  </si>
  <si>
    <t>3.009d</t>
  </si>
  <si>
    <t>Ohebná hadice Sonodec 25 - 203mm x10m - dodávka</t>
  </si>
  <si>
    <t>853763303</t>
  </si>
  <si>
    <t>183</t>
  </si>
  <si>
    <t>3.010m</t>
  </si>
  <si>
    <t>Ohebná hadice Sonodec 25 - 254mm x10m - montáž</t>
  </si>
  <si>
    <t>-1511935463</t>
  </si>
  <si>
    <t>184</t>
  </si>
  <si>
    <t>3.010d</t>
  </si>
  <si>
    <t>Ohebná hadice Sonodec 25 - 254mm x10m - dodávka</t>
  </si>
  <si>
    <t>1378430633</t>
  </si>
  <si>
    <t>185</t>
  </si>
  <si>
    <t>3.011m</t>
  </si>
  <si>
    <t>Regulátor konstantního průtoku RPM-K 200 S/I-.01 TPM 094/13 - montáž</t>
  </si>
  <si>
    <t>-1173483418</t>
  </si>
  <si>
    <t>186</t>
  </si>
  <si>
    <t>3.011d</t>
  </si>
  <si>
    <t>Regulátor konstantního průtoku RPM-K 200 S/I-.01 TPM 094/13 - dodávka</t>
  </si>
  <si>
    <t>-35032143</t>
  </si>
  <si>
    <t>187</t>
  </si>
  <si>
    <t>3.014m</t>
  </si>
  <si>
    <t>čtyřhran. potr. sk.I do obv. 1890, 50% tvarovek - montáž</t>
  </si>
  <si>
    <t>-833185596</t>
  </si>
  <si>
    <t>188</t>
  </si>
  <si>
    <t>3.014d</t>
  </si>
  <si>
    <t>čtyřhran. potr. sk.I do obv. 1890, 50% tvarovek - dodávka</t>
  </si>
  <si>
    <t>-258780015</t>
  </si>
  <si>
    <t>189</t>
  </si>
  <si>
    <t>3.016m</t>
  </si>
  <si>
    <t>Odbočka jednostranná 90° 200 - 160 - montáž</t>
  </si>
  <si>
    <t>-1215679119</t>
  </si>
  <si>
    <t>190</t>
  </si>
  <si>
    <t>3.016d</t>
  </si>
  <si>
    <t>Odbočka jednostranná 90° 200 - 160 - dodávka</t>
  </si>
  <si>
    <t>-1456365358</t>
  </si>
  <si>
    <t>191</t>
  </si>
  <si>
    <t>3.017m</t>
  </si>
  <si>
    <t>Odbočka jednostranná 90° 200 - 200 - montáž</t>
  </si>
  <si>
    <t>647791219</t>
  </si>
  <si>
    <t>192</t>
  </si>
  <si>
    <t>3.017d</t>
  </si>
  <si>
    <t>Odbočka jednostranná 90° 200 - 200 - dodávka</t>
  </si>
  <si>
    <t>-95710971</t>
  </si>
  <si>
    <t>193</t>
  </si>
  <si>
    <t>3.018m</t>
  </si>
  <si>
    <t>Odbočka jednostranná 90° 250 - 200 - montáž</t>
  </si>
  <si>
    <t>1214364416</t>
  </si>
  <si>
    <t>194</t>
  </si>
  <si>
    <t>3.018d</t>
  </si>
  <si>
    <t>Odbočka jednostranná 90° 250 - 200 - dodávka</t>
  </si>
  <si>
    <t>-5843314</t>
  </si>
  <si>
    <t>195</t>
  </si>
  <si>
    <t>3.019m</t>
  </si>
  <si>
    <t>Odbočka jednostranná 90° 280 - 200 - montáž</t>
  </si>
  <si>
    <t>-1028708857</t>
  </si>
  <si>
    <t>196</t>
  </si>
  <si>
    <t>3.019d</t>
  </si>
  <si>
    <t>Odbočka jednostranná 90° 280 - 200 - dodávka</t>
  </si>
  <si>
    <t>-1996154994</t>
  </si>
  <si>
    <t>197</t>
  </si>
  <si>
    <t>3.020m</t>
  </si>
  <si>
    <t>Přechod osový SPIRO 250 - 200 - montáž</t>
  </si>
  <si>
    <t>-1552300495</t>
  </si>
  <si>
    <t>198</t>
  </si>
  <si>
    <t>3.020d</t>
  </si>
  <si>
    <t>Přechod osový SPIRO 250 - 200 - dodávka</t>
  </si>
  <si>
    <t>76433007</t>
  </si>
  <si>
    <t>199</t>
  </si>
  <si>
    <t>3.021m</t>
  </si>
  <si>
    <t>Přechod osový SPIRO 280 - 250 - montáž</t>
  </si>
  <si>
    <t>-1262686774</t>
  </si>
  <si>
    <t>200</t>
  </si>
  <si>
    <t>3.021d</t>
  </si>
  <si>
    <t>Přechod osový SPIRO 280 - 250 - dodávka</t>
  </si>
  <si>
    <t>-2007291623</t>
  </si>
  <si>
    <t>201</t>
  </si>
  <si>
    <t>3.022m</t>
  </si>
  <si>
    <t>249945437</t>
  </si>
  <si>
    <t>202</t>
  </si>
  <si>
    <t>3.022d</t>
  </si>
  <si>
    <t>129848853</t>
  </si>
  <si>
    <t>203</t>
  </si>
  <si>
    <t>3.023m</t>
  </si>
  <si>
    <t>Oblouk SPIRO 45° segmentový D 200 - montáž</t>
  </si>
  <si>
    <t>-514903911</t>
  </si>
  <si>
    <t>204</t>
  </si>
  <si>
    <t>3.023d</t>
  </si>
  <si>
    <t>Oblouk SPIRO 45° segmentový D 200 - dodávka</t>
  </si>
  <si>
    <t>1015284108</t>
  </si>
  <si>
    <t>205</t>
  </si>
  <si>
    <t>3.024m</t>
  </si>
  <si>
    <t>Oblouk SPIRO 60° segmentový D 200 - montáž</t>
  </si>
  <si>
    <t>-2055636422</t>
  </si>
  <si>
    <t>206</t>
  </si>
  <si>
    <t>3.024d</t>
  </si>
  <si>
    <t>Oblouk SPIRO 60° segmentový D 200 - dodávka</t>
  </si>
  <si>
    <t>822201835</t>
  </si>
  <si>
    <t>207</t>
  </si>
  <si>
    <t>3.025m</t>
  </si>
  <si>
    <t>-482201842</t>
  </si>
  <si>
    <t>208</t>
  </si>
  <si>
    <t>3.025d</t>
  </si>
  <si>
    <t>1076641807</t>
  </si>
  <si>
    <t>209</t>
  </si>
  <si>
    <t>3.026m</t>
  </si>
  <si>
    <t>-1771503794</t>
  </si>
  <si>
    <t>210</t>
  </si>
  <si>
    <t>3.026d</t>
  </si>
  <si>
    <t>1374223083</t>
  </si>
  <si>
    <t>211</t>
  </si>
  <si>
    <t>3.027m</t>
  </si>
  <si>
    <t>Spiro potrubí pozink D 250 - montáž</t>
  </si>
  <si>
    <t>-768865950</t>
  </si>
  <si>
    <t>212</t>
  </si>
  <si>
    <t>3.027d</t>
  </si>
  <si>
    <t>Spiro potrubí pozink D 250 - dodávka</t>
  </si>
  <si>
    <t>712456486</t>
  </si>
  <si>
    <t>213</t>
  </si>
  <si>
    <t>3.028m</t>
  </si>
  <si>
    <t>Spiro potrubí pozink D 280 - montáž</t>
  </si>
  <si>
    <t>-1766691649</t>
  </si>
  <si>
    <t>214</t>
  </si>
  <si>
    <t>3.028d</t>
  </si>
  <si>
    <t>Spiro potrubí pozink D 280 - dodávka</t>
  </si>
  <si>
    <t>-1325738105</t>
  </si>
  <si>
    <t>215</t>
  </si>
  <si>
    <t>3.029m</t>
  </si>
  <si>
    <t>Tepelná izolace potrubí tl.20mm s obalem ALU fólií - montáž</t>
  </si>
  <si>
    <t>-1381496668</t>
  </si>
  <si>
    <t>216</t>
  </si>
  <si>
    <t>3.029d</t>
  </si>
  <si>
    <t>Tepelná izolace potrubí tl.20mm s obalem ALU fólií - dodávka</t>
  </si>
  <si>
    <t>-2087092150</t>
  </si>
  <si>
    <t>217</t>
  </si>
  <si>
    <t>3.030m</t>
  </si>
  <si>
    <t>Tepelná izolace potrubí tl.40mm s obalem ALU fólií - montáž</t>
  </si>
  <si>
    <t>-529707576</t>
  </si>
  <si>
    <t>218</t>
  </si>
  <si>
    <t>3.030d</t>
  </si>
  <si>
    <t>Tepelná izolace potrubí tl.40mm s obalem ALU fólií - dodávka</t>
  </si>
  <si>
    <t>-953937790</t>
  </si>
  <si>
    <t>219</t>
  </si>
  <si>
    <t>3.031m</t>
  </si>
  <si>
    <t>Montážní, těsnící a spojovací materiál - montáž</t>
  </si>
  <si>
    <t>kG</t>
  </si>
  <si>
    <t>887078611</t>
  </si>
  <si>
    <t>220</t>
  </si>
  <si>
    <t>3.031d</t>
  </si>
  <si>
    <t>Montážní, těsnící a spojovací materiál - dodávka</t>
  </si>
  <si>
    <t>-847533641</t>
  </si>
  <si>
    <t>221</t>
  </si>
  <si>
    <t>3.032m</t>
  </si>
  <si>
    <t>Návarek na potrubí d 32 pro svod kondenzátu - montáž</t>
  </si>
  <si>
    <t>304208129</t>
  </si>
  <si>
    <t>222</t>
  </si>
  <si>
    <t>3.032d</t>
  </si>
  <si>
    <t>Návarek na potrubí d 32 pro svod kondenzátu - dodávka</t>
  </si>
  <si>
    <t>375524263</t>
  </si>
  <si>
    <t>004</t>
  </si>
  <si>
    <t>Ostatní</t>
  </si>
  <si>
    <t>223</t>
  </si>
  <si>
    <t>4.001</t>
  </si>
  <si>
    <t>Náklady na dopravu (2,6% z ceny dodávek)</t>
  </si>
  <si>
    <t>-1974704171</t>
  </si>
  <si>
    <t>224</t>
  </si>
  <si>
    <t>4.002</t>
  </si>
  <si>
    <t>Přesun strojů a zařízení</t>
  </si>
  <si>
    <t>kg</t>
  </si>
  <si>
    <t>1736627585</t>
  </si>
  <si>
    <t>225</t>
  </si>
  <si>
    <t>4.003</t>
  </si>
  <si>
    <t>Přesun potrubí</t>
  </si>
  <si>
    <t>291517284</t>
  </si>
  <si>
    <t>226</t>
  </si>
  <si>
    <t>4.004</t>
  </si>
  <si>
    <t>Podíl přidruž. výkonů (2,8% z ceny montáže VZT)</t>
  </si>
  <si>
    <t>-685303877</t>
  </si>
  <si>
    <t>227</t>
  </si>
  <si>
    <t>4.005</t>
  </si>
  <si>
    <t>Zednické výpomoci (2,6% z ceny montáže VZT)</t>
  </si>
  <si>
    <t>1784104964</t>
  </si>
  <si>
    <t>228</t>
  </si>
  <si>
    <t>4.007</t>
  </si>
  <si>
    <t xml:space="preserve">Komplexní vyzkoušení    </t>
  </si>
  <si>
    <t>2055343333</t>
  </si>
  <si>
    <t>229</t>
  </si>
  <si>
    <t>4.008</t>
  </si>
  <si>
    <t xml:space="preserve">Zaregulování VZT       </t>
  </si>
  <si>
    <t>-932833848</t>
  </si>
  <si>
    <t>230</t>
  </si>
  <si>
    <t>4.009</t>
  </si>
  <si>
    <t>Zaškolení obsluhy</t>
  </si>
  <si>
    <t>-831186754</t>
  </si>
  <si>
    <t>06 - Rozvody medicínských plynů</t>
  </si>
  <si>
    <t>MP001 - Rozvody medicínských plynů</t>
  </si>
  <si>
    <t>MP001</t>
  </si>
  <si>
    <t>MP001_mont</t>
  </si>
  <si>
    <t>měděná trubka 8x1 - montáž</t>
  </si>
  <si>
    <t>1781213467</t>
  </si>
  <si>
    <t>MP001_dod</t>
  </si>
  <si>
    <t>měděná trubka 8x1 - dodávka</t>
  </si>
  <si>
    <t>256</t>
  </si>
  <si>
    <t>-163428654</t>
  </si>
  <si>
    <t>MP002_mont</t>
  </si>
  <si>
    <t>měděná trubka 12x1 - montáž</t>
  </si>
  <si>
    <t>-181987467</t>
  </si>
  <si>
    <t>MP002_dod</t>
  </si>
  <si>
    <t>měděná trubka 12x1 - dodávka</t>
  </si>
  <si>
    <t>1651740830</t>
  </si>
  <si>
    <t>MP003_mont</t>
  </si>
  <si>
    <t>měděná trubka 18x1 - montáž</t>
  </si>
  <si>
    <t>1713491003</t>
  </si>
  <si>
    <t>MP003_dod</t>
  </si>
  <si>
    <t>měděná trubka 18x1 - dodávka</t>
  </si>
  <si>
    <t>562341646</t>
  </si>
  <si>
    <t>MP004_dod.1</t>
  </si>
  <si>
    <t>prořez trubek 3% - dodávka</t>
  </si>
  <si>
    <t>-1148686218</t>
  </si>
  <si>
    <t>MP005_dod</t>
  </si>
  <si>
    <t>Ag pájka 45+pasta - dodávka</t>
  </si>
  <si>
    <t>g</t>
  </si>
  <si>
    <t>675633430</t>
  </si>
  <si>
    <t>MP0051_mont</t>
  </si>
  <si>
    <t>chránička potrubí-oc.trubka 26.9x2.6 (0,5m) - montáž</t>
  </si>
  <si>
    <t>545649328</t>
  </si>
  <si>
    <t>MP0051_dod</t>
  </si>
  <si>
    <t>chránička potrubí-oc.trubka 26.9x2.6 (0,5m) - dodávka</t>
  </si>
  <si>
    <t>330303</t>
  </si>
  <si>
    <t>MP006_mont</t>
  </si>
  <si>
    <t>tvarovky Cu do pr.18 - montáž</t>
  </si>
  <si>
    <t>1648453860</t>
  </si>
  <si>
    <t>MP006_dod</t>
  </si>
  <si>
    <t>tvarovky Cu do pr.18 - dodávka</t>
  </si>
  <si>
    <t>-1578142477</t>
  </si>
  <si>
    <t>MP007_mont</t>
  </si>
  <si>
    <t>konzole středně složitá - montáž</t>
  </si>
  <si>
    <t>803033801</t>
  </si>
  <si>
    <t>MP007_dod</t>
  </si>
  <si>
    <t>konzole středně složitá - dodávka</t>
  </si>
  <si>
    <t>340197127</t>
  </si>
  <si>
    <t>MP008_mont</t>
  </si>
  <si>
    <t>značení potrubí - montáž</t>
  </si>
  <si>
    <t>-1273176030</t>
  </si>
  <si>
    <t>MP008_dod</t>
  </si>
  <si>
    <t>značení potrubí - dodávka</t>
  </si>
  <si>
    <t>-135692454</t>
  </si>
  <si>
    <t>MP009_dod</t>
  </si>
  <si>
    <t>ochranný plyn pro pájení Cu trubek  - dodávka</t>
  </si>
  <si>
    <t>-845532218</t>
  </si>
  <si>
    <t>MP010_dod</t>
  </si>
  <si>
    <t>propláchnutí rozvodu dusíkem  - dodávka</t>
  </si>
  <si>
    <t>-1675462857</t>
  </si>
  <si>
    <t>MP011_mont</t>
  </si>
  <si>
    <t>zaslepení potrubí - montáž</t>
  </si>
  <si>
    <t>1824128045</t>
  </si>
  <si>
    <t>MP011_dod</t>
  </si>
  <si>
    <t>zaslepení potrubí - dodávka</t>
  </si>
  <si>
    <t>410284931</t>
  </si>
  <si>
    <t>MP012_mont</t>
  </si>
  <si>
    <t>napojení na stávající rozvod  - montáž</t>
  </si>
  <si>
    <t>-1649020228</t>
  </si>
  <si>
    <t>MP012_dod</t>
  </si>
  <si>
    <t>napojení na stávající rozvod  - dodávka</t>
  </si>
  <si>
    <t>-168567310</t>
  </si>
  <si>
    <t>MP013</t>
  </si>
  <si>
    <t>odstavení části stáv.rozvodu vč.zpětného uvedení do provozu</t>
  </si>
  <si>
    <t>-1210120432</t>
  </si>
  <si>
    <t>MP014</t>
  </si>
  <si>
    <t>úseková tlaková zkouška</t>
  </si>
  <si>
    <t>1092643516</t>
  </si>
  <si>
    <t>MP015</t>
  </si>
  <si>
    <t>závěrečná tlaková zkouška</t>
  </si>
  <si>
    <t>-1718979911</t>
  </si>
  <si>
    <t>MP016_mont</t>
  </si>
  <si>
    <t>kulový kohout DN15 vč.šroubení - montáž</t>
  </si>
  <si>
    <t>540214651</t>
  </si>
  <si>
    <t>MP016_dod</t>
  </si>
  <si>
    <t>kulový kohout DN15 vč.šroubení - dodávka</t>
  </si>
  <si>
    <t>1541388976</t>
  </si>
  <si>
    <t>MP017_mont</t>
  </si>
  <si>
    <t>lahvový uzavírací ventil  - montáž</t>
  </si>
  <si>
    <t>171235689</t>
  </si>
  <si>
    <t>MP017_dod</t>
  </si>
  <si>
    <t>lahvový uzavírací ventil  - dodávka</t>
  </si>
  <si>
    <t>1602542881</t>
  </si>
  <si>
    <t>MP018_mont</t>
  </si>
  <si>
    <t>manometr pr.100 rozsah 0-1MPa - montáž</t>
  </si>
  <si>
    <t>-2076155541</t>
  </si>
  <si>
    <t>MP018_dod</t>
  </si>
  <si>
    <t>manometr pr.100 rozsah 0-1MPa - dodávka</t>
  </si>
  <si>
    <t>1809797372</t>
  </si>
  <si>
    <t>MP019_mont</t>
  </si>
  <si>
    <t>vakuometr pr.100 rozsah 0--100kPa - montáž</t>
  </si>
  <si>
    <t>-556307001</t>
  </si>
  <si>
    <t>MP019_dod</t>
  </si>
  <si>
    <t>vakuometr pr.100 rozsah 0--100kPa - dodávka</t>
  </si>
  <si>
    <t>-1775534885</t>
  </si>
  <si>
    <t>MP0191_mont</t>
  </si>
  <si>
    <t>ukončení rozvodu (šroubení k lůžkovým rampám) - montáž</t>
  </si>
  <si>
    <t>4120396</t>
  </si>
  <si>
    <t>MP0191_dod</t>
  </si>
  <si>
    <t>ukončení rozvodu (šroubení k lůžkovým rampám) - dodávka</t>
  </si>
  <si>
    <t>882137884</t>
  </si>
  <si>
    <t>MP020_mont</t>
  </si>
  <si>
    <t>ventil.krabice pro 3 plyny kompletní (3xuzav.ventil,3xpřip.zálohy,3xčidlo snímání tlaku) - montáž</t>
  </si>
  <si>
    <t>-1704285501</t>
  </si>
  <si>
    <t>MP020_dod</t>
  </si>
  <si>
    <t>ventil.krabice pro 3 plyny kompletní (3xuzav.ventil,3xpřip.zálohy,3xčidlo snímání tlaku) - dodávka</t>
  </si>
  <si>
    <t>1535750679</t>
  </si>
  <si>
    <t>MP021_mont</t>
  </si>
  <si>
    <t>monitorovací zařízení s dotyk.LCD displejem pro 12 vstupů, uživatelsky nastavitelné, příprava pro měření spotřeby plynu - montáž</t>
  </si>
  <si>
    <t>-1189969272</t>
  </si>
  <si>
    <t>MP021_dod</t>
  </si>
  <si>
    <t>monitorovací zařízení s dotyk.LCD displejem pro 12 vstupů, uživatelsky nastavitelné, příprava pro měření spotřeby plynu - dodávka</t>
  </si>
  <si>
    <t>-1303284941</t>
  </si>
  <si>
    <t>MP022_mont</t>
  </si>
  <si>
    <t>kabel signalizace - montáž</t>
  </si>
  <si>
    <t>-1738505009</t>
  </si>
  <si>
    <t>MP022_dod</t>
  </si>
  <si>
    <t>kabel signalizace - dodávka</t>
  </si>
  <si>
    <t>-963279609</t>
  </si>
  <si>
    <t>MP023_mont</t>
  </si>
  <si>
    <t>lékařský nástěnný panel s terminální jednotkou  pod omítku - montáž</t>
  </si>
  <si>
    <t>-1165069255</t>
  </si>
  <si>
    <t>MP023_dod</t>
  </si>
  <si>
    <t>lékařský nástěnný panel s terminální jednotkou  pod omítku - dodávka</t>
  </si>
  <si>
    <t>-727262745</t>
  </si>
  <si>
    <t>MP024</t>
  </si>
  <si>
    <t>dokumentace skut.stavu (3x paré, 1x CD)</t>
  </si>
  <si>
    <t>-1406603234</t>
  </si>
  <si>
    <t>MP025</t>
  </si>
  <si>
    <t>LEK 15 - zkouška čistoty medic.stl.vzduchu dle čl.3.2 odst.b</t>
  </si>
  <si>
    <t>-273798691</t>
  </si>
  <si>
    <t>MP026</t>
  </si>
  <si>
    <t>zahájení,ukončení a předání</t>
  </si>
  <si>
    <t>-1891070082</t>
  </si>
  <si>
    <t>MP027</t>
  </si>
  <si>
    <t>přesun hmot</t>
  </si>
  <si>
    <t>556717676</t>
  </si>
  <si>
    <t>MP028</t>
  </si>
  <si>
    <t>zkoušky a revize</t>
  </si>
  <si>
    <t>-227552898</t>
  </si>
  <si>
    <t>MP029</t>
  </si>
  <si>
    <t>stavební přípomocné práce</t>
  </si>
  <si>
    <t>-516494340</t>
  </si>
  <si>
    <t>MP030</t>
  </si>
  <si>
    <t>demontáže</t>
  </si>
  <si>
    <t>-10066017</t>
  </si>
  <si>
    <t>05 - Elektroinstalace</t>
  </si>
  <si>
    <t>E001 - Rozváděč R5.1.G - rozváděcí síť</t>
  </si>
  <si>
    <t>E002 - Rozváděč R5.1.G - napájení</t>
  </si>
  <si>
    <t>E003 - Rozváděč R5.1.G - záloha</t>
  </si>
  <si>
    <t>E004 - Osvětlení</t>
  </si>
  <si>
    <t>E005 - Instalační materiál</t>
  </si>
  <si>
    <t>E0051 - Sada pro nouzovou signalizaci SESTRA-PACIENT</t>
  </si>
  <si>
    <t xml:space="preserve">    E0051.1 - Dodávka a montáž technologie</t>
  </si>
  <si>
    <t xml:space="preserve">    E0051.2 - Slaboproudé rozvody - dodávka a montáž vodičů</t>
  </si>
  <si>
    <t xml:space="preserve">    E0051.3 - Hrubá instalace - trubkování (lištování) a osazení instalačních krabic</t>
  </si>
  <si>
    <t>E006 - Medicínská rampa</t>
  </si>
  <si>
    <t>E007 - Kabely</t>
  </si>
  <si>
    <t>E090 - Ostatní</t>
  </si>
  <si>
    <t>E091 - Demontáže</t>
  </si>
  <si>
    <t>E0911 - Ostatní 2</t>
  </si>
  <si>
    <t>E001</t>
  </si>
  <si>
    <t>Rozváděč R5.1.G - rozváděcí síť</t>
  </si>
  <si>
    <t>1m</t>
  </si>
  <si>
    <t>Rozváděč DZ54-3513, IP54, protipožární úprava EI30S, kompletní dodávka - montáž</t>
  </si>
  <si>
    <t>-1571194389</t>
  </si>
  <si>
    <t>1d</t>
  </si>
  <si>
    <t>Rozváděč DZ54-3513, IP54, protipožární úprava EI30S, kompletní dodávka - dodávka</t>
  </si>
  <si>
    <t>155657759</t>
  </si>
  <si>
    <t>2m</t>
  </si>
  <si>
    <t>MSO-80-3 Vypínač - montáž</t>
  </si>
  <si>
    <t>-1149793014</t>
  </si>
  <si>
    <t>2d</t>
  </si>
  <si>
    <t>MSO-80-3 Vypínač - dodávka</t>
  </si>
  <si>
    <t>-1389064263</t>
  </si>
  <si>
    <t>3m</t>
  </si>
  <si>
    <t>SV-LT-X400 Napěťová spoušť - montáž</t>
  </si>
  <si>
    <t>-1994263214</t>
  </si>
  <si>
    <t>3d</t>
  </si>
  <si>
    <t>SV-LT-X400 Napěťová spoušť - dodávka</t>
  </si>
  <si>
    <t>-658734915</t>
  </si>
  <si>
    <t>4m</t>
  </si>
  <si>
    <t>LTN-4C-1 Jistič - montáž</t>
  </si>
  <si>
    <t>1887561393</t>
  </si>
  <si>
    <t>4d</t>
  </si>
  <si>
    <t>LTN-4C-1 Jistič - dodávka</t>
  </si>
  <si>
    <t>1849481235</t>
  </si>
  <si>
    <t>5m</t>
  </si>
  <si>
    <t>LTN-10B-1 Jistič - montáž</t>
  </si>
  <si>
    <t>912589751</t>
  </si>
  <si>
    <t>5d</t>
  </si>
  <si>
    <t>LTN-10B-1 Jistič - dodávka</t>
  </si>
  <si>
    <t>-467687295</t>
  </si>
  <si>
    <t>6m</t>
  </si>
  <si>
    <t>LTN-16B-1 Jistič - montáž</t>
  </si>
  <si>
    <t>-179076126</t>
  </si>
  <si>
    <t>6d</t>
  </si>
  <si>
    <t>LTN-16B-1 Jistič - dodávka</t>
  </si>
  <si>
    <t>-1503179446</t>
  </si>
  <si>
    <t>7m</t>
  </si>
  <si>
    <t>LTN-25B-3 Jistič - montáž</t>
  </si>
  <si>
    <t>436441530</t>
  </si>
  <si>
    <t>7d</t>
  </si>
  <si>
    <t>LTN-25B-3 Jistič - dodávka</t>
  </si>
  <si>
    <t>-963659787</t>
  </si>
  <si>
    <t>8m</t>
  </si>
  <si>
    <t>LFN-40-4-030A Proudový chránič - montáž</t>
  </si>
  <si>
    <t>2036033863</t>
  </si>
  <si>
    <t>8d</t>
  </si>
  <si>
    <t>LFN-40-4-030A Proudový chránič - dodávka</t>
  </si>
  <si>
    <t>2039613334</t>
  </si>
  <si>
    <t>9m</t>
  </si>
  <si>
    <t>LTN-10B-1N Jistič - montáž</t>
  </si>
  <si>
    <t>-829018284</t>
  </si>
  <si>
    <t>9d</t>
  </si>
  <si>
    <t>LTN-10B-1N Jistič - dodávka</t>
  </si>
  <si>
    <t>-1736395641</t>
  </si>
  <si>
    <t>10m</t>
  </si>
  <si>
    <t>LTN-16B-1N Jistič - montáž</t>
  </si>
  <si>
    <t>-2137227950</t>
  </si>
  <si>
    <t>10d</t>
  </si>
  <si>
    <t>LTN-16B-1N Jistič - dodávka</t>
  </si>
  <si>
    <t>489982460</t>
  </si>
  <si>
    <t>11m</t>
  </si>
  <si>
    <t>RSI-63-40-A230 Instalační stykač - montáž</t>
  </si>
  <si>
    <t>207903667</t>
  </si>
  <si>
    <t>11d</t>
  </si>
  <si>
    <t>RSI-63-40-A230 Instalační stykač - dodávka</t>
  </si>
  <si>
    <t>1270644151</t>
  </si>
  <si>
    <t>E002</t>
  </si>
  <si>
    <t>Rozváděč R5.1.G - napájení</t>
  </si>
  <si>
    <t>12m</t>
  </si>
  <si>
    <t>Rozváděč DZ54-2413, IP54, protipožární úprava EI30S, kompletní dodávka - montáž</t>
  </si>
  <si>
    <t>-1948793352</t>
  </si>
  <si>
    <t>12d</t>
  </si>
  <si>
    <t>Rozváděč DZ54-2413, IP54, protipožární úprava EI30S, kompletní dodávka - dodávka</t>
  </si>
  <si>
    <t>-600119679</t>
  </si>
  <si>
    <t>13m</t>
  </si>
  <si>
    <t>Svorka OTL 240/1x2 - montáž</t>
  </si>
  <si>
    <t>-329665056</t>
  </si>
  <si>
    <t>13d</t>
  </si>
  <si>
    <t>Svorka OTL 240/1x2 - dodávka</t>
  </si>
  <si>
    <t>-1151304138</t>
  </si>
  <si>
    <t>14m</t>
  </si>
  <si>
    <t>Uzemňovací přípojnice PEN - montáž</t>
  </si>
  <si>
    <t>543839209</t>
  </si>
  <si>
    <t>14d</t>
  </si>
  <si>
    <t>Uzemňovací přípojnice PEN - dodávka</t>
  </si>
  <si>
    <t>-781972911</t>
  </si>
  <si>
    <t>E003</t>
  </si>
  <si>
    <t>Rozváděč R5.1.G - záloha</t>
  </si>
  <si>
    <t>15m</t>
  </si>
  <si>
    <t>454895501</t>
  </si>
  <si>
    <t>15d</t>
  </si>
  <si>
    <t>1421438874</t>
  </si>
  <si>
    <t>16m</t>
  </si>
  <si>
    <t>-465489566</t>
  </si>
  <si>
    <t>16d</t>
  </si>
  <si>
    <t>-588879063</t>
  </si>
  <si>
    <t>17m</t>
  </si>
  <si>
    <t>1611993202</t>
  </si>
  <si>
    <t>17d</t>
  </si>
  <si>
    <t>-1024179852</t>
  </si>
  <si>
    <t>18m</t>
  </si>
  <si>
    <t>OPVP14-3 Pojistkový odpínač - montáž</t>
  </si>
  <si>
    <t>-1466197413</t>
  </si>
  <si>
    <t>18d</t>
  </si>
  <si>
    <t>OPVP14-3 Pojistkový odpínač - dodávka</t>
  </si>
  <si>
    <t>858377129</t>
  </si>
  <si>
    <t>19m</t>
  </si>
  <si>
    <t>PV14 40A gG Pojistková vložka - montáž</t>
  </si>
  <si>
    <t>-600016734</t>
  </si>
  <si>
    <t>19d</t>
  </si>
  <si>
    <t>PV14 40A gG Pojistková vložka - dodávka</t>
  </si>
  <si>
    <t>884578770</t>
  </si>
  <si>
    <t>20m</t>
  </si>
  <si>
    <t>463324937</t>
  </si>
  <si>
    <t>20d</t>
  </si>
  <si>
    <t>-620073840</t>
  </si>
  <si>
    <t>21m</t>
  </si>
  <si>
    <t>-679841042</t>
  </si>
  <si>
    <t>21d</t>
  </si>
  <si>
    <t>1440308147</t>
  </si>
  <si>
    <t>22m</t>
  </si>
  <si>
    <t>-922491601</t>
  </si>
  <si>
    <t>22d</t>
  </si>
  <si>
    <t>-969424080</t>
  </si>
  <si>
    <t>23m</t>
  </si>
  <si>
    <t>-534884786</t>
  </si>
  <si>
    <t>23d</t>
  </si>
  <si>
    <t>334833630</t>
  </si>
  <si>
    <t>24m</t>
  </si>
  <si>
    <t>1553763492</t>
  </si>
  <si>
    <t>24d</t>
  </si>
  <si>
    <t>-425110436</t>
  </si>
  <si>
    <t>25m</t>
  </si>
  <si>
    <t>1826768933</t>
  </si>
  <si>
    <t>25d</t>
  </si>
  <si>
    <t>-2006356947</t>
  </si>
  <si>
    <t>26m</t>
  </si>
  <si>
    <t>LTN-6B-1 Jistič - montáž</t>
  </si>
  <si>
    <t>387817243</t>
  </si>
  <si>
    <t>26d</t>
  </si>
  <si>
    <t>LTN-6B-1 Jistič - dodávka</t>
  </si>
  <si>
    <t>-1682108618</t>
  </si>
  <si>
    <t>27m</t>
  </si>
  <si>
    <t>-1370061262</t>
  </si>
  <si>
    <t>27d</t>
  </si>
  <si>
    <t>-1664310777</t>
  </si>
  <si>
    <t>28m</t>
  </si>
  <si>
    <t>RPI-16-001-X230-SE Instalační relé - montáž</t>
  </si>
  <si>
    <t>-1914687210</t>
  </si>
  <si>
    <t>28d</t>
  </si>
  <si>
    <t>RPI-16-001-X230-SE Instalační relé - dodávka</t>
  </si>
  <si>
    <t>-1904747500</t>
  </si>
  <si>
    <t>29m</t>
  </si>
  <si>
    <t>-1076974802</t>
  </si>
  <si>
    <t>29d</t>
  </si>
  <si>
    <t>-732156112</t>
  </si>
  <si>
    <t>30m</t>
  </si>
  <si>
    <t>LTN-16C-3 Jistič - montáž</t>
  </si>
  <si>
    <t>1520720409</t>
  </si>
  <si>
    <t>30d</t>
  </si>
  <si>
    <t>LTN-16C-3 Jistič - dodávka</t>
  </si>
  <si>
    <t>993179342</t>
  </si>
  <si>
    <t>E004</t>
  </si>
  <si>
    <t>Osvětlení</t>
  </si>
  <si>
    <t>31m</t>
  </si>
  <si>
    <t>A - DOMINO MINERAL LED NBB PRISMA RA80 3668lm, 436cd/klm 35W WHITE - montáž</t>
  </si>
  <si>
    <t>-96619810</t>
  </si>
  <si>
    <t>31d</t>
  </si>
  <si>
    <t>A - DOMINO MINERAL LED NBB PRISMA RA80 3668lm, 436cd/klm 35W WHITE - dodávka</t>
  </si>
  <si>
    <t>-264565376</t>
  </si>
  <si>
    <t>32m</t>
  </si>
  <si>
    <t>B - DOMINO MINERAL LED NBB PRISMA RA90 3057lm, 436cd/klm 35W SILVER - montáž</t>
  </si>
  <si>
    <t>-890294907</t>
  </si>
  <si>
    <t>32d</t>
  </si>
  <si>
    <t>B - DOMINO MINERAL LED NBB PRISMA RA90 3057lm, 436cd/klm 35W SILVER - dodávka</t>
  </si>
  <si>
    <t>1767832406</t>
  </si>
  <si>
    <t>33m</t>
  </si>
  <si>
    <t>C - DOMINO MINERAL LED NBB PRISMA RA80 3668lm, 436cd/klm 35W SILVER - montáž</t>
  </si>
  <si>
    <t>-1828465220</t>
  </si>
  <si>
    <t>33d</t>
  </si>
  <si>
    <t>C - DOMINO MINERAL LED NBB PRISMA RA80 3668lm, 436cd/klm 35W SILVER - dodávka</t>
  </si>
  <si>
    <t>1863480587</t>
  </si>
  <si>
    <t>34m</t>
  </si>
  <si>
    <t>NO1-Nouzové svítidlo LED 1W 1H - montáž</t>
  </si>
  <si>
    <t>-246058145</t>
  </si>
  <si>
    <t>34d</t>
  </si>
  <si>
    <t>NO1-Nouzové svítidlo LED 1W 1H - dodávka</t>
  </si>
  <si>
    <t>-872782872</t>
  </si>
  <si>
    <t>35m</t>
  </si>
  <si>
    <t>NO2-Nouzové svítidlo LED 3W 1H - montáž</t>
  </si>
  <si>
    <t>84658159</t>
  </si>
  <si>
    <t>35d</t>
  </si>
  <si>
    <t>NO2-Nouzové svítidlo LED 3W 1H - dodávka</t>
  </si>
  <si>
    <t>1131666166</t>
  </si>
  <si>
    <t>36m</t>
  </si>
  <si>
    <t>D - ICARUS LED NBB 15W/840 - montáž</t>
  </si>
  <si>
    <t>1656202896</t>
  </si>
  <si>
    <t>36d</t>
  </si>
  <si>
    <t>D - ICARUS LED NBB 15W/840 - dodávka</t>
  </si>
  <si>
    <t>-1129480599</t>
  </si>
  <si>
    <t>E005</t>
  </si>
  <si>
    <t>Instalační materiál</t>
  </si>
  <si>
    <t>37m</t>
  </si>
  <si>
    <t>Zásuvka jednonásobná, s ochranným kolíkem; 2P+PE - montáž</t>
  </si>
  <si>
    <t>720756322</t>
  </si>
  <si>
    <t>37d</t>
  </si>
  <si>
    <t>Zásuvka jednonásobná, s ochranným kolíkem; 2P+PE - dodávka</t>
  </si>
  <si>
    <t>2026415719</t>
  </si>
  <si>
    <t>38m</t>
  </si>
  <si>
    <t>Dvojzásuvka RJ datová - montáž</t>
  </si>
  <si>
    <t>1427204608</t>
  </si>
  <si>
    <t>38d</t>
  </si>
  <si>
    <t>Dvojzásuvka RJ datová - dodávka</t>
  </si>
  <si>
    <t>1234668360</t>
  </si>
  <si>
    <t>39m</t>
  </si>
  <si>
    <t>Zásuvka RJ TV - montáž</t>
  </si>
  <si>
    <t>-794490483</t>
  </si>
  <si>
    <t>39d</t>
  </si>
  <si>
    <t>Zásuvka RJ TV - dodávka</t>
  </si>
  <si>
    <t>-442693237</t>
  </si>
  <si>
    <t>40m</t>
  </si>
  <si>
    <t>Rámeček trojnásobný - montáž</t>
  </si>
  <si>
    <t>-1195034472</t>
  </si>
  <si>
    <t>40d</t>
  </si>
  <si>
    <t>Rámeček trojnásobný - dodávka</t>
  </si>
  <si>
    <t>265115933</t>
  </si>
  <si>
    <t>41m</t>
  </si>
  <si>
    <t>Přístrojová krabice - montáž</t>
  </si>
  <si>
    <t>-215264417</t>
  </si>
  <si>
    <t>41d</t>
  </si>
  <si>
    <t>Přístrojová krabice - dodávka</t>
  </si>
  <si>
    <t>1875596433</t>
  </si>
  <si>
    <t>42m</t>
  </si>
  <si>
    <t>Spínač; řazení 1 - montáž</t>
  </si>
  <si>
    <t>-1886279950</t>
  </si>
  <si>
    <t>42d</t>
  </si>
  <si>
    <t>Spínač; řazení 1 - dodávka</t>
  </si>
  <si>
    <t>893464479</t>
  </si>
  <si>
    <t>43m</t>
  </si>
  <si>
    <t>Přepínač sériový; řazení 6 - montáž</t>
  </si>
  <si>
    <t>-1310248492</t>
  </si>
  <si>
    <t>43d</t>
  </si>
  <si>
    <t>Přepínač sériový; řazení 6 - dodávka</t>
  </si>
  <si>
    <t>-2057696511</t>
  </si>
  <si>
    <t>45m</t>
  </si>
  <si>
    <t>Drátěný žlab CF54/200 + úchyt dle Pavus - montáž</t>
  </si>
  <si>
    <t>1645411789</t>
  </si>
  <si>
    <t>45d</t>
  </si>
  <si>
    <t>Drátěný žlab CF54/200 + úchyt dle Pavus - dodávka</t>
  </si>
  <si>
    <t>284645338</t>
  </si>
  <si>
    <t>46m</t>
  </si>
  <si>
    <t>Ohebná hadice PVC 16-21 - montáž</t>
  </si>
  <si>
    <t>-1229634011</t>
  </si>
  <si>
    <t>46d</t>
  </si>
  <si>
    <t>Ohebná hadice PVC 16-21 - dodávka</t>
  </si>
  <si>
    <t>-1846028856</t>
  </si>
  <si>
    <t>47m</t>
  </si>
  <si>
    <t>Krabice KO125 se PE svorkami - montáž</t>
  </si>
  <si>
    <t>-713826362</t>
  </si>
  <si>
    <t>47d</t>
  </si>
  <si>
    <t>Krabice KO125 se PE svorkami - dodávka</t>
  </si>
  <si>
    <t>-791033536</t>
  </si>
  <si>
    <t>48m</t>
  </si>
  <si>
    <t>Ovládač ""Nouzového zastavení"" s hřib. knoflíkem s aretací v krabičce s označením - montáž</t>
  </si>
  <si>
    <t>-1719883887</t>
  </si>
  <si>
    <t>48d</t>
  </si>
  <si>
    <t>Ovládač ""Nouzového zastavení"" s hřib. knoflíkem s aretací v krabičce s označením - dodávka</t>
  </si>
  <si>
    <t>1481502389</t>
  </si>
  <si>
    <t>49m</t>
  </si>
  <si>
    <t>Pohybový spínač do podhledu - montáž</t>
  </si>
  <si>
    <t>-1366785035</t>
  </si>
  <si>
    <t>49d</t>
  </si>
  <si>
    <t>Pohybový spínač do podhledu - dodávka</t>
  </si>
  <si>
    <t>-1051818897</t>
  </si>
  <si>
    <t>50m</t>
  </si>
  <si>
    <t>IP kamera Axis, antivandal, rozlišení min. 720p, nap.ethernet 802.3af - montáž</t>
  </si>
  <si>
    <t>-1444093397</t>
  </si>
  <si>
    <t>50d</t>
  </si>
  <si>
    <t>IP kamera Axis, antivandal, rozlišení min. 720p, nap.ethernet 802.3af - dodávka</t>
  </si>
  <si>
    <t>2109739497</t>
  </si>
  <si>
    <t>51m</t>
  </si>
  <si>
    <t>Konektor TV - montáž</t>
  </si>
  <si>
    <t>-1763937733</t>
  </si>
  <si>
    <t>51d</t>
  </si>
  <si>
    <t>Konektor TV - dodávka</t>
  </si>
  <si>
    <t>875099782</t>
  </si>
  <si>
    <t>52m</t>
  </si>
  <si>
    <t>Konektor datový - montáž</t>
  </si>
  <si>
    <t>868534739</t>
  </si>
  <si>
    <t>52d</t>
  </si>
  <si>
    <t>Konektor datový - dodávka</t>
  </si>
  <si>
    <t>1919027795</t>
  </si>
  <si>
    <t>53m</t>
  </si>
  <si>
    <t>Čtečka karet cominfo L-PRO + potřebná kabeláž - montáž</t>
  </si>
  <si>
    <t>1491453727</t>
  </si>
  <si>
    <t>53d.</t>
  </si>
  <si>
    <t>Čtečka karet cominfo L-PRO + potřebná kabeláž - dodávka</t>
  </si>
  <si>
    <t>987630311</t>
  </si>
  <si>
    <t>54m</t>
  </si>
  <si>
    <t>Řídící jednotka REA:MP + Zdroj KPN-18 - montáž</t>
  </si>
  <si>
    <t>1005929799</t>
  </si>
  <si>
    <t>54d.</t>
  </si>
  <si>
    <t>Řídící jednotka REA:MP + Zdroj KPN-18 - dodávka</t>
  </si>
  <si>
    <t>-54091541</t>
  </si>
  <si>
    <t>55m</t>
  </si>
  <si>
    <t>Elektromagnetický dveřní zámek, cominfo - montáž</t>
  </si>
  <si>
    <t>-89764754</t>
  </si>
  <si>
    <t>55d.</t>
  </si>
  <si>
    <t>Elektromagnetický dveřní zámek, cominfo - dodávka</t>
  </si>
  <si>
    <t>-883765105</t>
  </si>
  <si>
    <t>56m</t>
  </si>
  <si>
    <t>Kopoflex DN50 - montáž</t>
  </si>
  <si>
    <t>-999479065</t>
  </si>
  <si>
    <t>56d.</t>
  </si>
  <si>
    <t>Kopoflex DN50 - dodávka</t>
  </si>
  <si>
    <t>-1096817115</t>
  </si>
  <si>
    <t>57m</t>
  </si>
  <si>
    <t>Protipožární ucpávka - montáž</t>
  </si>
  <si>
    <t>189035095</t>
  </si>
  <si>
    <t>57d.</t>
  </si>
  <si>
    <t>Protipožární ucpávka - dodávka</t>
  </si>
  <si>
    <t>-1734666702</t>
  </si>
  <si>
    <t>E0051</t>
  </si>
  <si>
    <t>Sada pro nouzovou signalizaci SESTRA-PACIENT</t>
  </si>
  <si>
    <t>E0051.1</t>
  </si>
  <si>
    <t>Dodávka a montáž technologie</t>
  </si>
  <si>
    <t>kontr</t>
  </si>
  <si>
    <t>Kontrola vedení</t>
  </si>
  <si>
    <t>kmpl</t>
  </si>
  <si>
    <t>803892216</t>
  </si>
  <si>
    <t>MT - 07 IP_mont</t>
  </si>
  <si>
    <t>Hlavní terminál - montáž</t>
  </si>
  <si>
    <t>-325584643</t>
  </si>
  <si>
    <t>MT - 07 IP_dod</t>
  </si>
  <si>
    <t>Hlavní terminál - dodávka</t>
  </si>
  <si>
    <t>1619670778</t>
  </si>
  <si>
    <t>RA-07/12U_mont</t>
  </si>
  <si>
    <t>Datový rozvaděč 19"/12U - montáž</t>
  </si>
  <si>
    <t>1651101366</t>
  </si>
  <si>
    <t>RA-07/12U_dod</t>
  </si>
  <si>
    <t>Datový rozvaděč 19"/12U - dodávka</t>
  </si>
  <si>
    <t>-1235340944</t>
  </si>
  <si>
    <t>PS-07 IP_mont</t>
  </si>
  <si>
    <t>Napájecí zdroj + lokální server - montáž</t>
  </si>
  <si>
    <t>828090969</t>
  </si>
  <si>
    <t>PS-07 IP_dod</t>
  </si>
  <si>
    <t>Napájecí zdroj + lokální server - dodávka</t>
  </si>
  <si>
    <t>1418826184</t>
  </si>
  <si>
    <t>PDP 19/1U_mont</t>
  </si>
  <si>
    <t>Rozvodný panel 8x 230V 19"/1U - montáž</t>
  </si>
  <si>
    <t>-216426848</t>
  </si>
  <si>
    <t>PDP 19/1U_dod</t>
  </si>
  <si>
    <t>Rozvodný panel 8x 230V 19"/1U - dodávka</t>
  </si>
  <si>
    <t>1276179260</t>
  </si>
  <si>
    <t>SW - L1_mont</t>
  </si>
  <si>
    <t>SW - licence provozu účastníka - montáž</t>
  </si>
  <si>
    <t>-749775702</t>
  </si>
  <si>
    <t>SW - L1_dod</t>
  </si>
  <si>
    <t>SW - licence provozu účastníka - dodávka</t>
  </si>
  <si>
    <t>-1918856000</t>
  </si>
  <si>
    <t>SW - HC_mont</t>
  </si>
  <si>
    <t>SW - databáze historie volání - montáž</t>
  </si>
  <si>
    <t>1546554682</t>
  </si>
  <si>
    <t>SW - HC_dod</t>
  </si>
  <si>
    <t>SW - databáze historie volání - dodávka</t>
  </si>
  <si>
    <t>374961298</t>
  </si>
  <si>
    <t>SW - SQLHV_mont</t>
  </si>
  <si>
    <t>SW - prohlížeč historie - montáž</t>
  </si>
  <si>
    <t>-1359444945</t>
  </si>
  <si>
    <t>SW - SQLHV_dod</t>
  </si>
  <si>
    <t>SW - prohlížeč historie - dodávka</t>
  </si>
  <si>
    <t>1711531898</t>
  </si>
  <si>
    <t>CT-07 IP_mont</t>
  </si>
  <si>
    <t>Kabel k terminálu (2m) - montáž</t>
  </si>
  <si>
    <t>1973357800</t>
  </si>
  <si>
    <t>CT-07 IP_dod</t>
  </si>
  <si>
    <t>Kabel k terminálu (2m) - dodávka</t>
  </si>
  <si>
    <t>1123865570</t>
  </si>
  <si>
    <t>AT-12V_mont</t>
  </si>
  <si>
    <t>Adaptér k terminálu - montáž</t>
  </si>
  <si>
    <t>1611507894</t>
  </si>
  <si>
    <t>AT-12V_dod</t>
  </si>
  <si>
    <t>Adaptér k terminálu - dodávka</t>
  </si>
  <si>
    <t>-1287936180</t>
  </si>
  <si>
    <t>CTC_mont</t>
  </si>
  <si>
    <t>Kabel telefonní přípojky - montáž</t>
  </si>
  <si>
    <t>194474992</t>
  </si>
  <si>
    <t>CTC_dod</t>
  </si>
  <si>
    <t>Kabel telefonní přípojky - dodávka</t>
  </si>
  <si>
    <t>-277338498</t>
  </si>
  <si>
    <t>US 19/1U_mont</t>
  </si>
  <si>
    <t>Univerzální police 19"/1U - montáž</t>
  </si>
  <si>
    <t>1818019392</t>
  </si>
  <si>
    <t>US 19/1U_dod</t>
  </si>
  <si>
    <t>Univerzální police 19"/1U - dodávka</t>
  </si>
  <si>
    <t>1868912546</t>
  </si>
  <si>
    <t>CMT-07 IP_mont</t>
  </si>
  <si>
    <t>Zásuvka terminálu - montáž</t>
  </si>
  <si>
    <t>-1920082603</t>
  </si>
  <si>
    <t>CMT-07 IP_dod</t>
  </si>
  <si>
    <t>Zásuvka terminálu - dodávka</t>
  </si>
  <si>
    <t>935272805</t>
  </si>
  <si>
    <t>CMT-07 IP_mont.1</t>
  </si>
  <si>
    <t>1275935141</t>
  </si>
  <si>
    <t>CMT-07 IP_dod.1</t>
  </si>
  <si>
    <t>-1040253421</t>
  </si>
  <si>
    <t>DECT PHONE-A_mont</t>
  </si>
  <si>
    <t>Přenosný analogový přístroj - montáž</t>
  </si>
  <si>
    <t>-92448992</t>
  </si>
  <si>
    <t>DECT PHONE-A_dod</t>
  </si>
  <si>
    <t>Přenosný analogový přístroj - dodávka</t>
  </si>
  <si>
    <t>-1800729754</t>
  </si>
  <si>
    <t>TI - 07 IP_mont</t>
  </si>
  <si>
    <t>Telefonní interface (pro analog. přístr.) - montáž</t>
  </si>
  <si>
    <t>-377400825</t>
  </si>
  <si>
    <t>TI - 07 IP_dod</t>
  </si>
  <si>
    <t>Telefonní interface (pro analog. přístr.) - dodávka</t>
  </si>
  <si>
    <t>-447722669</t>
  </si>
  <si>
    <t>SWI-24_mont</t>
  </si>
  <si>
    <t>Datový switch 24 portů/19" - montáž</t>
  </si>
  <si>
    <t>-1932608363</t>
  </si>
  <si>
    <t>SWI-24_dod</t>
  </si>
  <si>
    <t>Datový switch 24 portů/19" - dodávka</t>
  </si>
  <si>
    <t>2083975822</t>
  </si>
  <si>
    <t>POE - 24/24_mont</t>
  </si>
  <si>
    <t>Napájecí injektor 24 portů/19" - montáž</t>
  </si>
  <si>
    <t>1565976041</t>
  </si>
  <si>
    <t>POE - 24/24_dod</t>
  </si>
  <si>
    <t>Napájecí injektor 24 portů/19" - dodávka</t>
  </si>
  <si>
    <t>370748089</t>
  </si>
  <si>
    <t>CL_mont</t>
  </si>
  <si>
    <t>Svítidlo signalizační LED - montáž</t>
  </si>
  <si>
    <t>-1585436347</t>
  </si>
  <si>
    <t>CL_dod</t>
  </si>
  <si>
    <t>Svítidlo signalizační LED - dodávka</t>
  </si>
  <si>
    <t>420665093</t>
  </si>
  <si>
    <t>RT-07V IP_mont</t>
  </si>
  <si>
    <t>Pokojový terminál hovorový - montáž</t>
  </si>
  <si>
    <t>39752824</t>
  </si>
  <si>
    <t>RT-07V IP_dod</t>
  </si>
  <si>
    <t>Pokojový terminál hovorový - dodávka</t>
  </si>
  <si>
    <t>-165191015</t>
  </si>
  <si>
    <t>RT-07DV IP_mont</t>
  </si>
  <si>
    <t>Pokojový terminál hovorový s displejem - montáž</t>
  </si>
  <si>
    <t>1970165304</t>
  </si>
  <si>
    <t>RT-07DV IP_dod</t>
  </si>
  <si>
    <t>Pokojový terminál hovorový s displejem - dodávka</t>
  </si>
  <si>
    <t>-288063177</t>
  </si>
  <si>
    <t>BC-07HS IP_mont</t>
  </si>
  <si>
    <t>Zásuvka pacienta s držákem a reproduktorem - montáž</t>
  </si>
  <si>
    <t>-1889580330</t>
  </si>
  <si>
    <t>BC-07HS IP_dod</t>
  </si>
  <si>
    <t>Zásuvka pacienta s držákem a reproduktorem - dodávka</t>
  </si>
  <si>
    <t>350059378</t>
  </si>
  <si>
    <t>PT - 07S IP_mont</t>
  </si>
  <si>
    <t>Terminál pacienta s tlačítkem volání ošetřovatelky. Bez displeje. S vytrhávacím konektorem - montáž</t>
  </si>
  <si>
    <t>417929983</t>
  </si>
  <si>
    <t>PT - 07S IP_dod</t>
  </si>
  <si>
    <t>Terminál pacienta s tlačítkem volání ošetřovatelky. Bez displeje. S vytrhávacím konektorem - dodávka</t>
  </si>
  <si>
    <t>-1684607652</t>
  </si>
  <si>
    <t>EC-07 IP_mont</t>
  </si>
  <si>
    <t>Táhlo nouzového volání - montáž</t>
  </si>
  <si>
    <t>15625905</t>
  </si>
  <si>
    <t>EC-07 IP_dod</t>
  </si>
  <si>
    <t>Táhlo nouzového volání - dodávka</t>
  </si>
  <si>
    <t>714061127</t>
  </si>
  <si>
    <t>EBC-07 IP_mont</t>
  </si>
  <si>
    <t>Táhlo a tlačítko nouzového volání - montáž</t>
  </si>
  <si>
    <t>-1701834942</t>
  </si>
  <si>
    <t>EBC-07 IP_dod</t>
  </si>
  <si>
    <t>Táhlo a tlačítko nouzového volání - dodávka</t>
  </si>
  <si>
    <t>-890431667</t>
  </si>
  <si>
    <t>ST - 07V IP_mont</t>
  </si>
  <si>
    <t>Služební terminál Vchod - montáž</t>
  </si>
  <si>
    <t>-538811936</t>
  </si>
  <si>
    <t>ST - 07V IP_dod</t>
  </si>
  <si>
    <t>Služební terminál Vchod - dodávka</t>
  </si>
  <si>
    <t>-1089714942</t>
  </si>
  <si>
    <t>CR-07 IP_mont</t>
  </si>
  <si>
    <t>Čtečka karet (EM 125kHz) - montáž</t>
  </si>
  <si>
    <t>-1156482602</t>
  </si>
  <si>
    <t>CR-07 IP_dod</t>
  </si>
  <si>
    <t>Čtečka karet (EM 125kHz) - dodávka</t>
  </si>
  <si>
    <t>-451492791</t>
  </si>
  <si>
    <t>RB-07 IP_mont</t>
  </si>
  <si>
    <t>Router - montáž</t>
  </si>
  <si>
    <t>-126034816</t>
  </si>
  <si>
    <t>RB-07 IP_dod</t>
  </si>
  <si>
    <t>Router - dodávka</t>
  </si>
  <si>
    <t>-1171164575</t>
  </si>
  <si>
    <t>Repeater_mont</t>
  </si>
  <si>
    <t>Opakovač - montáž</t>
  </si>
  <si>
    <t>2063241932</t>
  </si>
  <si>
    <t>Repeater_dod</t>
  </si>
  <si>
    <t>Opakovač - dodávka</t>
  </si>
  <si>
    <t>-673962209</t>
  </si>
  <si>
    <t>CAM IP_mont</t>
  </si>
  <si>
    <t>IP kamera - montáž</t>
  </si>
  <si>
    <t>-1363365943</t>
  </si>
  <si>
    <t>CAM IP_dod</t>
  </si>
  <si>
    <t>IP kamera - dodávka</t>
  </si>
  <si>
    <t>146477123</t>
  </si>
  <si>
    <t>DS-12V_mont</t>
  </si>
  <si>
    <t>Modul DS 12V - montáž</t>
  </si>
  <si>
    <t>525778858</t>
  </si>
  <si>
    <t>DS-12V_dod</t>
  </si>
  <si>
    <t>Modul DS 12V - dodávka</t>
  </si>
  <si>
    <t>-1573023252</t>
  </si>
  <si>
    <t>TF_mont</t>
  </si>
  <si>
    <t>Svorkovnice napájení 24V s el. Pojistkou - montáž</t>
  </si>
  <si>
    <t>-1562355317</t>
  </si>
  <si>
    <t>TF_dod</t>
  </si>
  <si>
    <t>Svorkovnice napájení 24V s el. Pojistkou - dodávka</t>
  </si>
  <si>
    <t>-123238432</t>
  </si>
  <si>
    <t>SQLSM_mont</t>
  </si>
  <si>
    <t>SQL server malý (do 5-ti oddělení) - montáž</t>
  </si>
  <si>
    <t>-1589785752</t>
  </si>
  <si>
    <t>SQLSM_dod</t>
  </si>
  <si>
    <t>SQL server malý (do 5-ti oddělení) - dodávka</t>
  </si>
  <si>
    <t>200744925</t>
  </si>
  <si>
    <t>IPRS_mont</t>
  </si>
  <si>
    <t>IP rádio server - montáž</t>
  </si>
  <si>
    <t>-1971407195</t>
  </si>
  <si>
    <t>IPRS_dod</t>
  </si>
  <si>
    <t>IP rádio server - dodávka</t>
  </si>
  <si>
    <t>258630440</t>
  </si>
  <si>
    <t>Patch 0,3m_mont</t>
  </si>
  <si>
    <t>Patch kabel - montáž</t>
  </si>
  <si>
    <t>274485918</t>
  </si>
  <si>
    <t>Patch 0,3m_dod</t>
  </si>
  <si>
    <t>Patch kabel - dodávka</t>
  </si>
  <si>
    <t>-54099615</t>
  </si>
  <si>
    <t>CAT5E_mont</t>
  </si>
  <si>
    <t>Konektor včetně ochrany a proměření RJ45 - montáž</t>
  </si>
  <si>
    <t>1688210645</t>
  </si>
  <si>
    <t>CAT5E_dod</t>
  </si>
  <si>
    <t>Konektor včetně ochrany a proměření RJ45 - dodávka</t>
  </si>
  <si>
    <t>794873145</t>
  </si>
  <si>
    <t>instalace</t>
  </si>
  <si>
    <t>Instalace a konfigurace systému</t>
  </si>
  <si>
    <t>235231023</t>
  </si>
  <si>
    <t>škol</t>
  </si>
  <si>
    <t>Kontrolní provoz, zaškolení, vedlejší výdaje</t>
  </si>
  <si>
    <t>1820431553</t>
  </si>
  <si>
    <t>dopr</t>
  </si>
  <si>
    <t>Doprava</t>
  </si>
  <si>
    <t>-1081386900</t>
  </si>
  <si>
    <t>E0051.2</t>
  </si>
  <si>
    <t>Slaboproudé rozvody - dodávka a montáž vodičů</t>
  </si>
  <si>
    <t>UTP Cat 5e_mont</t>
  </si>
  <si>
    <t>kabel do trubek, nebo do lišt LSOH - montáž</t>
  </si>
  <si>
    <t>-1070740649</t>
  </si>
  <si>
    <t>UTP Cat 5e_dod</t>
  </si>
  <si>
    <t>kabel do trubek, nebo do lišt LSOH - dodávka</t>
  </si>
  <si>
    <t>-1802907314</t>
  </si>
  <si>
    <t>2x2,5_mont</t>
  </si>
  <si>
    <t>vodič do trubek, nebo do lišt 2x2,5 - montáž</t>
  </si>
  <si>
    <t>-1733654812</t>
  </si>
  <si>
    <t>2x2,5_dod</t>
  </si>
  <si>
    <t>vodič do trubek, nebo do lišt 2x2,5 - dodávka</t>
  </si>
  <si>
    <t>-2000617354</t>
  </si>
  <si>
    <t>CY 3x1,5_mont</t>
  </si>
  <si>
    <t>vodič do trubek, nebo do lišt CY 3x1,5 - montáž</t>
  </si>
  <si>
    <t>-1597950714</t>
  </si>
  <si>
    <t>CY 3x1,5_dod</t>
  </si>
  <si>
    <t>vodič do trubek, nebo do lišt CY 3x1,5 - dodávka</t>
  </si>
  <si>
    <t>1689110352</t>
  </si>
  <si>
    <t>E0051.3</t>
  </si>
  <si>
    <t>Hrubá instalace - trubkování (lištování) a osazení instalačních krabic</t>
  </si>
  <si>
    <t>KU 68/2_mont</t>
  </si>
  <si>
    <t>instalační krabice pod omítku KU 68/2 - montáž</t>
  </si>
  <si>
    <t>1280680151</t>
  </si>
  <si>
    <t>KU 68/2_dod</t>
  </si>
  <si>
    <t>instalační krabice pod omítku KU 68/2 - dodávka</t>
  </si>
  <si>
    <t>1091852853</t>
  </si>
  <si>
    <t>2xKP 687/1_mont</t>
  </si>
  <si>
    <t>instalační krabice pod omítku 2xKP 687/1 - montáž</t>
  </si>
  <si>
    <t>1637982348</t>
  </si>
  <si>
    <t>2xKP 687/1_dod</t>
  </si>
  <si>
    <t>instalační krabice pod omítku 2xKP 687/1 - dodávka</t>
  </si>
  <si>
    <t>-572960414</t>
  </si>
  <si>
    <t>3xKP 687/1_mont</t>
  </si>
  <si>
    <t>instalační krabice pod omítku 3xKP 687/1 - montáž</t>
  </si>
  <si>
    <t>2032943943</t>
  </si>
  <si>
    <t>3xKP 687/1_dod</t>
  </si>
  <si>
    <t>instalační krabice pod omítku 3xKP 687/1 - dodávka</t>
  </si>
  <si>
    <t>1234168210</t>
  </si>
  <si>
    <t>PVC 16_mont</t>
  </si>
  <si>
    <t>trubka pod omítku PVC 16 - montáž</t>
  </si>
  <si>
    <t>825029359</t>
  </si>
  <si>
    <t>PVC 16_dod</t>
  </si>
  <si>
    <t>trubka pod omítku PVC 16 - dodávka</t>
  </si>
  <si>
    <t>1409706744</t>
  </si>
  <si>
    <t>PVC 25_mont</t>
  </si>
  <si>
    <t>trubka pod omítku PVC 25 - montáž</t>
  </si>
  <si>
    <t>1485162793</t>
  </si>
  <si>
    <t>PVC 25_dod</t>
  </si>
  <si>
    <t>trubka pod omítku PVC 25 - dodávka</t>
  </si>
  <si>
    <t>-408780669</t>
  </si>
  <si>
    <t>AZ 2,5_mont</t>
  </si>
  <si>
    <t>vodič protahovací AZ 2,5 - montáž</t>
  </si>
  <si>
    <t>117152527</t>
  </si>
  <si>
    <t>AZ 2,5_dod</t>
  </si>
  <si>
    <t>vodič protahovací AZ 2,5 - dodávka</t>
  </si>
  <si>
    <t>-1431743616</t>
  </si>
  <si>
    <t>vrut 3,5x40_mont</t>
  </si>
  <si>
    <t>vrut 3,5x40 - montáž</t>
  </si>
  <si>
    <t>887849646</t>
  </si>
  <si>
    <t>vrut 3,5x40_dod</t>
  </si>
  <si>
    <t>vrut 3,5x40 - dodávka</t>
  </si>
  <si>
    <t>-864079600</t>
  </si>
  <si>
    <t>sádra štuk_mont</t>
  </si>
  <si>
    <t>sádra štukatérská - montáž</t>
  </si>
  <si>
    <t>-1678897446</t>
  </si>
  <si>
    <t>sádra štuk_dod</t>
  </si>
  <si>
    <t>sádra štukatérská - dodávka</t>
  </si>
  <si>
    <t>-1767412670</t>
  </si>
  <si>
    <t>rýhy</t>
  </si>
  <si>
    <t>rýhy do zdi</t>
  </si>
  <si>
    <t>916560551</t>
  </si>
  <si>
    <t>prostupy zdivem</t>
  </si>
  <si>
    <t>1193351883</t>
  </si>
  <si>
    <t>ost</t>
  </si>
  <si>
    <t>ostatní stavební přípomoce (přesun hmot, stěhování zařízení, demontáž původního zařízení, koordinace s ostatními profesemi)</t>
  </si>
  <si>
    <t>-1069360767</t>
  </si>
  <si>
    <t>instal</t>
  </si>
  <si>
    <t>drobný instalační materiál (izolační pásky, stahovací pásky, spojovací materiál, hmoždinky)</t>
  </si>
  <si>
    <t>kpl</t>
  </si>
  <si>
    <t>680775569</t>
  </si>
  <si>
    <t>ukl</t>
  </si>
  <si>
    <t>úklid staveniště</t>
  </si>
  <si>
    <t>-763839289</t>
  </si>
  <si>
    <t>podhl</t>
  </si>
  <si>
    <t>demontáž a zpětná montáž podhledů</t>
  </si>
  <si>
    <t>219872453</t>
  </si>
  <si>
    <t>E006</t>
  </si>
  <si>
    <t>Medicínská rampa</t>
  </si>
  <si>
    <t>58m</t>
  </si>
  <si>
    <t>5 – RN07-DN0 Atyp Levý (Rampa L 2000mm, 2+1zásuvka 230V, Signalizace sestra pacient, osvětlení DIN) - montáž</t>
  </si>
  <si>
    <t>395767824</t>
  </si>
  <si>
    <t>58d.</t>
  </si>
  <si>
    <t>5 – RN07-DN0 Atyp Levý (Rampa L 2000mm, 2+1zásuvka 230V, Signalizace sestra pacient, osvětlení DIN) - dodávka</t>
  </si>
  <si>
    <t>-215831075</t>
  </si>
  <si>
    <t>59m</t>
  </si>
  <si>
    <t>5 – RN07-DN0 Atyp Pravý (Rampa P 2000mm, 2+1zásuvka 230V, Signalizace sestra pacient, osvětlení DIN) - montáž</t>
  </si>
  <si>
    <t>-463870405</t>
  </si>
  <si>
    <t>59d.</t>
  </si>
  <si>
    <t>5 – RN07-DN0 Atyp Pravý (Rampa P 2000mm, 2+1zásuvka 230V, Signalizace sestra pacient, osvětlení DIN) - dodávka</t>
  </si>
  <si>
    <t>2081755600</t>
  </si>
  <si>
    <t>60m</t>
  </si>
  <si>
    <t>6 – RN07-DN1 Atyp Levý (Rampa L 2000mm, Modul Technických plynů, 2+1zásuvka 230V, Signalizace sestra pacient, osvětlení DIN) - montáž</t>
  </si>
  <si>
    <t>618135290</t>
  </si>
  <si>
    <t>60d.</t>
  </si>
  <si>
    <t>6 – RN07-DN1 Atyp Levý (Rampa L 2000mm, Modul Technických plynů, 2+1zásuvka 230V, Signalizace sestra pacient, osvětlení DIN) - dodávka</t>
  </si>
  <si>
    <t>1661409906</t>
  </si>
  <si>
    <t>61m</t>
  </si>
  <si>
    <t>6 – RN07-DN1 Atyp Pravý (Rampa L 2000mm, Modul Technických plynů, 2+1zásuvka 230V, Signalizace sestra pacient, osvětlení DIN) - montáž</t>
  </si>
  <si>
    <t>-119729617</t>
  </si>
  <si>
    <t>61d.</t>
  </si>
  <si>
    <t>6 – RN07-DN1 Atyp Pravý (Rampa L 2000mm, Modul Technických plynů, 2+1zásuvka 230V, Signalizace sestra pacient, osvětlení DIN) - dodávka</t>
  </si>
  <si>
    <t>1094397077</t>
  </si>
  <si>
    <t>62m</t>
  </si>
  <si>
    <t>7 – RN07-DN1 Atyp Levý (Rampa L 2000mm, Modul Technických plynů, 2+1zásuvka 230V, Signalizace sestra pacient, osvětlení DIN) - montáž</t>
  </si>
  <si>
    <t>-138825991</t>
  </si>
  <si>
    <t>62d.</t>
  </si>
  <si>
    <t>7 – RN07-DN1 Atyp Levý (Rampa L 2000mm, Modul Technických plynů, 2+1zásuvka 230V, Signalizace sestra pacient, osvětlení DIN) - dodávka</t>
  </si>
  <si>
    <t>65678549</t>
  </si>
  <si>
    <t>63m</t>
  </si>
  <si>
    <t>7 – RN07-DN1 Atyp Pravý (Rampa L 2000mm, Modul Technických plynů, 2+1zásuvka 230V, Signalizace sestra pacient, osvětlení DIN) - montáž</t>
  </si>
  <si>
    <t>933567414</t>
  </si>
  <si>
    <t>63d.</t>
  </si>
  <si>
    <t>7 – RN07-DN1 Atyp Pravý (Rampa L 2000mm, Modul Technických plynů, 2+1zásuvka 230V, Signalizace sestra pacient, osvětlení DIN) - dodávka</t>
  </si>
  <si>
    <t>-911846197</t>
  </si>
  <si>
    <t>64m</t>
  </si>
  <si>
    <t>C1 – DN01 - Modul Technických plynů - montáž</t>
  </si>
  <si>
    <t>300360722</t>
  </si>
  <si>
    <t>64d.</t>
  </si>
  <si>
    <t>C1 – DN01 - Modul Technických plynů - dodávka</t>
  </si>
  <si>
    <t>-894785188</t>
  </si>
  <si>
    <t>65m</t>
  </si>
  <si>
    <t>Rampa - Koncové elementy 3 - montáž</t>
  </si>
  <si>
    <t>1682545287</t>
  </si>
  <si>
    <t>65d.</t>
  </si>
  <si>
    <t>Rampa - Koncové elementy 3 - dodávka</t>
  </si>
  <si>
    <t>1755929969</t>
  </si>
  <si>
    <t>231</t>
  </si>
  <si>
    <t>66m</t>
  </si>
  <si>
    <t>Rampa - Manometr certifikovaný - montáž</t>
  </si>
  <si>
    <t>-1851963317</t>
  </si>
  <si>
    <t>232</t>
  </si>
  <si>
    <t>66d.</t>
  </si>
  <si>
    <t>Rampa - Manometr certifikovaný - dodávka</t>
  </si>
  <si>
    <t>-1666692127</t>
  </si>
  <si>
    <t>233</t>
  </si>
  <si>
    <t>67m</t>
  </si>
  <si>
    <t>Signalizační hlásič klinického alarmu - montáž</t>
  </si>
  <si>
    <t>-1655066589</t>
  </si>
  <si>
    <t>234</t>
  </si>
  <si>
    <t>67d.</t>
  </si>
  <si>
    <t>Signalizační hlásič klinického alarmu - dodávka</t>
  </si>
  <si>
    <t>-1343817662</t>
  </si>
  <si>
    <t>E007</t>
  </si>
  <si>
    <t>Kabely</t>
  </si>
  <si>
    <t>235</t>
  </si>
  <si>
    <t>68m</t>
  </si>
  <si>
    <t>1-CXKH-R-J 3x1.5 B2ca,s1,d1 - montáž</t>
  </si>
  <si>
    <t>-1364221305</t>
  </si>
  <si>
    <t>236</t>
  </si>
  <si>
    <t>68d.</t>
  </si>
  <si>
    <t>1-CXKH-R-J 3x1.5 B2ca,s1,d1 - dodávka</t>
  </si>
  <si>
    <t>930702955</t>
  </si>
  <si>
    <t>237</t>
  </si>
  <si>
    <t>69m</t>
  </si>
  <si>
    <t>1-CXKH-R-J 3x2.5 B2ca,s1,d1 - montáž</t>
  </si>
  <si>
    <t>1020124869</t>
  </si>
  <si>
    <t>238</t>
  </si>
  <si>
    <t>69d.</t>
  </si>
  <si>
    <t>1-CXKH-R-J 3x2.5 B2ca,s1,d1 - dodávka</t>
  </si>
  <si>
    <t>274466172</t>
  </si>
  <si>
    <t>239</t>
  </si>
  <si>
    <t>70m</t>
  </si>
  <si>
    <t>1-CXKH-R-J 5x1.5 B2ca,s1,d1 - montáž</t>
  </si>
  <si>
    <t>-450769456</t>
  </si>
  <si>
    <t>240</t>
  </si>
  <si>
    <t>70d.</t>
  </si>
  <si>
    <t>1-CXKH-R-J 5x1.5 B2ca,s1,d1 - dodávka</t>
  </si>
  <si>
    <t>1381710660</t>
  </si>
  <si>
    <t>241</t>
  </si>
  <si>
    <t>71m</t>
  </si>
  <si>
    <t>1-CXKH-R-J 5x2.5 B2ca,s1,d1 - montáž</t>
  </si>
  <si>
    <t>1707531953</t>
  </si>
  <si>
    <t>242</t>
  </si>
  <si>
    <t>71d.</t>
  </si>
  <si>
    <t>1-CXKH-R-J 5x2.5 B2ca,s1,d1 - dodávka</t>
  </si>
  <si>
    <t>-1779442418</t>
  </si>
  <si>
    <t>243</t>
  </si>
  <si>
    <t>72m</t>
  </si>
  <si>
    <t>1-CXKH-R-J 5x6 B2ca,s1,d1 - montáž</t>
  </si>
  <si>
    <t>755080729</t>
  </si>
  <si>
    <t>244</t>
  </si>
  <si>
    <t>72d.</t>
  </si>
  <si>
    <t>1-CXKH-R-J 5x6 B2ca,s1,d1 - dodávka</t>
  </si>
  <si>
    <t>-1666006527</t>
  </si>
  <si>
    <t>245</t>
  </si>
  <si>
    <t>73m</t>
  </si>
  <si>
    <t>CYKY-O 2x1.5 - montáž</t>
  </si>
  <si>
    <t>-599797632</t>
  </si>
  <si>
    <t>246</t>
  </si>
  <si>
    <t>73d.</t>
  </si>
  <si>
    <t>CYKY-O 2x1.5 - dodávka</t>
  </si>
  <si>
    <t>587020824</t>
  </si>
  <si>
    <t>247</t>
  </si>
  <si>
    <t>74m</t>
  </si>
  <si>
    <t>CYKY-O 3x1.5 - montáž</t>
  </si>
  <si>
    <t>-1789734255</t>
  </si>
  <si>
    <t>248</t>
  </si>
  <si>
    <t>74d.</t>
  </si>
  <si>
    <t>CYKY-O 3x1.5 - dodávka</t>
  </si>
  <si>
    <t>-1409582480</t>
  </si>
  <si>
    <t>249</t>
  </si>
  <si>
    <t>75m</t>
  </si>
  <si>
    <t>1-CXKH-V-J 3x1.5 B2ca,s1,d1 - montáž</t>
  </si>
  <si>
    <t>-766189628</t>
  </si>
  <si>
    <t>250</t>
  </si>
  <si>
    <t>75d.</t>
  </si>
  <si>
    <t>1-CXKH-V-J 3x1.5 B2ca,s1,d1 - dodávka</t>
  </si>
  <si>
    <t>-1182661014</t>
  </si>
  <si>
    <t>251</t>
  </si>
  <si>
    <t>76m</t>
  </si>
  <si>
    <t>CY 16 zž - montáž</t>
  </si>
  <si>
    <t>263004015</t>
  </si>
  <si>
    <t>252</t>
  </si>
  <si>
    <t>76d.</t>
  </si>
  <si>
    <t>CY 16 zž - dodávka</t>
  </si>
  <si>
    <t>66581618</t>
  </si>
  <si>
    <t>253</t>
  </si>
  <si>
    <t>77m</t>
  </si>
  <si>
    <t>CY 6 zž - montáž</t>
  </si>
  <si>
    <t>1496075586</t>
  </si>
  <si>
    <t>254</t>
  </si>
  <si>
    <t>77d.</t>
  </si>
  <si>
    <t>CY 6 zž - dodávka</t>
  </si>
  <si>
    <t>-880808168</t>
  </si>
  <si>
    <t>255</t>
  </si>
  <si>
    <t>78m</t>
  </si>
  <si>
    <t>CY 4 zž - montáž</t>
  </si>
  <si>
    <t>1795019885</t>
  </si>
  <si>
    <t>78d.</t>
  </si>
  <si>
    <t>CY 4 zž - dodávka</t>
  </si>
  <si>
    <t>-2009865927</t>
  </si>
  <si>
    <t>257</t>
  </si>
  <si>
    <t>79m</t>
  </si>
  <si>
    <t>Datový kabel cat6 bezhalogenový - montáž</t>
  </si>
  <si>
    <t>1774828751</t>
  </si>
  <si>
    <t>258</t>
  </si>
  <si>
    <t>79d.</t>
  </si>
  <si>
    <t>Datový kabel cat6 bezhalogenový - dodávka</t>
  </si>
  <si>
    <t>-110297892</t>
  </si>
  <si>
    <t>259</t>
  </si>
  <si>
    <t>80m</t>
  </si>
  <si>
    <t>koax pro TV - montáž</t>
  </si>
  <si>
    <t>-1127429475</t>
  </si>
  <si>
    <t>260</t>
  </si>
  <si>
    <t>80d.</t>
  </si>
  <si>
    <t>koax pro TV - dodávka</t>
  </si>
  <si>
    <t>-672606247</t>
  </si>
  <si>
    <t>261</t>
  </si>
  <si>
    <t>81m</t>
  </si>
  <si>
    <t>Telefonní kabel - montáž</t>
  </si>
  <si>
    <t>458036641</t>
  </si>
  <si>
    <t>262</t>
  </si>
  <si>
    <t>81d.</t>
  </si>
  <si>
    <t>Telefonní kabel - dodávka</t>
  </si>
  <si>
    <t>1353625863</t>
  </si>
  <si>
    <t>E090</t>
  </si>
  <si>
    <t>263</t>
  </si>
  <si>
    <t>Zednické přípomoci</t>
  </si>
  <si>
    <t>1302844347</t>
  </si>
  <si>
    <t>264</t>
  </si>
  <si>
    <t>Měření osvětlení, protokol</t>
  </si>
  <si>
    <t>-2062762850</t>
  </si>
  <si>
    <t>265</t>
  </si>
  <si>
    <t>Měření zemních odporů</t>
  </si>
  <si>
    <t>-705794565</t>
  </si>
  <si>
    <t>266</t>
  </si>
  <si>
    <t>Revize</t>
  </si>
  <si>
    <t>-1715125519</t>
  </si>
  <si>
    <t>267</t>
  </si>
  <si>
    <t>Dokumentace skuteč. provedení</t>
  </si>
  <si>
    <t>-75109724</t>
  </si>
  <si>
    <t>268</t>
  </si>
  <si>
    <t>Úklid</t>
  </si>
  <si>
    <t>-2143938052</t>
  </si>
  <si>
    <t>269</t>
  </si>
  <si>
    <t>Zabezpečení pracoviště</t>
  </si>
  <si>
    <t>1206645326</t>
  </si>
  <si>
    <t>270</t>
  </si>
  <si>
    <t>Připojení veškerých rozváděčů</t>
  </si>
  <si>
    <t>-187748312</t>
  </si>
  <si>
    <t>271</t>
  </si>
  <si>
    <t>89b</t>
  </si>
  <si>
    <t>Připojení veškerých kabelů</t>
  </si>
  <si>
    <t>23431827</t>
  </si>
  <si>
    <t>272</t>
  </si>
  <si>
    <t>Drážky pro uložení kabelů</t>
  </si>
  <si>
    <t>-362965526</t>
  </si>
  <si>
    <t>273</t>
  </si>
  <si>
    <t>Hrubá výplň kabelových rýh</t>
  </si>
  <si>
    <t>-1124497212</t>
  </si>
  <si>
    <t>274</t>
  </si>
  <si>
    <t>Jemná omítka kabelových rýh</t>
  </si>
  <si>
    <t>773736087</t>
  </si>
  <si>
    <t>275</t>
  </si>
  <si>
    <t>Označení rozváděče dle norem</t>
  </si>
  <si>
    <t>748863427</t>
  </si>
  <si>
    <t>276</t>
  </si>
  <si>
    <t>Zkoušky, oživení, měření, protokoly, slaboproudy</t>
  </si>
  <si>
    <t>-1090618408</t>
  </si>
  <si>
    <t>277</t>
  </si>
  <si>
    <t>Uložení stávající elektroinstalace pod omítku</t>
  </si>
  <si>
    <t>-1563528659</t>
  </si>
  <si>
    <t>278</t>
  </si>
  <si>
    <t>Následná montáž čidel EPS a centrály přístupového systému vč. Náhradního zdroje</t>
  </si>
  <si>
    <t>2027712283</t>
  </si>
  <si>
    <t>279</t>
  </si>
  <si>
    <t>Následná montáž demontovaných zásuvek 230V</t>
  </si>
  <si>
    <t>-435454486</t>
  </si>
  <si>
    <t>280</t>
  </si>
  <si>
    <t>98m</t>
  </si>
  <si>
    <t>Zásuvka jednonásobná, s ochranným kolíkem; 2P+PE, náhrada za demontovaný špatný kus - montáž</t>
  </si>
  <si>
    <t>-1493347036</t>
  </si>
  <si>
    <t>281</t>
  </si>
  <si>
    <t>98d</t>
  </si>
  <si>
    <t>Zásuvka jednonásobná, s ochranným kolíkem; 2P+PE, náhrada za demontovaný špatný kus - dodávka</t>
  </si>
  <si>
    <t>-2003630468</t>
  </si>
  <si>
    <t>282</t>
  </si>
  <si>
    <t>Napojení na stávající zařízení</t>
  </si>
  <si>
    <t>-168361673</t>
  </si>
  <si>
    <t>283</t>
  </si>
  <si>
    <t>Podružný materiál</t>
  </si>
  <si>
    <t>1034403291</t>
  </si>
  <si>
    <t>E091</t>
  </si>
  <si>
    <t>Demontáže</t>
  </si>
  <si>
    <t>284</t>
  </si>
  <si>
    <t>Demontáže osvětlení</t>
  </si>
  <si>
    <t>2011416283</t>
  </si>
  <si>
    <t>285</t>
  </si>
  <si>
    <t>Demontáž čidel EPS a centrály přístupového systému vč. Náhradního zdroje</t>
  </si>
  <si>
    <t>-1006781408</t>
  </si>
  <si>
    <t>286</t>
  </si>
  <si>
    <t>Demontáž stávajících zásuvek 230V</t>
  </si>
  <si>
    <t>-2034492389</t>
  </si>
  <si>
    <t>287</t>
  </si>
  <si>
    <t>Demontáž stávajícího rozváděče</t>
  </si>
  <si>
    <t>1553015037</t>
  </si>
  <si>
    <t>288</t>
  </si>
  <si>
    <t>Ekologická likvidace elektro</t>
  </si>
  <si>
    <t>481601051</t>
  </si>
  <si>
    <t>E0911</t>
  </si>
  <si>
    <t>Ostatní 2</t>
  </si>
  <si>
    <t>289</t>
  </si>
  <si>
    <t>PPV (6,00% z montáže: materiál + práce)</t>
  </si>
  <si>
    <t>900939190</t>
  </si>
  <si>
    <t>VON - Vedlejší a ostatní náklady</t>
  </si>
  <si>
    <t>VRN - Vedlejší rozpočtové náklady</t>
  </si>
  <si>
    <t>VRN</t>
  </si>
  <si>
    <t>Vedlejší rozpočtové náklady</t>
  </si>
  <si>
    <t>100004</t>
  </si>
  <si>
    <t>Zařízení staveniště</t>
  </si>
  <si>
    <t>1024</t>
  </si>
  <si>
    <t>127812727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</si>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</sst>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6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8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9"/>
      <c r="AQ5" s="31"/>
      <c r="BE5" s="34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0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9"/>
      <c r="AQ6" s="31"/>
      <c r="BE6" s="347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7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7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7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7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7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7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7"/>
      <c r="BS13" s="24" t="s">
        <v>8</v>
      </c>
    </row>
    <row r="14" spans="1:74">
      <c r="B14" s="28"/>
      <c r="C14" s="29"/>
      <c r="D14" s="29"/>
      <c r="E14" s="351" t="s">
        <v>32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7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7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7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7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7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7"/>
      <c r="BS19" s="24" t="s">
        <v>8</v>
      </c>
    </row>
    <row r="20" spans="2:71" ht="42.75" customHeight="1">
      <c r="B20" s="28"/>
      <c r="C20" s="29"/>
      <c r="D20" s="29"/>
      <c r="E20" s="353" t="s">
        <v>37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9"/>
      <c r="AP20" s="29"/>
      <c r="AQ20" s="31"/>
      <c r="BE20" s="34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7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4">
        <f>ROUND(AG51,2)</f>
        <v>0</v>
      </c>
      <c r="AL23" s="355"/>
      <c r="AM23" s="355"/>
      <c r="AN23" s="355"/>
      <c r="AO23" s="355"/>
      <c r="AP23" s="42"/>
      <c r="AQ23" s="45"/>
      <c r="BE23" s="34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7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6" t="s">
        <v>39</v>
      </c>
      <c r="M25" s="356"/>
      <c r="N25" s="356"/>
      <c r="O25" s="356"/>
      <c r="P25" s="42"/>
      <c r="Q25" s="42"/>
      <c r="R25" s="42"/>
      <c r="S25" s="42"/>
      <c r="T25" s="42"/>
      <c r="U25" s="42"/>
      <c r="V25" s="42"/>
      <c r="W25" s="356" t="s">
        <v>40</v>
      </c>
      <c r="X25" s="356"/>
      <c r="Y25" s="356"/>
      <c r="Z25" s="356"/>
      <c r="AA25" s="356"/>
      <c r="AB25" s="356"/>
      <c r="AC25" s="356"/>
      <c r="AD25" s="356"/>
      <c r="AE25" s="356"/>
      <c r="AF25" s="42"/>
      <c r="AG25" s="42"/>
      <c r="AH25" s="42"/>
      <c r="AI25" s="42"/>
      <c r="AJ25" s="42"/>
      <c r="AK25" s="356" t="s">
        <v>41</v>
      </c>
      <c r="AL25" s="356"/>
      <c r="AM25" s="356"/>
      <c r="AN25" s="356"/>
      <c r="AO25" s="356"/>
      <c r="AP25" s="42"/>
      <c r="AQ25" s="45"/>
      <c r="BE25" s="347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57">
        <v>0.21</v>
      </c>
      <c r="M26" s="358"/>
      <c r="N26" s="358"/>
      <c r="O26" s="358"/>
      <c r="P26" s="48"/>
      <c r="Q26" s="48"/>
      <c r="R26" s="48"/>
      <c r="S26" s="48"/>
      <c r="T26" s="48"/>
      <c r="U26" s="48"/>
      <c r="V26" s="48"/>
      <c r="W26" s="359">
        <f>ROUND(AZ51,2)</f>
        <v>0</v>
      </c>
      <c r="X26" s="358"/>
      <c r="Y26" s="358"/>
      <c r="Z26" s="358"/>
      <c r="AA26" s="358"/>
      <c r="AB26" s="358"/>
      <c r="AC26" s="358"/>
      <c r="AD26" s="358"/>
      <c r="AE26" s="358"/>
      <c r="AF26" s="48"/>
      <c r="AG26" s="48"/>
      <c r="AH26" s="48"/>
      <c r="AI26" s="48"/>
      <c r="AJ26" s="48"/>
      <c r="AK26" s="359">
        <f>ROUND(AV51,2)</f>
        <v>0</v>
      </c>
      <c r="AL26" s="358"/>
      <c r="AM26" s="358"/>
      <c r="AN26" s="358"/>
      <c r="AO26" s="358"/>
      <c r="AP26" s="48"/>
      <c r="AQ26" s="50"/>
      <c r="BE26" s="347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57">
        <v>0.15</v>
      </c>
      <c r="M27" s="358"/>
      <c r="N27" s="358"/>
      <c r="O27" s="358"/>
      <c r="P27" s="48"/>
      <c r="Q27" s="48"/>
      <c r="R27" s="48"/>
      <c r="S27" s="48"/>
      <c r="T27" s="48"/>
      <c r="U27" s="48"/>
      <c r="V27" s="48"/>
      <c r="W27" s="359">
        <f>ROUND(BA51,2)</f>
        <v>0</v>
      </c>
      <c r="X27" s="358"/>
      <c r="Y27" s="358"/>
      <c r="Z27" s="358"/>
      <c r="AA27" s="358"/>
      <c r="AB27" s="358"/>
      <c r="AC27" s="358"/>
      <c r="AD27" s="358"/>
      <c r="AE27" s="358"/>
      <c r="AF27" s="48"/>
      <c r="AG27" s="48"/>
      <c r="AH27" s="48"/>
      <c r="AI27" s="48"/>
      <c r="AJ27" s="48"/>
      <c r="AK27" s="359">
        <f>ROUND(AW51,2)</f>
        <v>0</v>
      </c>
      <c r="AL27" s="358"/>
      <c r="AM27" s="358"/>
      <c r="AN27" s="358"/>
      <c r="AO27" s="358"/>
      <c r="AP27" s="48"/>
      <c r="AQ27" s="50"/>
      <c r="BE27" s="347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57">
        <v>0.21</v>
      </c>
      <c r="M28" s="358"/>
      <c r="N28" s="358"/>
      <c r="O28" s="358"/>
      <c r="P28" s="48"/>
      <c r="Q28" s="48"/>
      <c r="R28" s="48"/>
      <c r="S28" s="48"/>
      <c r="T28" s="48"/>
      <c r="U28" s="48"/>
      <c r="V28" s="48"/>
      <c r="W28" s="359">
        <f>ROUND(BB51,2)</f>
        <v>0</v>
      </c>
      <c r="X28" s="358"/>
      <c r="Y28" s="358"/>
      <c r="Z28" s="358"/>
      <c r="AA28" s="358"/>
      <c r="AB28" s="358"/>
      <c r="AC28" s="358"/>
      <c r="AD28" s="358"/>
      <c r="AE28" s="358"/>
      <c r="AF28" s="48"/>
      <c r="AG28" s="48"/>
      <c r="AH28" s="48"/>
      <c r="AI28" s="48"/>
      <c r="AJ28" s="48"/>
      <c r="AK28" s="359">
        <v>0</v>
      </c>
      <c r="AL28" s="358"/>
      <c r="AM28" s="358"/>
      <c r="AN28" s="358"/>
      <c r="AO28" s="358"/>
      <c r="AP28" s="48"/>
      <c r="AQ28" s="50"/>
      <c r="BE28" s="347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57">
        <v>0.15</v>
      </c>
      <c r="M29" s="358"/>
      <c r="N29" s="358"/>
      <c r="O29" s="358"/>
      <c r="P29" s="48"/>
      <c r="Q29" s="48"/>
      <c r="R29" s="48"/>
      <c r="S29" s="48"/>
      <c r="T29" s="48"/>
      <c r="U29" s="48"/>
      <c r="V29" s="48"/>
      <c r="W29" s="359">
        <f>ROUND(BC51,2)</f>
        <v>0</v>
      </c>
      <c r="X29" s="358"/>
      <c r="Y29" s="358"/>
      <c r="Z29" s="358"/>
      <c r="AA29" s="358"/>
      <c r="AB29" s="358"/>
      <c r="AC29" s="358"/>
      <c r="AD29" s="358"/>
      <c r="AE29" s="358"/>
      <c r="AF29" s="48"/>
      <c r="AG29" s="48"/>
      <c r="AH29" s="48"/>
      <c r="AI29" s="48"/>
      <c r="AJ29" s="48"/>
      <c r="AK29" s="359">
        <v>0</v>
      </c>
      <c r="AL29" s="358"/>
      <c r="AM29" s="358"/>
      <c r="AN29" s="358"/>
      <c r="AO29" s="358"/>
      <c r="AP29" s="48"/>
      <c r="AQ29" s="50"/>
      <c r="BE29" s="347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57">
        <v>0</v>
      </c>
      <c r="M30" s="358"/>
      <c r="N30" s="358"/>
      <c r="O30" s="358"/>
      <c r="P30" s="48"/>
      <c r="Q30" s="48"/>
      <c r="R30" s="48"/>
      <c r="S30" s="48"/>
      <c r="T30" s="48"/>
      <c r="U30" s="48"/>
      <c r="V30" s="48"/>
      <c r="W30" s="359">
        <f>ROUND(BD51,2)</f>
        <v>0</v>
      </c>
      <c r="X30" s="358"/>
      <c r="Y30" s="358"/>
      <c r="Z30" s="358"/>
      <c r="AA30" s="358"/>
      <c r="AB30" s="358"/>
      <c r="AC30" s="358"/>
      <c r="AD30" s="358"/>
      <c r="AE30" s="358"/>
      <c r="AF30" s="48"/>
      <c r="AG30" s="48"/>
      <c r="AH30" s="48"/>
      <c r="AI30" s="48"/>
      <c r="AJ30" s="48"/>
      <c r="AK30" s="359">
        <v>0</v>
      </c>
      <c r="AL30" s="358"/>
      <c r="AM30" s="358"/>
      <c r="AN30" s="358"/>
      <c r="AO30" s="358"/>
      <c r="AP30" s="48"/>
      <c r="AQ30" s="50"/>
      <c r="BE30" s="34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7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60" t="s">
        <v>50</v>
      </c>
      <c r="Y32" s="361"/>
      <c r="Z32" s="361"/>
      <c r="AA32" s="361"/>
      <c r="AB32" s="361"/>
      <c r="AC32" s="53"/>
      <c r="AD32" s="53"/>
      <c r="AE32" s="53"/>
      <c r="AF32" s="53"/>
      <c r="AG32" s="53"/>
      <c r="AH32" s="53"/>
      <c r="AI32" s="53"/>
      <c r="AJ32" s="53"/>
      <c r="AK32" s="362">
        <f>SUM(AK23:AK30)</f>
        <v>0</v>
      </c>
      <c r="AL32" s="361"/>
      <c r="AM32" s="361"/>
      <c r="AN32" s="361"/>
      <c r="AO32" s="363"/>
      <c r="AP32" s="51"/>
      <c r="AQ32" s="55"/>
      <c r="BE32" s="34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KALM010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4" t="str">
        <f>K6</f>
        <v>Stavební úpravy stanice st.dětí, dětská klinika-pavilon D3-4.NP, Krajská zdravotní a.s. - Masarykova nemocnice Ústí n.L.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Ústí nad Labem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6" t="str">
        <f>IF(AN8= "","",AN8)</f>
        <v>19. 12. 2017</v>
      </c>
      <c r="AN44" s="36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Krajská zdravotní a.s., Masarykova nemocnice UL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7" t="str">
        <f>IF(E17="","",E17)</f>
        <v>ARCHATELIÉR, spol.s r.o., Ústí n.L.</v>
      </c>
      <c r="AN46" s="367"/>
      <c r="AO46" s="367"/>
      <c r="AP46" s="367"/>
      <c r="AQ46" s="63"/>
      <c r="AR46" s="61"/>
      <c r="AS46" s="368" t="s">
        <v>52</v>
      </c>
      <c r="AT46" s="36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0"/>
      <c r="AT47" s="37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2"/>
      <c r="AT48" s="37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4" t="s">
        <v>53</v>
      </c>
      <c r="D49" s="375"/>
      <c r="E49" s="375"/>
      <c r="F49" s="375"/>
      <c r="G49" s="375"/>
      <c r="H49" s="79"/>
      <c r="I49" s="376" t="s">
        <v>54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7" t="s">
        <v>55</v>
      </c>
      <c r="AH49" s="375"/>
      <c r="AI49" s="375"/>
      <c r="AJ49" s="375"/>
      <c r="AK49" s="375"/>
      <c r="AL49" s="375"/>
      <c r="AM49" s="375"/>
      <c r="AN49" s="376" t="s">
        <v>56</v>
      </c>
      <c r="AO49" s="375"/>
      <c r="AP49" s="375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1">
        <f>ROUND(SUM(AG52:AG58),2)</f>
        <v>0</v>
      </c>
      <c r="AH51" s="381"/>
      <c r="AI51" s="381"/>
      <c r="AJ51" s="381"/>
      <c r="AK51" s="381"/>
      <c r="AL51" s="381"/>
      <c r="AM51" s="381"/>
      <c r="AN51" s="382">
        <f t="shared" ref="AN51:AN58" si="0">SUM(AG51,AT51)</f>
        <v>0</v>
      </c>
      <c r="AO51" s="382"/>
      <c r="AP51" s="382"/>
      <c r="AQ51" s="89" t="s">
        <v>21</v>
      </c>
      <c r="AR51" s="71"/>
      <c r="AS51" s="90">
        <f>ROUND(SUM(AS52:AS58),2)</f>
        <v>0</v>
      </c>
      <c r="AT51" s="91">
        <f t="shared" ref="AT51:AT58" si="1">ROUND(SUM(AV51:AW51),2)</f>
        <v>0</v>
      </c>
      <c r="AU51" s="92">
        <f>ROUND(SUM(AU52:AU58),5)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ROUND(SUM(AZ52:AZ58),2)</f>
        <v>0</v>
      </c>
      <c r="BA51" s="91">
        <f>ROUND(SUM(BA52:BA58),2)</f>
        <v>0</v>
      </c>
      <c r="BB51" s="91">
        <f>ROUND(SUM(BB52:BB58),2)</f>
        <v>0</v>
      </c>
      <c r="BC51" s="91">
        <f>ROUND(SUM(BC52:BC58),2)</f>
        <v>0</v>
      </c>
      <c r="BD51" s="93">
        <f>ROUND(SUM(BD52:BD58),2)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A52" s="96" t="s">
        <v>76</v>
      </c>
      <c r="B52" s="97"/>
      <c r="C52" s="98"/>
      <c r="D52" s="380" t="s">
        <v>77</v>
      </c>
      <c r="E52" s="380"/>
      <c r="F52" s="380"/>
      <c r="G52" s="380"/>
      <c r="H52" s="380"/>
      <c r="I52" s="99"/>
      <c r="J52" s="380" t="s">
        <v>78</v>
      </c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78">
        <f>'01 - Stavební část'!J27</f>
        <v>0</v>
      </c>
      <c r="AH52" s="379"/>
      <c r="AI52" s="379"/>
      <c r="AJ52" s="379"/>
      <c r="AK52" s="379"/>
      <c r="AL52" s="379"/>
      <c r="AM52" s="379"/>
      <c r="AN52" s="378">
        <f t="shared" si="0"/>
        <v>0</v>
      </c>
      <c r="AO52" s="379"/>
      <c r="AP52" s="379"/>
      <c r="AQ52" s="100" t="s">
        <v>79</v>
      </c>
      <c r="AR52" s="101"/>
      <c r="AS52" s="102">
        <v>0</v>
      </c>
      <c r="AT52" s="103">
        <f t="shared" si="1"/>
        <v>0</v>
      </c>
      <c r="AU52" s="104">
        <f>'01 - Stavební část'!P98</f>
        <v>0</v>
      </c>
      <c r="AV52" s="103">
        <f>'01 - Stavební část'!J30</f>
        <v>0</v>
      </c>
      <c r="AW52" s="103">
        <f>'01 - Stavební část'!J31</f>
        <v>0</v>
      </c>
      <c r="AX52" s="103">
        <f>'01 - Stavební část'!J32</f>
        <v>0</v>
      </c>
      <c r="AY52" s="103">
        <f>'01 - Stavební část'!J33</f>
        <v>0</v>
      </c>
      <c r="AZ52" s="103">
        <f>'01 - Stavební část'!F30</f>
        <v>0</v>
      </c>
      <c r="BA52" s="103">
        <f>'01 - Stavební část'!F31</f>
        <v>0</v>
      </c>
      <c r="BB52" s="103">
        <f>'01 - Stavební část'!F32</f>
        <v>0</v>
      </c>
      <c r="BC52" s="103">
        <f>'01 - Stavební část'!F33</f>
        <v>0</v>
      </c>
      <c r="BD52" s="105">
        <f>'01 - Stavební část'!F34</f>
        <v>0</v>
      </c>
      <c r="BT52" s="106" t="s">
        <v>80</v>
      </c>
      <c r="BV52" s="106" t="s">
        <v>74</v>
      </c>
      <c r="BW52" s="106" t="s">
        <v>81</v>
      </c>
      <c r="BX52" s="106" t="s">
        <v>7</v>
      </c>
      <c r="CL52" s="106" t="s">
        <v>21</v>
      </c>
      <c r="CM52" s="106" t="s">
        <v>82</v>
      </c>
    </row>
    <row r="53" spans="1:91" s="5" customFormat="1" ht="16.5" customHeight="1">
      <c r="A53" s="96" t="s">
        <v>76</v>
      </c>
      <c r="B53" s="97"/>
      <c r="C53" s="98"/>
      <c r="D53" s="380" t="s">
        <v>83</v>
      </c>
      <c r="E53" s="380"/>
      <c r="F53" s="380"/>
      <c r="G53" s="380"/>
      <c r="H53" s="380"/>
      <c r="I53" s="99"/>
      <c r="J53" s="380" t="s">
        <v>84</v>
      </c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78">
        <f>'02 - ZTI'!J27</f>
        <v>0</v>
      </c>
      <c r="AH53" s="379"/>
      <c r="AI53" s="379"/>
      <c r="AJ53" s="379"/>
      <c r="AK53" s="379"/>
      <c r="AL53" s="379"/>
      <c r="AM53" s="379"/>
      <c r="AN53" s="378">
        <f t="shared" si="0"/>
        <v>0</v>
      </c>
      <c r="AO53" s="379"/>
      <c r="AP53" s="379"/>
      <c r="AQ53" s="100" t="s">
        <v>79</v>
      </c>
      <c r="AR53" s="101"/>
      <c r="AS53" s="102">
        <v>0</v>
      </c>
      <c r="AT53" s="103">
        <f t="shared" si="1"/>
        <v>0</v>
      </c>
      <c r="AU53" s="104">
        <f>'02 - ZTI'!P86</f>
        <v>0</v>
      </c>
      <c r="AV53" s="103">
        <f>'02 - ZTI'!J30</f>
        <v>0</v>
      </c>
      <c r="AW53" s="103">
        <f>'02 - ZTI'!J31</f>
        <v>0</v>
      </c>
      <c r="AX53" s="103">
        <f>'02 - ZTI'!J32</f>
        <v>0</v>
      </c>
      <c r="AY53" s="103">
        <f>'02 - ZTI'!J33</f>
        <v>0</v>
      </c>
      <c r="AZ53" s="103">
        <f>'02 - ZTI'!F30</f>
        <v>0</v>
      </c>
      <c r="BA53" s="103">
        <f>'02 - ZTI'!F31</f>
        <v>0</v>
      </c>
      <c r="BB53" s="103">
        <f>'02 - ZTI'!F32</f>
        <v>0</v>
      </c>
      <c r="BC53" s="103">
        <f>'02 - ZTI'!F33</f>
        <v>0</v>
      </c>
      <c r="BD53" s="105">
        <f>'02 - ZTI'!F34</f>
        <v>0</v>
      </c>
      <c r="BT53" s="106" t="s">
        <v>80</v>
      </c>
      <c r="BV53" s="106" t="s">
        <v>74</v>
      </c>
      <c r="BW53" s="106" t="s">
        <v>85</v>
      </c>
      <c r="BX53" s="106" t="s">
        <v>7</v>
      </c>
      <c r="CL53" s="106" t="s">
        <v>21</v>
      </c>
      <c r="CM53" s="106" t="s">
        <v>82</v>
      </c>
    </row>
    <row r="54" spans="1:91" s="5" customFormat="1" ht="16.5" customHeight="1">
      <c r="A54" s="96" t="s">
        <v>76</v>
      </c>
      <c r="B54" s="97"/>
      <c r="C54" s="98"/>
      <c r="D54" s="380" t="s">
        <v>86</v>
      </c>
      <c r="E54" s="380"/>
      <c r="F54" s="380"/>
      <c r="G54" s="380"/>
      <c r="H54" s="380"/>
      <c r="I54" s="99"/>
      <c r="J54" s="380" t="s">
        <v>87</v>
      </c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78">
        <f>'03 - Úpravy otopné soustavy'!J27</f>
        <v>0</v>
      </c>
      <c r="AH54" s="379"/>
      <c r="AI54" s="379"/>
      <c r="AJ54" s="379"/>
      <c r="AK54" s="379"/>
      <c r="AL54" s="379"/>
      <c r="AM54" s="379"/>
      <c r="AN54" s="378">
        <f t="shared" si="0"/>
        <v>0</v>
      </c>
      <c r="AO54" s="379"/>
      <c r="AP54" s="379"/>
      <c r="AQ54" s="100" t="s">
        <v>79</v>
      </c>
      <c r="AR54" s="101"/>
      <c r="AS54" s="102">
        <v>0</v>
      </c>
      <c r="AT54" s="103">
        <f t="shared" si="1"/>
        <v>0</v>
      </c>
      <c r="AU54" s="104">
        <f>'03 - Úpravy otopné soustavy'!P89</f>
        <v>0</v>
      </c>
      <c r="AV54" s="103">
        <f>'03 - Úpravy otopné soustavy'!J30</f>
        <v>0</v>
      </c>
      <c r="AW54" s="103">
        <f>'03 - Úpravy otopné soustavy'!J31</f>
        <v>0</v>
      </c>
      <c r="AX54" s="103">
        <f>'03 - Úpravy otopné soustavy'!J32</f>
        <v>0</v>
      </c>
      <c r="AY54" s="103">
        <f>'03 - Úpravy otopné soustavy'!J33</f>
        <v>0</v>
      </c>
      <c r="AZ54" s="103">
        <f>'03 - Úpravy otopné soustavy'!F30</f>
        <v>0</v>
      </c>
      <c r="BA54" s="103">
        <f>'03 - Úpravy otopné soustavy'!F31</f>
        <v>0</v>
      </c>
      <c r="BB54" s="103">
        <f>'03 - Úpravy otopné soustavy'!F32</f>
        <v>0</v>
      </c>
      <c r="BC54" s="103">
        <f>'03 - Úpravy otopné soustavy'!F33</f>
        <v>0</v>
      </c>
      <c r="BD54" s="105">
        <f>'03 - Úpravy otopné soustavy'!F34</f>
        <v>0</v>
      </c>
      <c r="BT54" s="106" t="s">
        <v>80</v>
      </c>
      <c r="BV54" s="106" t="s">
        <v>74</v>
      </c>
      <c r="BW54" s="106" t="s">
        <v>88</v>
      </c>
      <c r="BX54" s="106" t="s">
        <v>7</v>
      </c>
      <c r="CL54" s="106" t="s">
        <v>21</v>
      </c>
      <c r="CM54" s="106" t="s">
        <v>82</v>
      </c>
    </row>
    <row r="55" spans="1:91" s="5" customFormat="1" ht="16.5" customHeight="1">
      <c r="A55" s="96" t="s">
        <v>76</v>
      </c>
      <c r="B55" s="97"/>
      <c r="C55" s="98"/>
      <c r="D55" s="380" t="s">
        <v>89</v>
      </c>
      <c r="E55" s="380"/>
      <c r="F55" s="380"/>
      <c r="G55" s="380"/>
      <c r="H55" s="380"/>
      <c r="I55" s="99"/>
      <c r="J55" s="380" t="s">
        <v>90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78">
        <f>'04 - Vzduchotechnika'!J27</f>
        <v>0</v>
      </c>
      <c r="AH55" s="379"/>
      <c r="AI55" s="379"/>
      <c r="AJ55" s="379"/>
      <c r="AK55" s="379"/>
      <c r="AL55" s="379"/>
      <c r="AM55" s="379"/>
      <c r="AN55" s="378">
        <f t="shared" si="0"/>
        <v>0</v>
      </c>
      <c r="AO55" s="379"/>
      <c r="AP55" s="379"/>
      <c r="AQ55" s="100" t="s">
        <v>79</v>
      </c>
      <c r="AR55" s="101"/>
      <c r="AS55" s="102">
        <v>0</v>
      </c>
      <c r="AT55" s="103">
        <f t="shared" si="1"/>
        <v>0</v>
      </c>
      <c r="AU55" s="104">
        <f>'04 - Vzduchotechnika'!P80</f>
        <v>0</v>
      </c>
      <c r="AV55" s="103">
        <f>'04 - Vzduchotechnika'!J30</f>
        <v>0</v>
      </c>
      <c r="AW55" s="103">
        <f>'04 - Vzduchotechnika'!J31</f>
        <v>0</v>
      </c>
      <c r="AX55" s="103">
        <f>'04 - Vzduchotechnika'!J32</f>
        <v>0</v>
      </c>
      <c r="AY55" s="103">
        <f>'04 - Vzduchotechnika'!J33</f>
        <v>0</v>
      </c>
      <c r="AZ55" s="103">
        <f>'04 - Vzduchotechnika'!F30</f>
        <v>0</v>
      </c>
      <c r="BA55" s="103">
        <f>'04 - Vzduchotechnika'!F31</f>
        <v>0</v>
      </c>
      <c r="BB55" s="103">
        <f>'04 - Vzduchotechnika'!F32</f>
        <v>0</v>
      </c>
      <c r="BC55" s="103">
        <f>'04 - Vzduchotechnika'!F33</f>
        <v>0</v>
      </c>
      <c r="BD55" s="105">
        <f>'04 - Vzduchotechnika'!F34</f>
        <v>0</v>
      </c>
      <c r="BT55" s="106" t="s">
        <v>80</v>
      </c>
      <c r="BV55" s="106" t="s">
        <v>74</v>
      </c>
      <c r="BW55" s="106" t="s">
        <v>91</v>
      </c>
      <c r="BX55" s="106" t="s">
        <v>7</v>
      </c>
      <c r="CL55" s="106" t="s">
        <v>21</v>
      </c>
      <c r="CM55" s="106" t="s">
        <v>82</v>
      </c>
    </row>
    <row r="56" spans="1:91" s="5" customFormat="1" ht="16.5" customHeight="1">
      <c r="A56" s="96" t="s">
        <v>76</v>
      </c>
      <c r="B56" s="97"/>
      <c r="C56" s="98"/>
      <c r="D56" s="380" t="s">
        <v>92</v>
      </c>
      <c r="E56" s="380"/>
      <c r="F56" s="380"/>
      <c r="G56" s="380"/>
      <c r="H56" s="380"/>
      <c r="I56" s="99"/>
      <c r="J56" s="380" t="s">
        <v>93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78">
        <f>'06 - Rozvody medicínských...'!J27</f>
        <v>0</v>
      </c>
      <c r="AH56" s="379"/>
      <c r="AI56" s="379"/>
      <c r="AJ56" s="379"/>
      <c r="AK56" s="379"/>
      <c r="AL56" s="379"/>
      <c r="AM56" s="379"/>
      <c r="AN56" s="378">
        <f t="shared" si="0"/>
        <v>0</v>
      </c>
      <c r="AO56" s="379"/>
      <c r="AP56" s="379"/>
      <c r="AQ56" s="100" t="s">
        <v>79</v>
      </c>
      <c r="AR56" s="101"/>
      <c r="AS56" s="102">
        <v>0</v>
      </c>
      <c r="AT56" s="103">
        <f t="shared" si="1"/>
        <v>0</v>
      </c>
      <c r="AU56" s="104">
        <f>'06 - Rozvody medicínských...'!P77</f>
        <v>0</v>
      </c>
      <c r="AV56" s="103">
        <f>'06 - Rozvody medicínských...'!J30</f>
        <v>0</v>
      </c>
      <c r="AW56" s="103">
        <f>'06 - Rozvody medicínských...'!J31</f>
        <v>0</v>
      </c>
      <c r="AX56" s="103">
        <f>'06 - Rozvody medicínských...'!J32</f>
        <v>0</v>
      </c>
      <c r="AY56" s="103">
        <f>'06 - Rozvody medicínských...'!J33</f>
        <v>0</v>
      </c>
      <c r="AZ56" s="103">
        <f>'06 - Rozvody medicínských...'!F30</f>
        <v>0</v>
      </c>
      <c r="BA56" s="103">
        <f>'06 - Rozvody medicínských...'!F31</f>
        <v>0</v>
      </c>
      <c r="BB56" s="103">
        <f>'06 - Rozvody medicínských...'!F32</f>
        <v>0</v>
      </c>
      <c r="BC56" s="103">
        <f>'06 - Rozvody medicínských...'!F33</f>
        <v>0</v>
      </c>
      <c r="BD56" s="105">
        <f>'06 - Rozvody medicínských...'!F34</f>
        <v>0</v>
      </c>
      <c r="BT56" s="106" t="s">
        <v>80</v>
      </c>
      <c r="BV56" s="106" t="s">
        <v>74</v>
      </c>
      <c r="BW56" s="106" t="s">
        <v>94</v>
      </c>
      <c r="BX56" s="106" t="s">
        <v>7</v>
      </c>
      <c r="CL56" s="106" t="s">
        <v>21</v>
      </c>
      <c r="CM56" s="106" t="s">
        <v>82</v>
      </c>
    </row>
    <row r="57" spans="1:91" s="5" customFormat="1" ht="16.5" customHeight="1">
      <c r="A57" s="96" t="s">
        <v>76</v>
      </c>
      <c r="B57" s="97"/>
      <c r="C57" s="98"/>
      <c r="D57" s="380" t="s">
        <v>95</v>
      </c>
      <c r="E57" s="380"/>
      <c r="F57" s="380"/>
      <c r="G57" s="380"/>
      <c r="H57" s="380"/>
      <c r="I57" s="99"/>
      <c r="J57" s="380" t="s">
        <v>96</v>
      </c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78">
        <f>'05 - Elektroinstalace'!J27</f>
        <v>0</v>
      </c>
      <c r="AH57" s="379"/>
      <c r="AI57" s="379"/>
      <c r="AJ57" s="379"/>
      <c r="AK57" s="379"/>
      <c r="AL57" s="379"/>
      <c r="AM57" s="379"/>
      <c r="AN57" s="378">
        <f t="shared" si="0"/>
        <v>0</v>
      </c>
      <c r="AO57" s="379"/>
      <c r="AP57" s="379"/>
      <c r="AQ57" s="100" t="s">
        <v>79</v>
      </c>
      <c r="AR57" s="101"/>
      <c r="AS57" s="102">
        <v>0</v>
      </c>
      <c r="AT57" s="103">
        <f t="shared" si="1"/>
        <v>0</v>
      </c>
      <c r="AU57" s="104">
        <f>'05 - Elektroinstalace'!P90</f>
        <v>0</v>
      </c>
      <c r="AV57" s="103">
        <f>'05 - Elektroinstalace'!J30</f>
        <v>0</v>
      </c>
      <c r="AW57" s="103">
        <f>'05 - Elektroinstalace'!J31</f>
        <v>0</v>
      </c>
      <c r="AX57" s="103">
        <f>'05 - Elektroinstalace'!J32</f>
        <v>0</v>
      </c>
      <c r="AY57" s="103">
        <f>'05 - Elektroinstalace'!J33</f>
        <v>0</v>
      </c>
      <c r="AZ57" s="103">
        <f>'05 - Elektroinstalace'!F30</f>
        <v>0</v>
      </c>
      <c r="BA57" s="103">
        <f>'05 - Elektroinstalace'!F31</f>
        <v>0</v>
      </c>
      <c r="BB57" s="103">
        <f>'05 - Elektroinstalace'!F32</f>
        <v>0</v>
      </c>
      <c r="BC57" s="103">
        <f>'05 - Elektroinstalace'!F33</f>
        <v>0</v>
      </c>
      <c r="BD57" s="105">
        <f>'05 - Elektroinstalace'!F34</f>
        <v>0</v>
      </c>
      <c r="BT57" s="106" t="s">
        <v>80</v>
      </c>
      <c r="BV57" s="106" t="s">
        <v>74</v>
      </c>
      <c r="BW57" s="106" t="s">
        <v>97</v>
      </c>
      <c r="BX57" s="106" t="s">
        <v>7</v>
      </c>
      <c r="CL57" s="106" t="s">
        <v>21</v>
      </c>
      <c r="CM57" s="106" t="s">
        <v>82</v>
      </c>
    </row>
    <row r="58" spans="1:91" s="5" customFormat="1" ht="16.5" customHeight="1">
      <c r="A58" s="96" t="s">
        <v>76</v>
      </c>
      <c r="B58" s="97"/>
      <c r="C58" s="98"/>
      <c r="D58" s="380" t="s">
        <v>98</v>
      </c>
      <c r="E58" s="380"/>
      <c r="F58" s="380"/>
      <c r="G58" s="380"/>
      <c r="H58" s="380"/>
      <c r="I58" s="99"/>
      <c r="J58" s="380" t="s">
        <v>99</v>
      </c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78">
        <f>'VON - Vedlejší a ostatní ...'!J27</f>
        <v>0</v>
      </c>
      <c r="AH58" s="379"/>
      <c r="AI58" s="379"/>
      <c r="AJ58" s="379"/>
      <c r="AK58" s="379"/>
      <c r="AL58" s="379"/>
      <c r="AM58" s="379"/>
      <c r="AN58" s="378">
        <f t="shared" si="0"/>
        <v>0</v>
      </c>
      <c r="AO58" s="379"/>
      <c r="AP58" s="379"/>
      <c r="AQ58" s="100" t="s">
        <v>98</v>
      </c>
      <c r="AR58" s="101"/>
      <c r="AS58" s="107">
        <v>0</v>
      </c>
      <c r="AT58" s="108">
        <f t="shared" si="1"/>
        <v>0</v>
      </c>
      <c r="AU58" s="109">
        <f>'VON - Vedlejší a ostatní ...'!P77</f>
        <v>0</v>
      </c>
      <c r="AV58" s="108">
        <f>'VON - Vedlejší a ostatní ...'!J30</f>
        <v>0</v>
      </c>
      <c r="AW58" s="108">
        <f>'VON - Vedlejší a ostatní ...'!J31</f>
        <v>0</v>
      </c>
      <c r="AX58" s="108">
        <f>'VON - Vedlejší a ostatní ...'!J32</f>
        <v>0</v>
      </c>
      <c r="AY58" s="108">
        <f>'VON - Vedlejší a ostatní ...'!J33</f>
        <v>0</v>
      </c>
      <c r="AZ58" s="108">
        <f>'VON - Vedlejší a ostatní ...'!F30</f>
        <v>0</v>
      </c>
      <c r="BA58" s="108">
        <f>'VON - Vedlejší a ostatní ...'!F31</f>
        <v>0</v>
      </c>
      <c r="BB58" s="108">
        <f>'VON - Vedlejší a ostatní ...'!F32</f>
        <v>0</v>
      </c>
      <c r="BC58" s="108">
        <f>'VON - Vedlejší a ostatní ...'!F33</f>
        <v>0</v>
      </c>
      <c r="BD58" s="110">
        <f>'VON - Vedlejší a ostatní ...'!F34</f>
        <v>0</v>
      </c>
      <c r="BT58" s="106" t="s">
        <v>80</v>
      </c>
      <c r="BV58" s="106" t="s">
        <v>74</v>
      </c>
      <c r="BW58" s="106" t="s">
        <v>100</v>
      </c>
      <c r="BX58" s="106" t="s">
        <v>7</v>
      </c>
      <c r="CL58" s="106" t="s">
        <v>21</v>
      </c>
      <c r="CM58" s="106" t="s">
        <v>82</v>
      </c>
    </row>
    <row r="59" spans="1:91" s="1" customFormat="1" ht="30" customHeight="1">
      <c r="B59" s="41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1"/>
    </row>
    <row r="60" spans="1:91" s="1" customFormat="1" ht="6.95" customHeight="1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61"/>
    </row>
  </sheetData>
  <sheetProtection algorithmName="SHA-512" hashValue="hCT+btas+A9t/ny38/UY4wmL81LPk7eKV8MXHqiQvBS29z1WkI5X+QZZl+Mep12vtWnO8RAlf6nDvqCtCsljqg==" saltValue="wOXGAanl10bDtWzj2Npoq5L+ZsgkZMJYu+Ck5MPiDvZHJKzMIidmkhVkZTeciL686oopIhKHcSsEWbaCHKSdvA==" spinCount="100000" sheet="1" objects="1" scenarios="1" formatColumns="0" formatRows="0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3" location="'02 - ZTI'!C2" display="/"/>
    <hyperlink ref="A54" location="'03 - Úpravy otopné soustavy'!C2" display="/"/>
    <hyperlink ref="A55" location="'04 - Vzduchotechnika'!C2" display="/"/>
    <hyperlink ref="A56" location="'06 - Rozvody medicínských...'!C2" display="/"/>
    <hyperlink ref="A57" location="'05 - Elektroinstalace'!C2" display="/"/>
    <hyperlink ref="A58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08"/>
  <sheetViews>
    <sheetView showGridLines="0" workbookViewId="0">
      <pane ySplit="1" topLeftCell="A95" activePane="bottomLeft" state="frozen"/>
      <selection pane="bottomLeft" activeCell="I116" sqref="I11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101</v>
      </c>
      <c r="G1" s="392" t="s">
        <v>102</v>
      </c>
      <c r="H1" s="392"/>
      <c r="I1" s="115"/>
      <c r="J1" s="114" t="s">
        <v>103</v>
      </c>
      <c r="K1" s="113" t="s">
        <v>104</v>
      </c>
      <c r="L1" s="114" t="s">
        <v>105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Stavební úpravy stanice st.dětí, dětská klinika-pavilon D3-4.NP, Krajská zdravotní a.s. - Masarykova nemocnice Ústí n.L.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108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19. 12. 2017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57" customHeight="1">
      <c r="B24" s="121"/>
      <c r="C24" s="122"/>
      <c r="D24" s="122"/>
      <c r="E24" s="353" t="s">
        <v>37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ROUND(J98,2)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ROUND(SUM(BE98:BE1007), 2)</f>
        <v>0</v>
      </c>
      <c r="G30" s="42"/>
      <c r="H30" s="42"/>
      <c r="I30" s="131">
        <v>0.21</v>
      </c>
      <c r="J30" s="130">
        <f>ROUND(ROUND((SUM(BE98:BE1007)),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ROUND(SUM(BF98:BF1007), 2)</f>
        <v>0</v>
      </c>
      <c r="G31" s="42"/>
      <c r="H31" s="42"/>
      <c r="I31" s="131">
        <v>0.15</v>
      </c>
      <c r="J31" s="130">
        <f>ROUND(ROUND((SUM(BF98:BF1007)),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ROUND(SUM(BG98:BG1007),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ROUND(SUM(BH98:BH1007),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ROUND(SUM(BI98:BI1007),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Stavební úpravy stanice st.dětí, dětská klinika-pavilon D3-4.NP, Krajská zdravotní a.s. - Masarykova nemocnice Ústí n.L.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01 - Stavební část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Ústí nad Labem</v>
      </c>
      <c r="G49" s="42"/>
      <c r="H49" s="42"/>
      <c r="I49" s="119" t="s">
        <v>25</v>
      </c>
      <c r="J49" s="120" t="str">
        <f>IF(J12="","",J12)</f>
        <v>19. 12. 2017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Krajská zdravotní a.s., Masarykova nemocnice UL</v>
      </c>
      <c r="G51" s="42"/>
      <c r="H51" s="42"/>
      <c r="I51" s="119" t="s">
        <v>33</v>
      </c>
      <c r="J51" s="353" t="str">
        <f>E21</f>
        <v>ARCHATELIÉR, spol.s r.o., Ústí n.L.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110</v>
      </c>
      <c r="D54" s="132"/>
      <c r="E54" s="132"/>
      <c r="F54" s="132"/>
      <c r="G54" s="132"/>
      <c r="H54" s="132"/>
      <c r="I54" s="145"/>
      <c r="J54" s="146" t="s">
        <v>111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112</v>
      </c>
      <c r="D56" s="42"/>
      <c r="E56" s="42"/>
      <c r="F56" s="42"/>
      <c r="G56" s="42"/>
      <c r="H56" s="42"/>
      <c r="I56" s="118"/>
      <c r="J56" s="128">
        <f>J98</f>
        <v>0</v>
      </c>
      <c r="K56" s="45"/>
      <c r="AU56" s="24" t="s">
        <v>113</v>
      </c>
    </row>
    <row r="57" spans="2:47" s="7" customFormat="1" ht="24.95" customHeight="1">
      <c r="B57" s="149"/>
      <c r="C57" s="150"/>
      <c r="D57" s="151" t="s">
        <v>114</v>
      </c>
      <c r="E57" s="152"/>
      <c r="F57" s="152"/>
      <c r="G57" s="152"/>
      <c r="H57" s="152"/>
      <c r="I57" s="153"/>
      <c r="J57" s="154">
        <f>J99</f>
        <v>0</v>
      </c>
      <c r="K57" s="155"/>
    </row>
    <row r="58" spans="2:47" s="8" customFormat="1" ht="19.899999999999999" customHeight="1">
      <c r="B58" s="156"/>
      <c r="C58" s="157"/>
      <c r="D58" s="158" t="s">
        <v>115</v>
      </c>
      <c r="E58" s="159"/>
      <c r="F58" s="159"/>
      <c r="G58" s="159"/>
      <c r="H58" s="159"/>
      <c r="I58" s="160"/>
      <c r="J58" s="161">
        <f>J100</f>
        <v>0</v>
      </c>
      <c r="K58" s="162"/>
    </row>
    <row r="59" spans="2:47" s="8" customFormat="1" ht="19.899999999999999" customHeight="1">
      <c r="B59" s="156"/>
      <c r="C59" s="157"/>
      <c r="D59" s="158" t="s">
        <v>116</v>
      </c>
      <c r="E59" s="159"/>
      <c r="F59" s="159"/>
      <c r="G59" s="159"/>
      <c r="H59" s="159"/>
      <c r="I59" s="160"/>
      <c r="J59" s="161">
        <f>J172</f>
        <v>0</v>
      </c>
      <c r="K59" s="162"/>
    </row>
    <row r="60" spans="2:47" s="8" customFormat="1" ht="19.899999999999999" customHeight="1">
      <c r="B60" s="156"/>
      <c r="C60" s="157"/>
      <c r="D60" s="158" t="s">
        <v>117</v>
      </c>
      <c r="E60" s="159"/>
      <c r="F60" s="159"/>
      <c r="G60" s="159"/>
      <c r="H60" s="159"/>
      <c r="I60" s="160"/>
      <c r="J60" s="161">
        <f>J267</f>
        <v>0</v>
      </c>
      <c r="K60" s="162"/>
    </row>
    <row r="61" spans="2:47" s="8" customFormat="1" ht="19.899999999999999" customHeight="1">
      <c r="B61" s="156"/>
      <c r="C61" s="157"/>
      <c r="D61" s="158" t="s">
        <v>118</v>
      </c>
      <c r="E61" s="159"/>
      <c r="F61" s="159"/>
      <c r="G61" s="159"/>
      <c r="H61" s="159"/>
      <c r="I61" s="160"/>
      <c r="J61" s="161">
        <f>J276</f>
        <v>0</v>
      </c>
      <c r="K61" s="162"/>
    </row>
    <row r="62" spans="2:47" s="8" customFormat="1" ht="19.899999999999999" customHeight="1">
      <c r="B62" s="156"/>
      <c r="C62" s="157"/>
      <c r="D62" s="158" t="s">
        <v>119</v>
      </c>
      <c r="E62" s="159"/>
      <c r="F62" s="159"/>
      <c r="G62" s="159"/>
      <c r="H62" s="159"/>
      <c r="I62" s="160"/>
      <c r="J62" s="161">
        <f>J293</f>
        <v>0</v>
      </c>
      <c r="K62" s="162"/>
    </row>
    <row r="63" spans="2:47" s="8" customFormat="1" ht="19.899999999999999" customHeight="1">
      <c r="B63" s="156"/>
      <c r="C63" s="157"/>
      <c r="D63" s="158" t="s">
        <v>120</v>
      </c>
      <c r="E63" s="159"/>
      <c r="F63" s="159"/>
      <c r="G63" s="159"/>
      <c r="H63" s="159"/>
      <c r="I63" s="160"/>
      <c r="J63" s="161">
        <f>J305</f>
        <v>0</v>
      </c>
      <c r="K63" s="162"/>
    </row>
    <row r="64" spans="2:47" s="8" customFormat="1" ht="19.899999999999999" customHeight="1">
      <c r="B64" s="156"/>
      <c r="C64" s="157"/>
      <c r="D64" s="158" t="s">
        <v>121</v>
      </c>
      <c r="E64" s="159"/>
      <c r="F64" s="159"/>
      <c r="G64" s="159"/>
      <c r="H64" s="159"/>
      <c r="I64" s="160"/>
      <c r="J64" s="161">
        <f>J311</f>
        <v>0</v>
      </c>
      <c r="K64" s="162"/>
    </row>
    <row r="65" spans="2:11" s="8" customFormat="1" ht="19.899999999999999" customHeight="1">
      <c r="B65" s="156"/>
      <c r="C65" s="157"/>
      <c r="D65" s="158" t="s">
        <v>122</v>
      </c>
      <c r="E65" s="159"/>
      <c r="F65" s="159"/>
      <c r="G65" s="159"/>
      <c r="H65" s="159"/>
      <c r="I65" s="160"/>
      <c r="J65" s="161">
        <f>J320</f>
        <v>0</v>
      </c>
      <c r="K65" s="162"/>
    </row>
    <row r="66" spans="2:11" s="8" customFormat="1" ht="19.899999999999999" customHeight="1">
      <c r="B66" s="156"/>
      <c r="C66" s="157"/>
      <c r="D66" s="158" t="s">
        <v>123</v>
      </c>
      <c r="E66" s="159"/>
      <c r="F66" s="159"/>
      <c r="G66" s="159"/>
      <c r="H66" s="159"/>
      <c r="I66" s="160"/>
      <c r="J66" s="161">
        <f>J461</f>
        <v>0</v>
      </c>
      <c r="K66" s="162"/>
    </row>
    <row r="67" spans="2:11" s="7" customFormat="1" ht="24.95" customHeight="1">
      <c r="B67" s="149"/>
      <c r="C67" s="150"/>
      <c r="D67" s="151" t="s">
        <v>124</v>
      </c>
      <c r="E67" s="152"/>
      <c r="F67" s="152"/>
      <c r="G67" s="152"/>
      <c r="H67" s="152"/>
      <c r="I67" s="153"/>
      <c r="J67" s="154">
        <f>J464</f>
        <v>0</v>
      </c>
      <c r="K67" s="155"/>
    </row>
    <row r="68" spans="2:11" s="8" customFormat="1" ht="19.899999999999999" customHeight="1">
      <c r="B68" s="156"/>
      <c r="C68" s="157"/>
      <c r="D68" s="158" t="s">
        <v>125</v>
      </c>
      <c r="E68" s="159"/>
      <c r="F68" s="159"/>
      <c r="G68" s="159"/>
      <c r="H68" s="159"/>
      <c r="I68" s="160"/>
      <c r="J68" s="161">
        <f>J465</f>
        <v>0</v>
      </c>
      <c r="K68" s="162"/>
    </row>
    <row r="69" spans="2:11" s="8" customFormat="1" ht="19.899999999999999" customHeight="1">
      <c r="B69" s="156"/>
      <c r="C69" s="157"/>
      <c r="D69" s="158" t="s">
        <v>126</v>
      </c>
      <c r="E69" s="159"/>
      <c r="F69" s="159"/>
      <c r="G69" s="159"/>
      <c r="H69" s="159"/>
      <c r="I69" s="160"/>
      <c r="J69" s="161">
        <f>J500</f>
        <v>0</v>
      </c>
      <c r="K69" s="162"/>
    </row>
    <row r="70" spans="2:11" s="8" customFormat="1" ht="19.899999999999999" customHeight="1">
      <c r="B70" s="156"/>
      <c r="C70" s="157"/>
      <c r="D70" s="158" t="s">
        <v>127</v>
      </c>
      <c r="E70" s="159"/>
      <c r="F70" s="159"/>
      <c r="G70" s="159"/>
      <c r="H70" s="159"/>
      <c r="I70" s="160"/>
      <c r="J70" s="161">
        <f>J538</f>
        <v>0</v>
      </c>
      <c r="K70" s="162"/>
    </row>
    <row r="71" spans="2:11" s="8" customFormat="1" ht="19.899999999999999" customHeight="1">
      <c r="B71" s="156"/>
      <c r="C71" s="157"/>
      <c r="D71" s="158" t="s">
        <v>128</v>
      </c>
      <c r="E71" s="159"/>
      <c r="F71" s="159"/>
      <c r="G71" s="159"/>
      <c r="H71" s="159"/>
      <c r="I71" s="160"/>
      <c r="J71" s="161">
        <f>J603</f>
        <v>0</v>
      </c>
      <c r="K71" s="162"/>
    </row>
    <row r="72" spans="2:11" s="8" customFormat="1" ht="19.899999999999999" customHeight="1">
      <c r="B72" s="156"/>
      <c r="C72" s="157"/>
      <c r="D72" s="158" t="s">
        <v>129</v>
      </c>
      <c r="E72" s="159"/>
      <c r="F72" s="159"/>
      <c r="G72" s="159"/>
      <c r="H72" s="159"/>
      <c r="I72" s="160"/>
      <c r="J72" s="161">
        <f>J712</f>
        <v>0</v>
      </c>
      <c r="K72" s="162"/>
    </row>
    <row r="73" spans="2:11" s="8" customFormat="1" ht="19.899999999999999" customHeight="1">
      <c r="B73" s="156"/>
      <c r="C73" s="157"/>
      <c r="D73" s="158" t="s">
        <v>130</v>
      </c>
      <c r="E73" s="159"/>
      <c r="F73" s="159"/>
      <c r="G73" s="159"/>
      <c r="H73" s="159"/>
      <c r="I73" s="160"/>
      <c r="J73" s="161">
        <f>J800</f>
        <v>0</v>
      </c>
      <c r="K73" s="162"/>
    </row>
    <row r="74" spans="2:11" s="8" customFormat="1" ht="19.899999999999999" customHeight="1">
      <c r="B74" s="156"/>
      <c r="C74" s="157"/>
      <c r="D74" s="158" t="s">
        <v>131</v>
      </c>
      <c r="E74" s="159"/>
      <c r="F74" s="159"/>
      <c r="G74" s="159"/>
      <c r="H74" s="159"/>
      <c r="I74" s="160"/>
      <c r="J74" s="161">
        <f>J829</f>
        <v>0</v>
      </c>
      <c r="K74" s="162"/>
    </row>
    <row r="75" spans="2:11" s="8" customFormat="1" ht="19.899999999999999" customHeight="1">
      <c r="B75" s="156"/>
      <c r="C75" s="157"/>
      <c r="D75" s="158" t="s">
        <v>132</v>
      </c>
      <c r="E75" s="159"/>
      <c r="F75" s="159"/>
      <c r="G75" s="159"/>
      <c r="H75" s="159"/>
      <c r="I75" s="160"/>
      <c r="J75" s="161">
        <f>J850</f>
        <v>0</v>
      </c>
      <c r="K75" s="162"/>
    </row>
    <row r="76" spans="2:11" s="8" customFormat="1" ht="19.899999999999999" customHeight="1">
      <c r="B76" s="156"/>
      <c r="C76" s="157"/>
      <c r="D76" s="158" t="s">
        <v>133</v>
      </c>
      <c r="E76" s="159"/>
      <c r="F76" s="159"/>
      <c r="G76" s="159"/>
      <c r="H76" s="159"/>
      <c r="I76" s="160"/>
      <c r="J76" s="161">
        <f>J901</f>
        <v>0</v>
      </c>
      <c r="K76" s="162"/>
    </row>
    <row r="77" spans="2:11" s="8" customFormat="1" ht="19.899999999999999" customHeight="1">
      <c r="B77" s="156"/>
      <c r="C77" s="157"/>
      <c r="D77" s="158" t="s">
        <v>134</v>
      </c>
      <c r="E77" s="159"/>
      <c r="F77" s="159"/>
      <c r="G77" s="159"/>
      <c r="H77" s="159"/>
      <c r="I77" s="160"/>
      <c r="J77" s="161">
        <f>J922</f>
        <v>0</v>
      </c>
      <c r="K77" s="162"/>
    </row>
    <row r="78" spans="2:11" s="8" customFormat="1" ht="19.899999999999999" customHeight="1">
      <c r="B78" s="156"/>
      <c r="C78" s="157"/>
      <c r="D78" s="158" t="s">
        <v>135</v>
      </c>
      <c r="E78" s="159"/>
      <c r="F78" s="159"/>
      <c r="G78" s="159"/>
      <c r="H78" s="159"/>
      <c r="I78" s="160"/>
      <c r="J78" s="161">
        <f>J994</f>
        <v>0</v>
      </c>
      <c r="K78" s="162"/>
    </row>
    <row r="79" spans="2:11" s="1" customFormat="1" ht="21.75" customHeight="1">
      <c r="B79" s="41"/>
      <c r="C79" s="42"/>
      <c r="D79" s="42"/>
      <c r="E79" s="42"/>
      <c r="F79" s="42"/>
      <c r="G79" s="42"/>
      <c r="H79" s="42"/>
      <c r="I79" s="118"/>
      <c r="J79" s="42"/>
      <c r="K79" s="45"/>
    </row>
    <row r="80" spans="2:11" s="1" customFormat="1" ht="6.95" customHeight="1">
      <c r="B80" s="56"/>
      <c r="C80" s="57"/>
      <c r="D80" s="57"/>
      <c r="E80" s="57"/>
      <c r="F80" s="57"/>
      <c r="G80" s="57"/>
      <c r="H80" s="57"/>
      <c r="I80" s="139"/>
      <c r="J80" s="57"/>
      <c r="K80" s="58"/>
    </row>
    <row r="84" spans="2:12" s="1" customFormat="1" ht="6.95" customHeight="1">
      <c r="B84" s="59"/>
      <c r="C84" s="60"/>
      <c r="D84" s="60"/>
      <c r="E84" s="60"/>
      <c r="F84" s="60"/>
      <c r="G84" s="60"/>
      <c r="H84" s="60"/>
      <c r="I84" s="142"/>
      <c r="J84" s="60"/>
      <c r="K84" s="60"/>
      <c r="L84" s="61"/>
    </row>
    <row r="85" spans="2:12" s="1" customFormat="1" ht="36.950000000000003" customHeight="1">
      <c r="B85" s="41"/>
      <c r="C85" s="62" t="s">
        <v>136</v>
      </c>
      <c r="D85" s="63"/>
      <c r="E85" s="63"/>
      <c r="F85" s="63"/>
      <c r="G85" s="63"/>
      <c r="H85" s="63"/>
      <c r="I85" s="163"/>
      <c r="J85" s="63"/>
      <c r="K85" s="63"/>
      <c r="L85" s="61"/>
    </row>
    <row r="86" spans="2:12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12" s="1" customFormat="1" ht="14.45" customHeight="1">
      <c r="B87" s="41"/>
      <c r="C87" s="65" t="s">
        <v>18</v>
      </c>
      <c r="D87" s="63"/>
      <c r="E87" s="63"/>
      <c r="F87" s="63"/>
      <c r="G87" s="63"/>
      <c r="H87" s="63"/>
      <c r="I87" s="163"/>
      <c r="J87" s="63"/>
      <c r="K87" s="63"/>
      <c r="L87" s="61"/>
    </row>
    <row r="88" spans="2:12" s="1" customFormat="1" ht="16.5" customHeight="1">
      <c r="B88" s="41"/>
      <c r="C88" s="63"/>
      <c r="D88" s="63"/>
      <c r="E88" s="389" t="str">
        <f>E7</f>
        <v>Stavební úpravy stanice st.dětí, dětská klinika-pavilon D3-4.NP, Krajská zdravotní a.s. - Masarykova nemocnice Ústí n.L.</v>
      </c>
      <c r="F88" s="390"/>
      <c r="G88" s="390"/>
      <c r="H88" s="390"/>
      <c r="I88" s="163"/>
      <c r="J88" s="63"/>
      <c r="K88" s="63"/>
      <c r="L88" s="61"/>
    </row>
    <row r="89" spans="2:12" s="1" customFormat="1" ht="14.45" customHeight="1">
      <c r="B89" s="41"/>
      <c r="C89" s="65" t="s">
        <v>107</v>
      </c>
      <c r="D89" s="63"/>
      <c r="E89" s="63"/>
      <c r="F89" s="63"/>
      <c r="G89" s="63"/>
      <c r="H89" s="63"/>
      <c r="I89" s="163"/>
      <c r="J89" s="63"/>
      <c r="K89" s="63"/>
      <c r="L89" s="61"/>
    </row>
    <row r="90" spans="2:12" s="1" customFormat="1" ht="17.25" customHeight="1">
      <c r="B90" s="41"/>
      <c r="C90" s="63"/>
      <c r="D90" s="63"/>
      <c r="E90" s="364" t="str">
        <f>E9</f>
        <v>01 - Stavební část</v>
      </c>
      <c r="F90" s="391"/>
      <c r="G90" s="391"/>
      <c r="H90" s="391"/>
      <c r="I90" s="163"/>
      <c r="J90" s="63"/>
      <c r="K90" s="63"/>
      <c r="L90" s="61"/>
    </row>
    <row r="91" spans="2:12" s="1" customFormat="1" ht="6.95" customHeight="1">
      <c r="B91" s="41"/>
      <c r="C91" s="63"/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18" customHeight="1">
      <c r="B92" s="41"/>
      <c r="C92" s="65" t="s">
        <v>23</v>
      </c>
      <c r="D92" s="63"/>
      <c r="E92" s="63"/>
      <c r="F92" s="164" t="str">
        <f>F12</f>
        <v>Ústí nad Labem</v>
      </c>
      <c r="G92" s="63"/>
      <c r="H92" s="63"/>
      <c r="I92" s="165" t="s">
        <v>25</v>
      </c>
      <c r="J92" s="73" t="str">
        <f>IF(J12="","",J12)</f>
        <v>19. 12. 2017</v>
      </c>
      <c r="K92" s="63"/>
      <c r="L92" s="61"/>
    </row>
    <row r="93" spans="2:12" s="1" customFormat="1" ht="6.95" customHeight="1">
      <c r="B93" s="41"/>
      <c r="C93" s="63"/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>
      <c r="B94" s="41"/>
      <c r="C94" s="65" t="s">
        <v>27</v>
      </c>
      <c r="D94" s="63"/>
      <c r="E94" s="63"/>
      <c r="F94" s="164" t="str">
        <f>E15</f>
        <v>Krajská zdravotní a.s., Masarykova nemocnice UL</v>
      </c>
      <c r="G94" s="63"/>
      <c r="H94" s="63"/>
      <c r="I94" s="165" t="s">
        <v>33</v>
      </c>
      <c r="J94" s="164" t="str">
        <f>E21</f>
        <v>ARCHATELIÉR, spol.s r.o., Ústí n.L.</v>
      </c>
      <c r="K94" s="63"/>
      <c r="L94" s="61"/>
    </row>
    <row r="95" spans="2:12" s="1" customFormat="1" ht="14.45" customHeight="1">
      <c r="B95" s="41"/>
      <c r="C95" s="65" t="s">
        <v>31</v>
      </c>
      <c r="D95" s="63"/>
      <c r="E95" s="63"/>
      <c r="F95" s="164" t="str">
        <f>IF(E18="","",E18)</f>
        <v/>
      </c>
      <c r="G95" s="63"/>
      <c r="H95" s="63"/>
      <c r="I95" s="163"/>
      <c r="J95" s="63"/>
      <c r="K95" s="63"/>
      <c r="L95" s="61"/>
    </row>
    <row r="96" spans="2:12" s="1" customFormat="1" ht="10.35" customHeight="1">
      <c r="B96" s="41"/>
      <c r="C96" s="63"/>
      <c r="D96" s="63"/>
      <c r="E96" s="63"/>
      <c r="F96" s="63"/>
      <c r="G96" s="63"/>
      <c r="H96" s="63"/>
      <c r="I96" s="163"/>
      <c r="J96" s="63"/>
      <c r="K96" s="63"/>
      <c r="L96" s="61"/>
    </row>
    <row r="97" spans="2:65" s="9" customFormat="1" ht="29.25" customHeight="1">
      <c r="B97" s="166"/>
      <c r="C97" s="167" t="s">
        <v>137</v>
      </c>
      <c r="D97" s="168" t="s">
        <v>57</v>
      </c>
      <c r="E97" s="168" t="s">
        <v>53</v>
      </c>
      <c r="F97" s="168" t="s">
        <v>138</v>
      </c>
      <c r="G97" s="168" t="s">
        <v>139</v>
      </c>
      <c r="H97" s="168" t="s">
        <v>140</v>
      </c>
      <c r="I97" s="169" t="s">
        <v>141</v>
      </c>
      <c r="J97" s="168" t="s">
        <v>111</v>
      </c>
      <c r="K97" s="170" t="s">
        <v>142</v>
      </c>
      <c r="L97" s="171"/>
      <c r="M97" s="81" t="s">
        <v>143</v>
      </c>
      <c r="N97" s="82" t="s">
        <v>42</v>
      </c>
      <c r="O97" s="82" t="s">
        <v>144</v>
      </c>
      <c r="P97" s="82" t="s">
        <v>145</v>
      </c>
      <c r="Q97" s="82" t="s">
        <v>146</v>
      </c>
      <c r="R97" s="82" t="s">
        <v>147</v>
      </c>
      <c r="S97" s="82" t="s">
        <v>148</v>
      </c>
      <c r="T97" s="83" t="s">
        <v>149</v>
      </c>
    </row>
    <row r="98" spans="2:65" s="1" customFormat="1" ht="29.25" customHeight="1">
      <c r="B98" s="41"/>
      <c r="C98" s="87" t="s">
        <v>112</v>
      </c>
      <c r="D98" s="63"/>
      <c r="E98" s="63"/>
      <c r="F98" s="63"/>
      <c r="G98" s="63"/>
      <c r="H98" s="63"/>
      <c r="I98" s="163"/>
      <c r="J98" s="172">
        <f>BK98</f>
        <v>0</v>
      </c>
      <c r="K98" s="63"/>
      <c r="L98" s="61"/>
      <c r="M98" s="84"/>
      <c r="N98" s="85"/>
      <c r="O98" s="85"/>
      <c r="P98" s="173">
        <f>P99+P464</f>
        <v>0</v>
      </c>
      <c r="Q98" s="85"/>
      <c r="R98" s="173">
        <f>R99+R464</f>
        <v>81.206257579999999</v>
      </c>
      <c r="S98" s="85"/>
      <c r="T98" s="174">
        <f>T99+T464</f>
        <v>112.40790618000001</v>
      </c>
      <c r="AT98" s="24" t="s">
        <v>71</v>
      </c>
      <c r="AU98" s="24" t="s">
        <v>113</v>
      </c>
      <c r="BK98" s="175">
        <f>BK99+BK464</f>
        <v>0</v>
      </c>
    </row>
    <row r="99" spans="2:65" s="10" customFormat="1" ht="37.35" customHeight="1">
      <c r="B99" s="176"/>
      <c r="C99" s="177"/>
      <c r="D99" s="178" t="s">
        <v>71</v>
      </c>
      <c r="E99" s="179" t="s">
        <v>150</v>
      </c>
      <c r="F99" s="179" t="s">
        <v>151</v>
      </c>
      <c r="G99" s="177"/>
      <c r="H99" s="177"/>
      <c r="I99" s="180"/>
      <c r="J99" s="181">
        <f>BK99</f>
        <v>0</v>
      </c>
      <c r="K99" s="177"/>
      <c r="L99" s="182"/>
      <c r="M99" s="183"/>
      <c r="N99" s="184"/>
      <c r="O99" s="184"/>
      <c r="P99" s="185">
        <f>P100+P172+P267+P276+P293+P305+P311+P320+P461</f>
        <v>0</v>
      </c>
      <c r="Q99" s="184"/>
      <c r="R99" s="185">
        <f>R100+R172+R267+R276+R293+R305+R311+R320+R461</f>
        <v>49.171749679999998</v>
      </c>
      <c r="S99" s="184"/>
      <c r="T99" s="186">
        <f>T100+T172+T267+T276+T293+T305+T311+T320+T461</f>
        <v>104.51519800000001</v>
      </c>
      <c r="AR99" s="187" t="s">
        <v>80</v>
      </c>
      <c r="AT99" s="188" t="s">
        <v>71</v>
      </c>
      <c r="AU99" s="188" t="s">
        <v>72</v>
      </c>
      <c r="AY99" s="187" t="s">
        <v>152</v>
      </c>
      <c r="BK99" s="189">
        <f>BK100+BK172+BK267+BK276+BK293+BK305+BK311+BK320+BK461</f>
        <v>0</v>
      </c>
    </row>
    <row r="100" spans="2:65" s="10" customFormat="1" ht="19.899999999999999" customHeight="1">
      <c r="B100" s="176"/>
      <c r="C100" s="177"/>
      <c r="D100" s="178" t="s">
        <v>71</v>
      </c>
      <c r="E100" s="190" t="s">
        <v>153</v>
      </c>
      <c r="F100" s="190" t="s">
        <v>154</v>
      </c>
      <c r="G100" s="177"/>
      <c r="H100" s="177"/>
      <c r="I100" s="180"/>
      <c r="J100" s="191">
        <f>BK100</f>
        <v>0</v>
      </c>
      <c r="K100" s="177"/>
      <c r="L100" s="182"/>
      <c r="M100" s="183"/>
      <c r="N100" s="184"/>
      <c r="O100" s="184"/>
      <c r="P100" s="185">
        <f>SUM(P101:P171)</f>
        <v>0</v>
      </c>
      <c r="Q100" s="184"/>
      <c r="R100" s="185">
        <f>SUM(R101:R171)</f>
        <v>16.691231959999996</v>
      </c>
      <c r="S100" s="184"/>
      <c r="T100" s="186">
        <f>SUM(T101:T171)</f>
        <v>0</v>
      </c>
      <c r="AR100" s="187" t="s">
        <v>80</v>
      </c>
      <c r="AT100" s="188" t="s">
        <v>71</v>
      </c>
      <c r="AU100" s="188" t="s">
        <v>80</v>
      </c>
      <c r="AY100" s="187" t="s">
        <v>152</v>
      </c>
      <c r="BK100" s="189">
        <f>SUM(BK101:BK171)</f>
        <v>0</v>
      </c>
    </row>
    <row r="101" spans="2:65" s="1" customFormat="1" ht="25.5" customHeight="1">
      <c r="B101" s="41"/>
      <c r="C101" s="192" t="s">
        <v>80</v>
      </c>
      <c r="D101" s="192" t="s">
        <v>155</v>
      </c>
      <c r="E101" s="193" t="s">
        <v>156</v>
      </c>
      <c r="F101" s="194" t="s">
        <v>157</v>
      </c>
      <c r="G101" s="195" t="s">
        <v>158</v>
      </c>
      <c r="H101" s="196">
        <v>0.36299999999999999</v>
      </c>
      <c r="I101" s="197"/>
      <c r="J101" s="198">
        <f>ROUND(I101*H101,2)</f>
        <v>0</v>
      </c>
      <c r="K101" s="194" t="s">
        <v>159</v>
      </c>
      <c r="L101" s="61"/>
      <c r="M101" s="199" t="s">
        <v>21</v>
      </c>
      <c r="N101" s="200" t="s">
        <v>43</v>
      </c>
      <c r="O101" s="42"/>
      <c r="P101" s="201">
        <f>O101*H101</f>
        <v>0</v>
      </c>
      <c r="Q101" s="201">
        <v>1.9539999999999998E-2</v>
      </c>
      <c r="R101" s="201">
        <f>Q101*H101</f>
        <v>7.0930199999999994E-3</v>
      </c>
      <c r="S101" s="201">
        <v>0</v>
      </c>
      <c r="T101" s="202">
        <f>S101*H101</f>
        <v>0</v>
      </c>
      <c r="AR101" s="24" t="s">
        <v>160</v>
      </c>
      <c r="AT101" s="24" t="s">
        <v>155</v>
      </c>
      <c r="AU101" s="24" t="s">
        <v>82</v>
      </c>
      <c r="AY101" s="24" t="s">
        <v>152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80</v>
      </c>
      <c r="BK101" s="203">
        <f>ROUND(I101*H101,2)</f>
        <v>0</v>
      </c>
      <c r="BL101" s="24" t="s">
        <v>160</v>
      </c>
      <c r="BM101" s="24" t="s">
        <v>161</v>
      </c>
    </row>
    <row r="102" spans="2:65" s="1" customFormat="1" ht="27">
      <c r="B102" s="41"/>
      <c r="C102" s="63"/>
      <c r="D102" s="204" t="s">
        <v>162</v>
      </c>
      <c r="E102" s="63"/>
      <c r="F102" s="205" t="s">
        <v>163</v>
      </c>
      <c r="G102" s="63"/>
      <c r="H102" s="63"/>
      <c r="I102" s="163"/>
      <c r="J102" s="63"/>
      <c r="K102" s="63"/>
      <c r="L102" s="61"/>
      <c r="M102" s="206"/>
      <c r="N102" s="42"/>
      <c r="O102" s="42"/>
      <c r="P102" s="42"/>
      <c r="Q102" s="42"/>
      <c r="R102" s="42"/>
      <c r="S102" s="42"/>
      <c r="T102" s="78"/>
      <c r="AT102" s="24" t="s">
        <v>162</v>
      </c>
      <c r="AU102" s="24" t="s">
        <v>82</v>
      </c>
    </row>
    <row r="103" spans="2:65" s="11" customFormat="1" ht="13.5">
      <c r="B103" s="207"/>
      <c r="C103" s="208"/>
      <c r="D103" s="204" t="s">
        <v>164</v>
      </c>
      <c r="E103" s="209" t="s">
        <v>21</v>
      </c>
      <c r="F103" s="210" t="s">
        <v>165</v>
      </c>
      <c r="G103" s="208"/>
      <c r="H103" s="209" t="s">
        <v>21</v>
      </c>
      <c r="I103" s="211"/>
      <c r="J103" s="208"/>
      <c r="K103" s="208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164</v>
      </c>
      <c r="AU103" s="216" t="s">
        <v>82</v>
      </c>
      <c r="AV103" s="11" t="s">
        <v>80</v>
      </c>
      <c r="AW103" s="11" t="s">
        <v>35</v>
      </c>
      <c r="AX103" s="11" t="s">
        <v>72</v>
      </c>
      <c r="AY103" s="216" t="s">
        <v>152</v>
      </c>
    </row>
    <row r="104" spans="2:65" s="12" customFormat="1" ht="13.5">
      <c r="B104" s="217"/>
      <c r="C104" s="218"/>
      <c r="D104" s="204" t="s">
        <v>164</v>
      </c>
      <c r="E104" s="219" t="s">
        <v>21</v>
      </c>
      <c r="F104" s="220" t="s">
        <v>166</v>
      </c>
      <c r="G104" s="218"/>
      <c r="H104" s="221">
        <v>7.3999999999999996E-2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164</v>
      </c>
      <c r="AU104" s="227" t="s">
        <v>82</v>
      </c>
      <c r="AV104" s="12" t="s">
        <v>82</v>
      </c>
      <c r="AW104" s="12" t="s">
        <v>35</v>
      </c>
      <c r="AX104" s="12" t="s">
        <v>72</v>
      </c>
      <c r="AY104" s="227" t="s">
        <v>152</v>
      </c>
    </row>
    <row r="105" spans="2:65" s="12" customFormat="1" ht="13.5">
      <c r="B105" s="217"/>
      <c r="C105" s="218"/>
      <c r="D105" s="204" t="s">
        <v>164</v>
      </c>
      <c r="E105" s="219" t="s">
        <v>21</v>
      </c>
      <c r="F105" s="220" t="s">
        <v>167</v>
      </c>
      <c r="G105" s="218"/>
      <c r="H105" s="221">
        <v>2.7E-2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164</v>
      </c>
      <c r="AU105" s="227" t="s">
        <v>82</v>
      </c>
      <c r="AV105" s="12" t="s">
        <v>82</v>
      </c>
      <c r="AW105" s="12" t="s">
        <v>35</v>
      </c>
      <c r="AX105" s="12" t="s">
        <v>72</v>
      </c>
      <c r="AY105" s="227" t="s">
        <v>152</v>
      </c>
    </row>
    <row r="106" spans="2:65" s="12" customFormat="1" ht="13.5">
      <c r="B106" s="217"/>
      <c r="C106" s="218"/>
      <c r="D106" s="204" t="s">
        <v>164</v>
      </c>
      <c r="E106" s="219" t="s">
        <v>21</v>
      </c>
      <c r="F106" s="220" t="s">
        <v>168</v>
      </c>
      <c r="G106" s="218"/>
      <c r="H106" s="221">
        <v>5.2999999999999999E-2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82</v>
      </c>
      <c r="AV106" s="12" t="s">
        <v>82</v>
      </c>
      <c r="AW106" s="12" t="s">
        <v>35</v>
      </c>
      <c r="AX106" s="12" t="s">
        <v>72</v>
      </c>
      <c r="AY106" s="227" t="s">
        <v>152</v>
      </c>
    </row>
    <row r="107" spans="2:65" s="12" customFormat="1" ht="13.5">
      <c r="B107" s="217"/>
      <c r="C107" s="218"/>
      <c r="D107" s="204" t="s">
        <v>164</v>
      </c>
      <c r="E107" s="219" t="s">
        <v>21</v>
      </c>
      <c r="F107" s="220" t="s">
        <v>169</v>
      </c>
      <c r="G107" s="218"/>
      <c r="H107" s="221">
        <v>6.9000000000000006E-2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164</v>
      </c>
      <c r="AU107" s="227" t="s">
        <v>82</v>
      </c>
      <c r="AV107" s="12" t="s">
        <v>82</v>
      </c>
      <c r="AW107" s="12" t="s">
        <v>35</v>
      </c>
      <c r="AX107" s="12" t="s">
        <v>72</v>
      </c>
      <c r="AY107" s="227" t="s">
        <v>152</v>
      </c>
    </row>
    <row r="108" spans="2:65" s="12" customFormat="1" ht="13.5">
      <c r="B108" s="217"/>
      <c r="C108" s="218"/>
      <c r="D108" s="204" t="s">
        <v>164</v>
      </c>
      <c r="E108" s="219" t="s">
        <v>21</v>
      </c>
      <c r="F108" s="220" t="s">
        <v>170</v>
      </c>
      <c r="G108" s="218"/>
      <c r="H108" s="221">
        <v>6.5000000000000002E-2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82</v>
      </c>
      <c r="AV108" s="12" t="s">
        <v>82</v>
      </c>
      <c r="AW108" s="12" t="s">
        <v>35</v>
      </c>
      <c r="AX108" s="12" t="s">
        <v>72</v>
      </c>
      <c r="AY108" s="227" t="s">
        <v>152</v>
      </c>
    </row>
    <row r="109" spans="2:65" s="13" customFormat="1" ht="13.5">
      <c r="B109" s="228"/>
      <c r="C109" s="229"/>
      <c r="D109" s="204" t="s">
        <v>164</v>
      </c>
      <c r="E109" s="230" t="s">
        <v>21</v>
      </c>
      <c r="F109" s="231" t="s">
        <v>171</v>
      </c>
      <c r="G109" s="229"/>
      <c r="H109" s="232">
        <v>0.28799999999999998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164</v>
      </c>
      <c r="AU109" s="238" t="s">
        <v>82</v>
      </c>
      <c r="AV109" s="13" t="s">
        <v>153</v>
      </c>
      <c r="AW109" s="13" t="s">
        <v>35</v>
      </c>
      <c r="AX109" s="13" t="s">
        <v>72</v>
      </c>
      <c r="AY109" s="238" t="s">
        <v>152</v>
      </c>
    </row>
    <row r="110" spans="2:65" s="11" customFormat="1" ht="13.5">
      <c r="B110" s="207"/>
      <c r="C110" s="208"/>
      <c r="D110" s="204" t="s">
        <v>164</v>
      </c>
      <c r="E110" s="209" t="s">
        <v>21</v>
      </c>
      <c r="F110" s="210" t="s">
        <v>172</v>
      </c>
      <c r="G110" s="208"/>
      <c r="H110" s="209" t="s">
        <v>21</v>
      </c>
      <c r="I110" s="211"/>
      <c r="J110" s="208"/>
      <c r="K110" s="208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164</v>
      </c>
      <c r="AU110" s="216" t="s">
        <v>82</v>
      </c>
      <c r="AV110" s="11" t="s">
        <v>80</v>
      </c>
      <c r="AW110" s="11" t="s">
        <v>35</v>
      </c>
      <c r="AX110" s="11" t="s">
        <v>72</v>
      </c>
      <c r="AY110" s="216" t="s">
        <v>152</v>
      </c>
    </row>
    <row r="111" spans="2:65" s="12" customFormat="1" ht="13.5">
      <c r="B111" s="217"/>
      <c r="C111" s="218"/>
      <c r="D111" s="204" t="s">
        <v>164</v>
      </c>
      <c r="E111" s="219" t="s">
        <v>21</v>
      </c>
      <c r="F111" s="220" t="s">
        <v>173</v>
      </c>
      <c r="G111" s="218"/>
      <c r="H111" s="221">
        <v>2.7E-2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164</v>
      </c>
      <c r="AU111" s="227" t="s">
        <v>82</v>
      </c>
      <c r="AV111" s="12" t="s">
        <v>82</v>
      </c>
      <c r="AW111" s="12" t="s">
        <v>35</v>
      </c>
      <c r="AX111" s="12" t="s">
        <v>72</v>
      </c>
      <c r="AY111" s="227" t="s">
        <v>152</v>
      </c>
    </row>
    <row r="112" spans="2:65" s="12" customFormat="1" ht="13.5">
      <c r="B112" s="217"/>
      <c r="C112" s="218"/>
      <c r="D112" s="204" t="s">
        <v>164</v>
      </c>
      <c r="E112" s="219" t="s">
        <v>21</v>
      </c>
      <c r="F112" s="220" t="s">
        <v>174</v>
      </c>
      <c r="G112" s="218"/>
      <c r="H112" s="221">
        <v>2.3E-2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164</v>
      </c>
      <c r="AU112" s="227" t="s">
        <v>82</v>
      </c>
      <c r="AV112" s="12" t="s">
        <v>82</v>
      </c>
      <c r="AW112" s="12" t="s">
        <v>35</v>
      </c>
      <c r="AX112" s="12" t="s">
        <v>72</v>
      </c>
      <c r="AY112" s="227" t="s">
        <v>152</v>
      </c>
    </row>
    <row r="113" spans="2:65" s="12" customFormat="1" ht="13.5">
      <c r="B113" s="217"/>
      <c r="C113" s="218"/>
      <c r="D113" s="204" t="s">
        <v>164</v>
      </c>
      <c r="E113" s="219" t="s">
        <v>21</v>
      </c>
      <c r="F113" s="220" t="s">
        <v>175</v>
      </c>
      <c r="G113" s="218"/>
      <c r="H113" s="221">
        <v>2.5000000000000001E-2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164</v>
      </c>
      <c r="AU113" s="227" t="s">
        <v>82</v>
      </c>
      <c r="AV113" s="12" t="s">
        <v>82</v>
      </c>
      <c r="AW113" s="12" t="s">
        <v>35</v>
      </c>
      <c r="AX113" s="12" t="s">
        <v>72</v>
      </c>
      <c r="AY113" s="227" t="s">
        <v>152</v>
      </c>
    </row>
    <row r="114" spans="2:65" s="13" customFormat="1" ht="13.5">
      <c r="B114" s="228"/>
      <c r="C114" s="229"/>
      <c r="D114" s="204" t="s">
        <v>164</v>
      </c>
      <c r="E114" s="230" t="s">
        <v>21</v>
      </c>
      <c r="F114" s="231" t="s">
        <v>171</v>
      </c>
      <c r="G114" s="229"/>
      <c r="H114" s="232">
        <v>7.4999999999999997E-2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164</v>
      </c>
      <c r="AU114" s="238" t="s">
        <v>82</v>
      </c>
      <c r="AV114" s="13" t="s">
        <v>153</v>
      </c>
      <c r="AW114" s="13" t="s">
        <v>35</v>
      </c>
      <c r="AX114" s="13" t="s">
        <v>72</v>
      </c>
      <c r="AY114" s="238" t="s">
        <v>152</v>
      </c>
    </row>
    <row r="115" spans="2:65" s="14" customFormat="1" ht="13.5">
      <c r="B115" s="239"/>
      <c r="C115" s="240"/>
      <c r="D115" s="204" t="s">
        <v>164</v>
      </c>
      <c r="E115" s="241" t="s">
        <v>21</v>
      </c>
      <c r="F115" s="242" t="s">
        <v>176</v>
      </c>
      <c r="G115" s="240"/>
      <c r="H115" s="243">
        <v>0.36299999999999999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164</v>
      </c>
      <c r="AU115" s="249" t="s">
        <v>82</v>
      </c>
      <c r="AV115" s="14" t="s">
        <v>160</v>
      </c>
      <c r="AW115" s="14" t="s">
        <v>35</v>
      </c>
      <c r="AX115" s="14" t="s">
        <v>80</v>
      </c>
      <c r="AY115" s="249" t="s">
        <v>152</v>
      </c>
    </row>
    <row r="116" spans="2:65" s="1" customFormat="1" ht="16.5" customHeight="1">
      <c r="B116" s="41"/>
      <c r="C116" s="250" t="s">
        <v>82</v>
      </c>
      <c r="D116" s="250" t="s">
        <v>177</v>
      </c>
      <c r="E116" s="251" t="s">
        <v>178</v>
      </c>
      <c r="F116" s="252" t="s">
        <v>179</v>
      </c>
      <c r="G116" s="253" t="s">
        <v>158</v>
      </c>
      <c r="H116" s="254">
        <v>0.311</v>
      </c>
      <c r="I116" s="255"/>
      <c r="J116" s="256">
        <f>ROUND(I116*H116,2)</f>
        <v>0</v>
      </c>
      <c r="K116" s="252" t="s">
        <v>159</v>
      </c>
      <c r="L116" s="257"/>
      <c r="M116" s="258" t="s">
        <v>21</v>
      </c>
      <c r="N116" s="259" t="s">
        <v>43</v>
      </c>
      <c r="O116" s="42"/>
      <c r="P116" s="201">
        <f>O116*H116</f>
        <v>0</v>
      </c>
      <c r="Q116" s="201">
        <v>1</v>
      </c>
      <c r="R116" s="201">
        <f>Q116*H116</f>
        <v>0.311</v>
      </c>
      <c r="S116" s="201">
        <v>0</v>
      </c>
      <c r="T116" s="202">
        <f>S116*H116</f>
        <v>0</v>
      </c>
      <c r="AR116" s="24" t="s">
        <v>180</v>
      </c>
      <c r="AT116" s="24" t="s">
        <v>177</v>
      </c>
      <c r="AU116" s="24" t="s">
        <v>82</v>
      </c>
      <c r="AY116" s="24" t="s">
        <v>152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80</v>
      </c>
      <c r="BK116" s="203">
        <f>ROUND(I116*H116,2)</f>
        <v>0</v>
      </c>
      <c r="BL116" s="24" t="s">
        <v>160</v>
      </c>
      <c r="BM116" s="24" t="s">
        <v>181</v>
      </c>
    </row>
    <row r="117" spans="2:65" s="1" customFormat="1" ht="13.5">
      <c r="B117" s="41"/>
      <c r="C117" s="63"/>
      <c r="D117" s="204" t="s">
        <v>162</v>
      </c>
      <c r="E117" s="63"/>
      <c r="F117" s="205" t="s">
        <v>179</v>
      </c>
      <c r="G117" s="63"/>
      <c r="H117" s="63"/>
      <c r="I117" s="163"/>
      <c r="J117" s="63"/>
      <c r="K117" s="63"/>
      <c r="L117" s="61"/>
      <c r="M117" s="206"/>
      <c r="N117" s="42"/>
      <c r="O117" s="42"/>
      <c r="P117" s="42"/>
      <c r="Q117" s="42"/>
      <c r="R117" s="42"/>
      <c r="S117" s="42"/>
      <c r="T117" s="78"/>
      <c r="AT117" s="24" t="s">
        <v>162</v>
      </c>
      <c r="AU117" s="24" t="s">
        <v>82</v>
      </c>
    </row>
    <row r="118" spans="2:65" s="1" customFormat="1" ht="27">
      <c r="B118" s="41"/>
      <c r="C118" s="63"/>
      <c r="D118" s="204" t="s">
        <v>182</v>
      </c>
      <c r="E118" s="63"/>
      <c r="F118" s="260" t="s">
        <v>183</v>
      </c>
      <c r="G118" s="63"/>
      <c r="H118" s="63"/>
      <c r="I118" s="163"/>
      <c r="J118" s="63"/>
      <c r="K118" s="63"/>
      <c r="L118" s="61"/>
      <c r="M118" s="206"/>
      <c r="N118" s="42"/>
      <c r="O118" s="42"/>
      <c r="P118" s="42"/>
      <c r="Q118" s="42"/>
      <c r="R118" s="42"/>
      <c r="S118" s="42"/>
      <c r="T118" s="78"/>
      <c r="AT118" s="24" t="s">
        <v>182</v>
      </c>
      <c r="AU118" s="24" t="s">
        <v>82</v>
      </c>
    </row>
    <row r="119" spans="2:65" s="12" customFormat="1" ht="13.5">
      <c r="B119" s="217"/>
      <c r="C119" s="218"/>
      <c r="D119" s="204" t="s">
        <v>164</v>
      </c>
      <c r="E119" s="219" t="s">
        <v>21</v>
      </c>
      <c r="F119" s="220" t="s">
        <v>184</v>
      </c>
      <c r="G119" s="218"/>
      <c r="H119" s="221">
        <v>0.311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164</v>
      </c>
      <c r="AU119" s="227" t="s">
        <v>82</v>
      </c>
      <c r="AV119" s="12" t="s">
        <v>82</v>
      </c>
      <c r="AW119" s="12" t="s">
        <v>35</v>
      </c>
      <c r="AX119" s="12" t="s">
        <v>80</v>
      </c>
      <c r="AY119" s="227" t="s">
        <v>152</v>
      </c>
    </row>
    <row r="120" spans="2:65" s="1" customFormat="1" ht="16.5" customHeight="1">
      <c r="B120" s="41"/>
      <c r="C120" s="250" t="s">
        <v>153</v>
      </c>
      <c r="D120" s="250" t="s">
        <v>177</v>
      </c>
      <c r="E120" s="251" t="s">
        <v>185</v>
      </c>
      <c r="F120" s="252" t="s">
        <v>186</v>
      </c>
      <c r="G120" s="253" t="s">
        <v>158</v>
      </c>
      <c r="H120" s="254">
        <v>8.1000000000000003E-2</v>
      </c>
      <c r="I120" s="255"/>
      <c r="J120" s="256">
        <f>ROUND(I120*H120,2)</f>
        <v>0</v>
      </c>
      <c r="K120" s="252" t="s">
        <v>159</v>
      </c>
      <c r="L120" s="257"/>
      <c r="M120" s="258" t="s">
        <v>21</v>
      </c>
      <c r="N120" s="259" t="s">
        <v>43</v>
      </c>
      <c r="O120" s="42"/>
      <c r="P120" s="201">
        <f>O120*H120</f>
        <v>0</v>
      </c>
      <c r="Q120" s="201">
        <v>1</v>
      </c>
      <c r="R120" s="201">
        <f>Q120*H120</f>
        <v>8.1000000000000003E-2</v>
      </c>
      <c r="S120" s="201">
        <v>0</v>
      </c>
      <c r="T120" s="202">
        <f>S120*H120</f>
        <v>0</v>
      </c>
      <c r="AR120" s="24" t="s">
        <v>180</v>
      </c>
      <c r="AT120" s="24" t="s">
        <v>177</v>
      </c>
      <c r="AU120" s="24" t="s">
        <v>82</v>
      </c>
      <c r="AY120" s="24" t="s">
        <v>152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80</v>
      </c>
      <c r="BK120" s="203">
        <f>ROUND(I120*H120,2)</f>
        <v>0</v>
      </c>
      <c r="BL120" s="24" t="s">
        <v>160</v>
      </c>
      <c r="BM120" s="24" t="s">
        <v>187</v>
      </c>
    </row>
    <row r="121" spans="2:65" s="1" customFormat="1" ht="13.5">
      <c r="B121" s="41"/>
      <c r="C121" s="63"/>
      <c r="D121" s="204" t="s">
        <v>162</v>
      </c>
      <c r="E121" s="63"/>
      <c r="F121" s="205" t="s">
        <v>186</v>
      </c>
      <c r="G121" s="63"/>
      <c r="H121" s="63"/>
      <c r="I121" s="163"/>
      <c r="J121" s="63"/>
      <c r="K121" s="63"/>
      <c r="L121" s="61"/>
      <c r="M121" s="206"/>
      <c r="N121" s="42"/>
      <c r="O121" s="42"/>
      <c r="P121" s="42"/>
      <c r="Q121" s="42"/>
      <c r="R121" s="42"/>
      <c r="S121" s="42"/>
      <c r="T121" s="78"/>
      <c r="AT121" s="24" t="s">
        <v>162</v>
      </c>
      <c r="AU121" s="24" t="s">
        <v>82</v>
      </c>
    </row>
    <row r="122" spans="2:65" s="1" customFormat="1" ht="27">
      <c r="B122" s="41"/>
      <c r="C122" s="63"/>
      <c r="D122" s="204" t="s">
        <v>182</v>
      </c>
      <c r="E122" s="63"/>
      <c r="F122" s="260" t="s">
        <v>188</v>
      </c>
      <c r="G122" s="63"/>
      <c r="H122" s="63"/>
      <c r="I122" s="163"/>
      <c r="J122" s="63"/>
      <c r="K122" s="63"/>
      <c r="L122" s="61"/>
      <c r="M122" s="206"/>
      <c r="N122" s="42"/>
      <c r="O122" s="42"/>
      <c r="P122" s="42"/>
      <c r="Q122" s="42"/>
      <c r="R122" s="42"/>
      <c r="S122" s="42"/>
      <c r="T122" s="78"/>
      <c r="AT122" s="24" t="s">
        <v>182</v>
      </c>
      <c r="AU122" s="24" t="s">
        <v>82</v>
      </c>
    </row>
    <row r="123" spans="2:65" s="12" customFormat="1" ht="13.5">
      <c r="B123" s="217"/>
      <c r="C123" s="218"/>
      <c r="D123" s="204" t="s">
        <v>164</v>
      </c>
      <c r="E123" s="219" t="s">
        <v>21</v>
      </c>
      <c r="F123" s="220" t="s">
        <v>189</v>
      </c>
      <c r="G123" s="218"/>
      <c r="H123" s="221">
        <v>8.1000000000000003E-2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164</v>
      </c>
      <c r="AU123" s="227" t="s">
        <v>82</v>
      </c>
      <c r="AV123" s="12" t="s">
        <v>82</v>
      </c>
      <c r="AW123" s="12" t="s">
        <v>35</v>
      </c>
      <c r="AX123" s="12" t="s">
        <v>80</v>
      </c>
      <c r="AY123" s="227" t="s">
        <v>152</v>
      </c>
    </row>
    <row r="124" spans="2:65" s="1" customFormat="1" ht="16.5" customHeight="1">
      <c r="B124" s="41"/>
      <c r="C124" s="192" t="s">
        <v>160</v>
      </c>
      <c r="D124" s="192" t="s">
        <v>155</v>
      </c>
      <c r="E124" s="193" t="s">
        <v>190</v>
      </c>
      <c r="F124" s="194" t="s">
        <v>191</v>
      </c>
      <c r="G124" s="195" t="s">
        <v>192</v>
      </c>
      <c r="H124" s="196">
        <v>10.824</v>
      </c>
      <c r="I124" s="197"/>
      <c r="J124" s="198">
        <f>ROUND(I124*H124,2)</f>
        <v>0</v>
      </c>
      <c r="K124" s="194" t="s">
        <v>159</v>
      </c>
      <c r="L124" s="61"/>
      <c r="M124" s="199" t="s">
        <v>21</v>
      </c>
      <c r="N124" s="200" t="s">
        <v>43</v>
      </c>
      <c r="O124" s="42"/>
      <c r="P124" s="201">
        <f>O124*H124</f>
        <v>0</v>
      </c>
      <c r="Q124" s="201">
        <v>0.17818000000000001</v>
      </c>
      <c r="R124" s="201">
        <f>Q124*H124</f>
        <v>1.9286203200000001</v>
      </c>
      <c r="S124" s="201">
        <v>0</v>
      </c>
      <c r="T124" s="202">
        <f>S124*H124</f>
        <v>0</v>
      </c>
      <c r="AR124" s="24" t="s">
        <v>160</v>
      </c>
      <c r="AT124" s="24" t="s">
        <v>155</v>
      </c>
      <c r="AU124" s="24" t="s">
        <v>82</v>
      </c>
      <c r="AY124" s="24" t="s">
        <v>152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80</v>
      </c>
      <c r="BK124" s="203">
        <f>ROUND(I124*H124,2)</f>
        <v>0</v>
      </c>
      <c r="BL124" s="24" t="s">
        <v>160</v>
      </c>
      <c r="BM124" s="24" t="s">
        <v>193</v>
      </c>
    </row>
    <row r="125" spans="2:65" s="1" customFormat="1" ht="13.5">
      <c r="B125" s="41"/>
      <c r="C125" s="63"/>
      <c r="D125" s="204" t="s">
        <v>162</v>
      </c>
      <c r="E125" s="63"/>
      <c r="F125" s="205" t="s">
        <v>194</v>
      </c>
      <c r="G125" s="63"/>
      <c r="H125" s="63"/>
      <c r="I125" s="163"/>
      <c r="J125" s="63"/>
      <c r="K125" s="63"/>
      <c r="L125" s="61"/>
      <c r="M125" s="206"/>
      <c r="N125" s="42"/>
      <c r="O125" s="42"/>
      <c r="P125" s="42"/>
      <c r="Q125" s="42"/>
      <c r="R125" s="42"/>
      <c r="S125" s="42"/>
      <c r="T125" s="78"/>
      <c r="AT125" s="24" t="s">
        <v>162</v>
      </c>
      <c r="AU125" s="24" t="s">
        <v>82</v>
      </c>
    </row>
    <row r="126" spans="2:65" s="12" customFormat="1" ht="13.5">
      <c r="B126" s="217"/>
      <c r="C126" s="218"/>
      <c r="D126" s="204" t="s">
        <v>164</v>
      </c>
      <c r="E126" s="219" t="s">
        <v>21</v>
      </c>
      <c r="F126" s="220" t="s">
        <v>195</v>
      </c>
      <c r="G126" s="218"/>
      <c r="H126" s="221">
        <v>9.3439999999999994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164</v>
      </c>
      <c r="AU126" s="227" t="s">
        <v>82</v>
      </c>
      <c r="AV126" s="12" t="s">
        <v>82</v>
      </c>
      <c r="AW126" s="12" t="s">
        <v>35</v>
      </c>
      <c r="AX126" s="12" t="s">
        <v>72</v>
      </c>
      <c r="AY126" s="227" t="s">
        <v>152</v>
      </c>
    </row>
    <row r="127" spans="2:65" s="12" customFormat="1" ht="13.5">
      <c r="B127" s="217"/>
      <c r="C127" s="218"/>
      <c r="D127" s="204" t="s">
        <v>164</v>
      </c>
      <c r="E127" s="219" t="s">
        <v>21</v>
      </c>
      <c r="F127" s="220" t="s">
        <v>196</v>
      </c>
      <c r="G127" s="218"/>
      <c r="H127" s="221">
        <v>1.48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164</v>
      </c>
      <c r="AU127" s="227" t="s">
        <v>82</v>
      </c>
      <c r="AV127" s="12" t="s">
        <v>82</v>
      </c>
      <c r="AW127" s="12" t="s">
        <v>35</v>
      </c>
      <c r="AX127" s="12" t="s">
        <v>72</v>
      </c>
      <c r="AY127" s="227" t="s">
        <v>152</v>
      </c>
    </row>
    <row r="128" spans="2:65" s="14" customFormat="1" ht="13.5">
      <c r="B128" s="239"/>
      <c r="C128" s="240"/>
      <c r="D128" s="204" t="s">
        <v>164</v>
      </c>
      <c r="E128" s="241" t="s">
        <v>21</v>
      </c>
      <c r="F128" s="242" t="s">
        <v>176</v>
      </c>
      <c r="G128" s="240"/>
      <c r="H128" s="243">
        <v>10.824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164</v>
      </c>
      <c r="AU128" s="249" t="s">
        <v>82</v>
      </c>
      <c r="AV128" s="14" t="s">
        <v>160</v>
      </c>
      <c r="AW128" s="14" t="s">
        <v>35</v>
      </c>
      <c r="AX128" s="14" t="s">
        <v>80</v>
      </c>
      <c r="AY128" s="249" t="s">
        <v>152</v>
      </c>
    </row>
    <row r="129" spans="2:65" s="1" customFormat="1" ht="25.5" customHeight="1">
      <c r="B129" s="41"/>
      <c r="C129" s="192" t="s">
        <v>197</v>
      </c>
      <c r="D129" s="192" t="s">
        <v>155</v>
      </c>
      <c r="E129" s="193" t="s">
        <v>198</v>
      </c>
      <c r="F129" s="194" t="s">
        <v>199</v>
      </c>
      <c r="G129" s="195" t="s">
        <v>192</v>
      </c>
      <c r="H129" s="196">
        <v>12.54</v>
      </c>
      <c r="I129" s="197"/>
      <c r="J129" s="198">
        <f>ROUND(I129*H129,2)</f>
        <v>0</v>
      </c>
      <c r="K129" s="194" t="s">
        <v>159</v>
      </c>
      <c r="L129" s="61"/>
      <c r="M129" s="199" t="s">
        <v>21</v>
      </c>
      <c r="N129" s="200" t="s">
        <v>43</v>
      </c>
      <c r="O129" s="42"/>
      <c r="P129" s="201">
        <f>O129*H129</f>
        <v>0</v>
      </c>
      <c r="Q129" s="201">
        <v>6.9819999999999993E-2</v>
      </c>
      <c r="R129" s="201">
        <f>Q129*H129</f>
        <v>0.87554279999999984</v>
      </c>
      <c r="S129" s="201">
        <v>0</v>
      </c>
      <c r="T129" s="202">
        <f>S129*H129</f>
        <v>0</v>
      </c>
      <c r="AR129" s="24" t="s">
        <v>160</v>
      </c>
      <c r="AT129" s="24" t="s">
        <v>155</v>
      </c>
      <c r="AU129" s="24" t="s">
        <v>82</v>
      </c>
      <c r="AY129" s="24" t="s">
        <v>152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80</v>
      </c>
      <c r="BK129" s="203">
        <f>ROUND(I129*H129,2)</f>
        <v>0</v>
      </c>
      <c r="BL129" s="24" t="s">
        <v>160</v>
      </c>
      <c r="BM129" s="24" t="s">
        <v>200</v>
      </c>
    </row>
    <row r="130" spans="2:65" s="1" customFormat="1" ht="27">
      <c r="B130" s="41"/>
      <c r="C130" s="63"/>
      <c r="D130" s="204" t="s">
        <v>162</v>
      </c>
      <c r="E130" s="63"/>
      <c r="F130" s="205" t="s">
        <v>201</v>
      </c>
      <c r="G130" s="63"/>
      <c r="H130" s="63"/>
      <c r="I130" s="163"/>
      <c r="J130" s="63"/>
      <c r="K130" s="63"/>
      <c r="L130" s="61"/>
      <c r="M130" s="206"/>
      <c r="N130" s="42"/>
      <c r="O130" s="42"/>
      <c r="P130" s="42"/>
      <c r="Q130" s="42"/>
      <c r="R130" s="42"/>
      <c r="S130" s="42"/>
      <c r="T130" s="78"/>
      <c r="AT130" s="24" t="s">
        <v>162</v>
      </c>
      <c r="AU130" s="24" t="s">
        <v>82</v>
      </c>
    </row>
    <row r="131" spans="2:65" s="11" customFormat="1" ht="13.5">
      <c r="B131" s="207"/>
      <c r="C131" s="208"/>
      <c r="D131" s="204" t="s">
        <v>164</v>
      </c>
      <c r="E131" s="209" t="s">
        <v>21</v>
      </c>
      <c r="F131" s="210" t="s">
        <v>202</v>
      </c>
      <c r="G131" s="208"/>
      <c r="H131" s="209" t="s">
        <v>21</v>
      </c>
      <c r="I131" s="211"/>
      <c r="J131" s="208"/>
      <c r="K131" s="208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164</v>
      </c>
      <c r="AU131" s="216" t="s">
        <v>82</v>
      </c>
      <c r="AV131" s="11" t="s">
        <v>80</v>
      </c>
      <c r="AW131" s="11" t="s">
        <v>35</v>
      </c>
      <c r="AX131" s="11" t="s">
        <v>72</v>
      </c>
      <c r="AY131" s="216" t="s">
        <v>152</v>
      </c>
    </row>
    <row r="132" spans="2:65" s="12" customFormat="1" ht="13.5">
      <c r="B132" s="217"/>
      <c r="C132" s="218"/>
      <c r="D132" s="204" t="s">
        <v>164</v>
      </c>
      <c r="E132" s="219" t="s">
        <v>21</v>
      </c>
      <c r="F132" s="220" t="s">
        <v>203</v>
      </c>
      <c r="G132" s="218"/>
      <c r="H132" s="221">
        <v>12.54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164</v>
      </c>
      <c r="AU132" s="227" t="s">
        <v>82</v>
      </c>
      <c r="AV132" s="12" t="s">
        <v>82</v>
      </c>
      <c r="AW132" s="12" t="s">
        <v>35</v>
      </c>
      <c r="AX132" s="12" t="s">
        <v>80</v>
      </c>
      <c r="AY132" s="227" t="s">
        <v>152</v>
      </c>
    </row>
    <row r="133" spans="2:65" s="1" customFormat="1" ht="25.5" customHeight="1">
      <c r="B133" s="41"/>
      <c r="C133" s="192" t="s">
        <v>204</v>
      </c>
      <c r="D133" s="192" t="s">
        <v>155</v>
      </c>
      <c r="E133" s="193" t="s">
        <v>205</v>
      </c>
      <c r="F133" s="194" t="s">
        <v>206</v>
      </c>
      <c r="G133" s="195" t="s">
        <v>192</v>
      </c>
      <c r="H133" s="196">
        <v>144.655</v>
      </c>
      <c r="I133" s="197"/>
      <c r="J133" s="198">
        <f>ROUND(I133*H133,2)</f>
        <v>0</v>
      </c>
      <c r="K133" s="194" t="s">
        <v>159</v>
      </c>
      <c r="L133" s="61"/>
      <c r="M133" s="199" t="s">
        <v>21</v>
      </c>
      <c r="N133" s="200" t="s">
        <v>43</v>
      </c>
      <c r="O133" s="42"/>
      <c r="P133" s="201">
        <f>O133*H133</f>
        <v>0</v>
      </c>
      <c r="Q133" s="201">
        <v>8.7069999999999995E-2</v>
      </c>
      <c r="R133" s="201">
        <f>Q133*H133</f>
        <v>12.595110849999999</v>
      </c>
      <c r="S133" s="201">
        <v>0</v>
      </c>
      <c r="T133" s="202">
        <f>S133*H133</f>
        <v>0</v>
      </c>
      <c r="AR133" s="24" t="s">
        <v>160</v>
      </c>
      <c r="AT133" s="24" t="s">
        <v>155</v>
      </c>
      <c r="AU133" s="24" t="s">
        <v>82</v>
      </c>
      <c r="AY133" s="24" t="s">
        <v>152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80</v>
      </c>
      <c r="BK133" s="203">
        <f>ROUND(I133*H133,2)</f>
        <v>0</v>
      </c>
      <c r="BL133" s="24" t="s">
        <v>160</v>
      </c>
      <c r="BM133" s="24" t="s">
        <v>207</v>
      </c>
    </row>
    <row r="134" spans="2:65" s="1" customFormat="1" ht="27">
      <c r="B134" s="41"/>
      <c r="C134" s="63"/>
      <c r="D134" s="204" t="s">
        <v>162</v>
      </c>
      <c r="E134" s="63"/>
      <c r="F134" s="205" t="s">
        <v>208</v>
      </c>
      <c r="G134" s="63"/>
      <c r="H134" s="63"/>
      <c r="I134" s="163"/>
      <c r="J134" s="63"/>
      <c r="K134" s="63"/>
      <c r="L134" s="61"/>
      <c r="M134" s="206"/>
      <c r="N134" s="42"/>
      <c r="O134" s="42"/>
      <c r="P134" s="42"/>
      <c r="Q134" s="42"/>
      <c r="R134" s="42"/>
      <c r="S134" s="42"/>
      <c r="T134" s="78"/>
      <c r="AT134" s="24" t="s">
        <v>162</v>
      </c>
      <c r="AU134" s="24" t="s">
        <v>82</v>
      </c>
    </row>
    <row r="135" spans="2:65" s="11" customFormat="1" ht="13.5">
      <c r="B135" s="207"/>
      <c r="C135" s="208"/>
      <c r="D135" s="204" t="s">
        <v>164</v>
      </c>
      <c r="E135" s="209" t="s">
        <v>21</v>
      </c>
      <c r="F135" s="210" t="s">
        <v>209</v>
      </c>
      <c r="G135" s="208"/>
      <c r="H135" s="209" t="s">
        <v>21</v>
      </c>
      <c r="I135" s="211"/>
      <c r="J135" s="208"/>
      <c r="K135" s="208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164</v>
      </c>
      <c r="AU135" s="216" t="s">
        <v>82</v>
      </c>
      <c r="AV135" s="11" t="s">
        <v>80</v>
      </c>
      <c r="AW135" s="11" t="s">
        <v>35</v>
      </c>
      <c r="AX135" s="11" t="s">
        <v>72</v>
      </c>
      <c r="AY135" s="216" t="s">
        <v>152</v>
      </c>
    </row>
    <row r="136" spans="2:65" s="12" customFormat="1" ht="13.5">
      <c r="B136" s="217"/>
      <c r="C136" s="218"/>
      <c r="D136" s="204" t="s">
        <v>164</v>
      </c>
      <c r="E136" s="219" t="s">
        <v>21</v>
      </c>
      <c r="F136" s="220" t="s">
        <v>210</v>
      </c>
      <c r="G136" s="218"/>
      <c r="H136" s="221">
        <v>85.305000000000007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164</v>
      </c>
      <c r="AU136" s="227" t="s">
        <v>82</v>
      </c>
      <c r="AV136" s="12" t="s">
        <v>82</v>
      </c>
      <c r="AW136" s="12" t="s">
        <v>35</v>
      </c>
      <c r="AX136" s="12" t="s">
        <v>72</v>
      </c>
      <c r="AY136" s="227" t="s">
        <v>152</v>
      </c>
    </row>
    <row r="137" spans="2:65" s="12" customFormat="1" ht="13.5">
      <c r="B137" s="217"/>
      <c r="C137" s="218"/>
      <c r="D137" s="204" t="s">
        <v>164</v>
      </c>
      <c r="E137" s="219" t="s">
        <v>21</v>
      </c>
      <c r="F137" s="220" t="s">
        <v>211</v>
      </c>
      <c r="G137" s="218"/>
      <c r="H137" s="221">
        <v>-23.4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164</v>
      </c>
      <c r="AU137" s="227" t="s">
        <v>82</v>
      </c>
      <c r="AV137" s="12" t="s">
        <v>82</v>
      </c>
      <c r="AW137" s="12" t="s">
        <v>35</v>
      </c>
      <c r="AX137" s="12" t="s">
        <v>72</v>
      </c>
      <c r="AY137" s="227" t="s">
        <v>152</v>
      </c>
    </row>
    <row r="138" spans="2:65" s="11" customFormat="1" ht="13.5">
      <c r="B138" s="207"/>
      <c r="C138" s="208"/>
      <c r="D138" s="204" t="s">
        <v>164</v>
      </c>
      <c r="E138" s="209" t="s">
        <v>21</v>
      </c>
      <c r="F138" s="210" t="s">
        <v>212</v>
      </c>
      <c r="G138" s="208"/>
      <c r="H138" s="209" t="s">
        <v>21</v>
      </c>
      <c r="I138" s="211"/>
      <c r="J138" s="208"/>
      <c r="K138" s="208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164</v>
      </c>
      <c r="AU138" s="216" t="s">
        <v>82</v>
      </c>
      <c r="AV138" s="11" t="s">
        <v>80</v>
      </c>
      <c r="AW138" s="11" t="s">
        <v>35</v>
      </c>
      <c r="AX138" s="11" t="s">
        <v>72</v>
      </c>
      <c r="AY138" s="216" t="s">
        <v>152</v>
      </c>
    </row>
    <row r="139" spans="2:65" s="12" customFormat="1" ht="13.5">
      <c r="B139" s="217"/>
      <c r="C139" s="218"/>
      <c r="D139" s="204" t="s">
        <v>164</v>
      </c>
      <c r="E139" s="219" t="s">
        <v>21</v>
      </c>
      <c r="F139" s="220" t="s">
        <v>213</v>
      </c>
      <c r="G139" s="218"/>
      <c r="H139" s="221">
        <v>3.96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164</v>
      </c>
      <c r="AU139" s="227" t="s">
        <v>82</v>
      </c>
      <c r="AV139" s="12" t="s">
        <v>82</v>
      </c>
      <c r="AW139" s="12" t="s">
        <v>35</v>
      </c>
      <c r="AX139" s="12" t="s">
        <v>72</v>
      </c>
      <c r="AY139" s="227" t="s">
        <v>152</v>
      </c>
    </row>
    <row r="140" spans="2:65" s="12" customFormat="1" ht="13.5">
      <c r="B140" s="217"/>
      <c r="C140" s="218"/>
      <c r="D140" s="204" t="s">
        <v>164</v>
      </c>
      <c r="E140" s="219" t="s">
        <v>21</v>
      </c>
      <c r="F140" s="220" t="s">
        <v>214</v>
      </c>
      <c r="G140" s="218"/>
      <c r="H140" s="221">
        <v>-1.56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164</v>
      </c>
      <c r="AU140" s="227" t="s">
        <v>82</v>
      </c>
      <c r="AV140" s="12" t="s">
        <v>82</v>
      </c>
      <c r="AW140" s="12" t="s">
        <v>35</v>
      </c>
      <c r="AX140" s="12" t="s">
        <v>72</v>
      </c>
      <c r="AY140" s="227" t="s">
        <v>152</v>
      </c>
    </row>
    <row r="141" spans="2:65" s="11" customFormat="1" ht="13.5">
      <c r="B141" s="207"/>
      <c r="C141" s="208"/>
      <c r="D141" s="204" t="s">
        <v>164</v>
      </c>
      <c r="E141" s="209" t="s">
        <v>21</v>
      </c>
      <c r="F141" s="210" t="s">
        <v>215</v>
      </c>
      <c r="G141" s="208"/>
      <c r="H141" s="209" t="s">
        <v>21</v>
      </c>
      <c r="I141" s="211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164</v>
      </c>
      <c r="AU141" s="216" t="s">
        <v>82</v>
      </c>
      <c r="AV141" s="11" t="s">
        <v>80</v>
      </c>
      <c r="AW141" s="11" t="s">
        <v>35</v>
      </c>
      <c r="AX141" s="11" t="s">
        <v>72</v>
      </c>
      <c r="AY141" s="216" t="s">
        <v>152</v>
      </c>
    </row>
    <row r="142" spans="2:65" s="12" customFormat="1" ht="13.5">
      <c r="B142" s="217"/>
      <c r="C142" s="218"/>
      <c r="D142" s="204" t="s">
        <v>164</v>
      </c>
      <c r="E142" s="219" t="s">
        <v>21</v>
      </c>
      <c r="F142" s="220" t="s">
        <v>216</v>
      </c>
      <c r="G142" s="218"/>
      <c r="H142" s="221">
        <v>90.09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164</v>
      </c>
      <c r="AU142" s="227" t="s">
        <v>82</v>
      </c>
      <c r="AV142" s="12" t="s">
        <v>82</v>
      </c>
      <c r="AW142" s="12" t="s">
        <v>35</v>
      </c>
      <c r="AX142" s="12" t="s">
        <v>72</v>
      </c>
      <c r="AY142" s="227" t="s">
        <v>152</v>
      </c>
    </row>
    <row r="143" spans="2:65" s="12" customFormat="1" ht="13.5">
      <c r="B143" s="217"/>
      <c r="C143" s="218"/>
      <c r="D143" s="204" t="s">
        <v>164</v>
      </c>
      <c r="E143" s="219" t="s">
        <v>21</v>
      </c>
      <c r="F143" s="220" t="s">
        <v>217</v>
      </c>
      <c r="G143" s="218"/>
      <c r="H143" s="221">
        <v>-13.79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164</v>
      </c>
      <c r="AU143" s="227" t="s">
        <v>82</v>
      </c>
      <c r="AV143" s="12" t="s">
        <v>82</v>
      </c>
      <c r="AW143" s="12" t="s">
        <v>35</v>
      </c>
      <c r="AX143" s="12" t="s">
        <v>72</v>
      </c>
      <c r="AY143" s="227" t="s">
        <v>152</v>
      </c>
    </row>
    <row r="144" spans="2:65" s="11" customFormat="1" ht="13.5">
      <c r="B144" s="207"/>
      <c r="C144" s="208"/>
      <c r="D144" s="204" t="s">
        <v>164</v>
      </c>
      <c r="E144" s="209" t="s">
        <v>21</v>
      </c>
      <c r="F144" s="210" t="s">
        <v>218</v>
      </c>
      <c r="G144" s="208"/>
      <c r="H144" s="209" t="s">
        <v>21</v>
      </c>
      <c r="I144" s="211"/>
      <c r="J144" s="208"/>
      <c r="K144" s="208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164</v>
      </c>
      <c r="AU144" s="216" t="s">
        <v>82</v>
      </c>
      <c r="AV144" s="11" t="s">
        <v>80</v>
      </c>
      <c r="AW144" s="11" t="s">
        <v>35</v>
      </c>
      <c r="AX144" s="11" t="s">
        <v>72</v>
      </c>
      <c r="AY144" s="216" t="s">
        <v>152</v>
      </c>
    </row>
    <row r="145" spans="2:65" s="12" customFormat="1" ht="13.5">
      <c r="B145" s="217"/>
      <c r="C145" s="218"/>
      <c r="D145" s="204" t="s">
        <v>164</v>
      </c>
      <c r="E145" s="219" t="s">
        <v>21</v>
      </c>
      <c r="F145" s="220" t="s">
        <v>219</v>
      </c>
      <c r="G145" s="218"/>
      <c r="H145" s="221">
        <v>5.61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164</v>
      </c>
      <c r="AU145" s="227" t="s">
        <v>82</v>
      </c>
      <c r="AV145" s="12" t="s">
        <v>82</v>
      </c>
      <c r="AW145" s="12" t="s">
        <v>35</v>
      </c>
      <c r="AX145" s="12" t="s">
        <v>72</v>
      </c>
      <c r="AY145" s="227" t="s">
        <v>152</v>
      </c>
    </row>
    <row r="146" spans="2:65" s="12" customFormat="1" ht="13.5">
      <c r="B146" s="217"/>
      <c r="C146" s="218"/>
      <c r="D146" s="204" t="s">
        <v>164</v>
      </c>
      <c r="E146" s="219" t="s">
        <v>21</v>
      </c>
      <c r="F146" s="220" t="s">
        <v>214</v>
      </c>
      <c r="G146" s="218"/>
      <c r="H146" s="221">
        <v>-1.56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164</v>
      </c>
      <c r="AU146" s="227" t="s">
        <v>82</v>
      </c>
      <c r="AV146" s="12" t="s">
        <v>82</v>
      </c>
      <c r="AW146" s="12" t="s">
        <v>35</v>
      </c>
      <c r="AX146" s="12" t="s">
        <v>72</v>
      </c>
      <c r="AY146" s="227" t="s">
        <v>152</v>
      </c>
    </row>
    <row r="147" spans="2:65" s="14" customFormat="1" ht="13.5">
      <c r="B147" s="239"/>
      <c r="C147" s="240"/>
      <c r="D147" s="204" t="s">
        <v>164</v>
      </c>
      <c r="E147" s="241" t="s">
        <v>21</v>
      </c>
      <c r="F147" s="242" t="s">
        <v>176</v>
      </c>
      <c r="G147" s="240"/>
      <c r="H147" s="243">
        <v>144.655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164</v>
      </c>
      <c r="AU147" s="249" t="s">
        <v>82</v>
      </c>
      <c r="AV147" s="14" t="s">
        <v>160</v>
      </c>
      <c r="AW147" s="14" t="s">
        <v>35</v>
      </c>
      <c r="AX147" s="14" t="s">
        <v>80</v>
      </c>
      <c r="AY147" s="249" t="s">
        <v>152</v>
      </c>
    </row>
    <row r="148" spans="2:65" s="1" customFormat="1" ht="25.5" customHeight="1">
      <c r="B148" s="41"/>
      <c r="C148" s="192" t="s">
        <v>220</v>
      </c>
      <c r="D148" s="192" t="s">
        <v>155</v>
      </c>
      <c r="E148" s="193" t="s">
        <v>221</v>
      </c>
      <c r="F148" s="194" t="s">
        <v>222</v>
      </c>
      <c r="G148" s="195" t="s">
        <v>192</v>
      </c>
      <c r="H148" s="196">
        <v>5.81</v>
      </c>
      <c r="I148" s="197"/>
      <c r="J148" s="198">
        <f>ROUND(I148*H148,2)</f>
        <v>0</v>
      </c>
      <c r="K148" s="194" t="s">
        <v>159</v>
      </c>
      <c r="L148" s="61"/>
      <c r="M148" s="199" t="s">
        <v>21</v>
      </c>
      <c r="N148" s="200" t="s">
        <v>43</v>
      </c>
      <c r="O148" s="42"/>
      <c r="P148" s="201">
        <f>O148*H148</f>
        <v>0</v>
      </c>
      <c r="Q148" s="201">
        <v>0.10421999999999999</v>
      </c>
      <c r="R148" s="201">
        <f>Q148*H148</f>
        <v>0.6055181999999999</v>
      </c>
      <c r="S148" s="201">
        <v>0</v>
      </c>
      <c r="T148" s="202">
        <f>S148*H148</f>
        <v>0</v>
      </c>
      <c r="AR148" s="24" t="s">
        <v>160</v>
      </c>
      <c r="AT148" s="24" t="s">
        <v>155</v>
      </c>
      <c r="AU148" s="24" t="s">
        <v>82</v>
      </c>
      <c r="AY148" s="24" t="s">
        <v>152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80</v>
      </c>
      <c r="BK148" s="203">
        <f>ROUND(I148*H148,2)</f>
        <v>0</v>
      </c>
      <c r="BL148" s="24" t="s">
        <v>160</v>
      </c>
      <c r="BM148" s="24" t="s">
        <v>223</v>
      </c>
    </row>
    <row r="149" spans="2:65" s="1" customFormat="1" ht="27">
      <c r="B149" s="41"/>
      <c r="C149" s="63"/>
      <c r="D149" s="204" t="s">
        <v>162</v>
      </c>
      <c r="E149" s="63"/>
      <c r="F149" s="205" t="s">
        <v>224</v>
      </c>
      <c r="G149" s="63"/>
      <c r="H149" s="63"/>
      <c r="I149" s="163"/>
      <c r="J149" s="63"/>
      <c r="K149" s="63"/>
      <c r="L149" s="61"/>
      <c r="M149" s="206"/>
      <c r="N149" s="42"/>
      <c r="O149" s="42"/>
      <c r="P149" s="42"/>
      <c r="Q149" s="42"/>
      <c r="R149" s="42"/>
      <c r="S149" s="42"/>
      <c r="T149" s="78"/>
      <c r="AT149" s="24" t="s">
        <v>162</v>
      </c>
      <c r="AU149" s="24" t="s">
        <v>82</v>
      </c>
    </row>
    <row r="150" spans="2:65" s="11" customFormat="1" ht="13.5">
      <c r="B150" s="207"/>
      <c r="C150" s="208"/>
      <c r="D150" s="204" t="s">
        <v>164</v>
      </c>
      <c r="E150" s="209" t="s">
        <v>21</v>
      </c>
      <c r="F150" s="210" t="s">
        <v>225</v>
      </c>
      <c r="G150" s="208"/>
      <c r="H150" s="209" t="s">
        <v>21</v>
      </c>
      <c r="I150" s="211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164</v>
      </c>
      <c r="AU150" s="216" t="s">
        <v>82</v>
      </c>
      <c r="AV150" s="11" t="s">
        <v>80</v>
      </c>
      <c r="AW150" s="11" t="s">
        <v>35</v>
      </c>
      <c r="AX150" s="11" t="s">
        <v>72</v>
      </c>
      <c r="AY150" s="216" t="s">
        <v>152</v>
      </c>
    </row>
    <row r="151" spans="2:65" s="12" customFormat="1" ht="13.5">
      <c r="B151" s="217"/>
      <c r="C151" s="218"/>
      <c r="D151" s="204" t="s">
        <v>164</v>
      </c>
      <c r="E151" s="219" t="s">
        <v>21</v>
      </c>
      <c r="F151" s="220" t="s">
        <v>226</v>
      </c>
      <c r="G151" s="218"/>
      <c r="H151" s="221">
        <v>12.21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164</v>
      </c>
      <c r="AU151" s="227" t="s">
        <v>82</v>
      </c>
      <c r="AV151" s="12" t="s">
        <v>82</v>
      </c>
      <c r="AW151" s="12" t="s">
        <v>35</v>
      </c>
      <c r="AX151" s="12" t="s">
        <v>72</v>
      </c>
      <c r="AY151" s="227" t="s">
        <v>152</v>
      </c>
    </row>
    <row r="152" spans="2:65" s="12" customFormat="1" ht="13.5">
      <c r="B152" s="217"/>
      <c r="C152" s="218"/>
      <c r="D152" s="204" t="s">
        <v>164</v>
      </c>
      <c r="E152" s="219" t="s">
        <v>21</v>
      </c>
      <c r="F152" s="220" t="s">
        <v>227</v>
      </c>
      <c r="G152" s="218"/>
      <c r="H152" s="221">
        <v>-6.4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164</v>
      </c>
      <c r="AU152" s="227" t="s">
        <v>82</v>
      </c>
      <c r="AV152" s="12" t="s">
        <v>82</v>
      </c>
      <c r="AW152" s="12" t="s">
        <v>35</v>
      </c>
      <c r="AX152" s="12" t="s">
        <v>72</v>
      </c>
      <c r="AY152" s="227" t="s">
        <v>152</v>
      </c>
    </row>
    <row r="153" spans="2:65" s="14" customFormat="1" ht="13.5">
      <c r="B153" s="239"/>
      <c r="C153" s="240"/>
      <c r="D153" s="204" t="s">
        <v>164</v>
      </c>
      <c r="E153" s="241" t="s">
        <v>21</v>
      </c>
      <c r="F153" s="242" t="s">
        <v>176</v>
      </c>
      <c r="G153" s="240"/>
      <c r="H153" s="243">
        <v>5.81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164</v>
      </c>
      <c r="AU153" s="249" t="s">
        <v>82</v>
      </c>
      <c r="AV153" s="14" t="s">
        <v>160</v>
      </c>
      <c r="AW153" s="14" t="s">
        <v>35</v>
      </c>
      <c r="AX153" s="14" t="s">
        <v>80</v>
      </c>
      <c r="AY153" s="249" t="s">
        <v>152</v>
      </c>
    </row>
    <row r="154" spans="2:65" s="1" customFormat="1" ht="25.5" customHeight="1">
      <c r="B154" s="41"/>
      <c r="C154" s="192" t="s">
        <v>180</v>
      </c>
      <c r="D154" s="192" t="s">
        <v>155</v>
      </c>
      <c r="E154" s="193" t="s">
        <v>228</v>
      </c>
      <c r="F154" s="194" t="s">
        <v>229</v>
      </c>
      <c r="G154" s="195" t="s">
        <v>192</v>
      </c>
      <c r="H154" s="196">
        <v>0.8</v>
      </c>
      <c r="I154" s="197"/>
      <c r="J154" s="198">
        <f>ROUND(I154*H154,2)</f>
        <v>0</v>
      </c>
      <c r="K154" s="194" t="s">
        <v>159</v>
      </c>
      <c r="L154" s="61"/>
      <c r="M154" s="199" t="s">
        <v>21</v>
      </c>
      <c r="N154" s="200" t="s">
        <v>43</v>
      </c>
      <c r="O154" s="42"/>
      <c r="P154" s="201">
        <f>O154*H154</f>
        <v>0</v>
      </c>
      <c r="Q154" s="201">
        <v>6.8419999999999995E-2</v>
      </c>
      <c r="R154" s="201">
        <f>Q154*H154</f>
        <v>5.4736E-2</v>
      </c>
      <c r="S154" s="201">
        <v>0</v>
      </c>
      <c r="T154" s="202">
        <f>S154*H154</f>
        <v>0</v>
      </c>
      <c r="AR154" s="24" t="s">
        <v>160</v>
      </c>
      <c r="AT154" s="24" t="s">
        <v>155</v>
      </c>
      <c r="AU154" s="24" t="s">
        <v>82</v>
      </c>
      <c r="AY154" s="24" t="s">
        <v>152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80</v>
      </c>
      <c r="BK154" s="203">
        <f>ROUND(I154*H154,2)</f>
        <v>0</v>
      </c>
      <c r="BL154" s="24" t="s">
        <v>160</v>
      </c>
      <c r="BM154" s="24" t="s">
        <v>230</v>
      </c>
    </row>
    <row r="155" spans="2:65" s="1" customFormat="1" ht="27">
      <c r="B155" s="41"/>
      <c r="C155" s="63"/>
      <c r="D155" s="204" t="s">
        <v>162</v>
      </c>
      <c r="E155" s="63"/>
      <c r="F155" s="205" t="s">
        <v>231</v>
      </c>
      <c r="G155" s="63"/>
      <c r="H155" s="63"/>
      <c r="I155" s="163"/>
      <c r="J155" s="63"/>
      <c r="K155" s="63"/>
      <c r="L155" s="61"/>
      <c r="M155" s="206"/>
      <c r="N155" s="42"/>
      <c r="O155" s="42"/>
      <c r="P155" s="42"/>
      <c r="Q155" s="42"/>
      <c r="R155" s="42"/>
      <c r="S155" s="42"/>
      <c r="T155" s="78"/>
      <c r="AT155" s="24" t="s">
        <v>162</v>
      </c>
      <c r="AU155" s="24" t="s">
        <v>82</v>
      </c>
    </row>
    <row r="156" spans="2:65" s="12" customFormat="1" ht="13.5">
      <c r="B156" s="217"/>
      <c r="C156" s="218"/>
      <c r="D156" s="204" t="s">
        <v>164</v>
      </c>
      <c r="E156" s="219" t="s">
        <v>21</v>
      </c>
      <c r="F156" s="220" t="s">
        <v>232</v>
      </c>
      <c r="G156" s="218"/>
      <c r="H156" s="221">
        <v>0.8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164</v>
      </c>
      <c r="AU156" s="227" t="s">
        <v>82</v>
      </c>
      <c r="AV156" s="12" t="s">
        <v>82</v>
      </c>
      <c r="AW156" s="12" t="s">
        <v>35</v>
      </c>
      <c r="AX156" s="12" t="s">
        <v>80</v>
      </c>
      <c r="AY156" s="227" t="s">
        <v>152</v>
      </c>
    </row>
    <row r="157" spans="2:65" s="1" customFormat="1" ht="25.5" customHeight="1">
      <c r="B157" s="41"/>
      <c r="C157" s="192" t="s">
        <v>233</v>
      </c>
      <c r="D157" s="192" t="s">
        <v>155</v>
      </c>
      <c r="E157" s="193" t="s">
        <v>234</v>
      </c>
      <c r="F157" s="194" t="s">
        <v>235</v>
      </c>
      <c r="G157" s="195" t="s">
        <v>192</v>
      </c>
      <c r="H157" s="196">
        <v>1.512</v>
      </c>
      <c r="I157" s="197"/>
      <c r="J157" s="198">
        <f>ROUND(I157*H157,2)</f>
        <v>0</v>
      </c>
      <c r="K157" s="194" t="s">
        <v>159</v>
      </c>
      <c r="L157" s="61"/>
      <c r="M157" s="199" t="s">
        <v>21</v>
      </c>
      <c r="N157" s="200" t="s">
        <v>43</v>
      </c>
      <c r="O157" s="42"/>
      <c r="P157" s="201">
        <f>O157*H157</f>
        <v>0</v>
      </c>
      <c r="Q157" s="201">
        <v>8.5319999999999993E-2</v>
      </c>
      <c r="R157" s="201">
        <f>Q157*H157</f>
        <v>0.12900383999999998</v>
      </c>
      <c r="S157" s="201">
        <v>0</v>
      </c>
      <c r="T157" s="202">
        <f>S157*H157</f>
        <v>0</v>
      </c>
      <c r="AR157" s="24" t="s">
        <v>160</v>
      </c>
      <c r="AT157" s="24" t="s">
        <v>155</v>
      </c>
      <c r="AU157" s="24" t="s">
        <v>82</v>
      </c>
      <c r="AY157" s="24" t="s">
        <v>152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24" t="s">
        <v>80</v>
      </c>
      <c r="BK157" s="203">
        <f>ROUND(I157*H157,2)</f>
        <v>0</v>
      </c>
      <c r="BL157" s="24" t="s">
        <v>160</v>
      </c>
      <c r="BM157" s="24" t="s">
        <v>236</v>
      </c>
    </row>
    <row r="158" spans="2:65" s="1" customFormat="1" ht="27">
      <c r="B158" s="41"/>
      <c r="C158" s="63"/>
      <c r="D158" s="204" t="s">
        <v>162</v>
      </c>
      <c r="E158" s="63"/>
      <c r="F158" s="205" t="s">
        <v>237</v>
      </c>
      <c r="G158" s="63"/>
      <c r="H158" s="63"/>
      <c r="I158" s="163"/>
      <c r="J158" s="63"/>
      <c r="K158" s="63"/>
      <c r="L158" s="61"/>
      <c r="M158" s="206"/>
      <c r="N158" s="42"/>
      <c r="O158" s="42"/>
      <c r="P158" s="42"/>
      <c r="Q158" s="42"/>
      <c r="R158" s="42"/>
      <c r="S158" s="42"/>
      <c r="T158" s="78"/>
      <c r="AT158" s="24" t="s">
        <v>162</v>
      </c>
      <c r="AU158" s="24" t="s">
        <v>82</v>
      </c>
    </row>
    <row r="159" spans="2:65" s="12" customFormat="1" ht="13.5">
      <c r="B159" s="217"/>
      <c r="C159" s="218"/>
      <c r="D159" s="204" t="s">
        <v>164</v>
      </c>
      <c r="E159" s="219" t="s">
        <v>21</v>
      </c>
      <c r="F159" s="220" t="s">
        <v>238</v>
      </c>
      <c r="G159" s="218"/>
      <c r="H159" s="221">
        <v>1.512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164</v>
      </c>
      <c r="AU159" s="227" t="s">
        <v>82</v>
      </c>
      <c r="AV159" s="12" t="s">
        <v>82</v>
      </c>
      <c r="AW159" s="12" t="s">
        <v>35</v>
      </c>
      <c r="AX159" s="12" t="s">
        <v>80</v>
      </c>
      <c r="AY159" s="227" t="s">
        <v>152</v>
      </c>
    </row>
    <row r="160" spans="2:65" s="1" customFormat="1" ht="16.5" customHeight="1">
      <c r="B160" s="41"/>
      <c r="C160" s="192" t="s">
        <v>239</v>
      </c>
      <c r="D160" s="192" t="s">
        <v>155</v>
      </c>
      <c r="E160" s="193" t="s">
        <v>240</v>
      </c>
      <c r="F160" s="194" t="s">
        <v>241</v>
      </c>
      <c r="G160" s="195" t="s">
        <v>242</v>
      </c>
      <c r="H160" s="196">
        <v>138.6</v>
      </c>
      <c r="I160" s="197"/>
      <c r="J160" s="198">
        <f>ROUND(I160*H160,2)</f>
        <v>0</v>
      </c>
      <c r="K160" s="194" t="s">
        <v>159</v>
      </c>
      <c r="L160" s="61"/>
      <c r="M160" s="199" t="s">
        <v>21</v>
      </c>
      <c r="N160" s="200" t="s">
        <v>43</v>
      </c>
      <c r="O160" s="42"/>
      <c r="P160" s="201">
        <f>O160*H160</f>
        <v>0</v>
      </c>
      <c r="Q160" s="201">
        <v>1.3999999999999999E-4</v>
      </c>
      <c r="R160" s="201">
        <f>Q160*H160</f>
        <v>1.9403999999999998E-2</v>
      </c>
      <c r="S160" s="201">
        <v>0</v>
      </c>
      <c r="T160" s="202">
        <f>S160*H160</f>
        <v>0</v>
      </c>
      <c r="AR160" s="24" t="s">
        <v>160</v>
      </c>
      <c r="AT160" s="24" t="s">
        <v>155</v>
      </c>
      <c r="AU160" s="24" t="s">
        <v>82</v>
      </c>
      <c r="AY160" s="24" t="s">
        <v>152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4" t="s">
        <v>80</v>
      </c>
      <c r="BK160" s="203">
        <f>ROUND(I160*H160,2)</f>
        <v>0</v>
      </c>
      <c r="BL160" s="24" t="s">
        <v>160</v>
      </c>
      <c r="BM160" s="24" t="s">
        <v>243</v>
      </c>
    </row>
    <row r="161" spans="2:65" s="1" customFormat="1" ht="13.5">
      <c r="B161" s="41"/>
      <c r="C161" s="63"/>
      <c r="D161" s="204" t="s">
        <v>162</v>
      </c>
      <c r="E161" s="63"/>
      <c r="F161" s="205" t="s">
        <v>244</v>
      </c>
      <c r="G161" s="63"/>
      <c r="H161" s="63"/>
      <c r="I161" s="163"/>
      <c r="J161" s="63"/>
      <c r="K161" s="63"/>
      <c r="L161" s="61"/>
      <c r="M161" s="206"/>
      <c r="N161" s="42"/>
      <c r="O161" s="42"/>
      <c r="P161" s="42"/>
      <c r="Q161" s="42"/>
      <c r="R161" s="42"/>
      <c r="S161" s="42"/>
      <c r="T161" s="78"/>
      <c r="AT161" s="24" t="s">
        <v>162</v>
      </c>
      <c r="AU161" s="24" t="s">
        <v>82</v>
      </c>
    </row>
    <row r="162" spans="2:65" s="12" customFormat="1" ht="13.5">
      <c r="B162" s="217"/>
      <c r="C162" s="218"/>
      <c r="D162" s="204" t="s">
        <v>164</v>
      </c>
      <c r="E162" s="219" t="s">
        <v>21</v>
      </c>
      <c r="F162" s="220" t="s">
        <v>245</v>
      </c>
      <c r="G162" s="218"/>
      <c r="H162" s="221">
        <v>138.6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164</v>
      </c>
      <c r="AU162" s="227" t="s">
        <v>82</v>
      </c>
      <c r="AV162" s="12" t="s">
        <v>82</v>
      </c>
      <c r="AW162" s="12" t="s">
        <v>35</v>
      </c>
      <c r="AX162" s="12" t="s">
        <v>80</v>
      </c>
      <c r="AY162" s="227" t="s">
        <v>152</v>
      </c>
    </row>
    <row r="163" spans="2:65" s="1" customFormat="1" ht="25.5" customHeight="1">
      <c r="B163" s="41"/>
      <c r="C163" s="192" t="s">
        <v>246</v>
      </c>
      <c r="D163" s="192" t="s">
        <v>155</v>
      </c>
      <c r="E163" s="193" t="s">
        <v>247</v>
      </c>
      <c r="F163" s="194" t="s">
        <v>248</v>
      </c>
      <c r="G163" s="195" t="s">
        <v>242</v>
      </c>
      <c r="H163" s="196">
        <v>33</v>
      </c>
      <c r="I163" s="197"/>
      <c r="J163" s="198">
        <f>ROUND(I163*H163,2)</f>
        <v>0</v>
      </c>
      <c r="K163" s="194" t="s">
        <v>21</v>
      </c>
      <c r="L163" s="61"/>
      <c r="M163" s="199" t="s">
        <v>21</v>
      </c>
      <c r="N163" s="200" t="s">
        <v>43</v>
      </c>
      <c r="O163" s="42"/>
      <c r="P163" s="201">
        <f>O163*H163</f>
        <v>0</v>
      </c>
      <c r="Q163" s="201">
        <v>2.0000000000000001E-4</v>
      </c>
      <c r="R163" s="201">
        <f>Q163*H163</f>
        <v>6.6E-3</v>
      </c>
      <c r="S163" s="201">
        <v>0</v>
      </c>
      <c r="T163" s="202">
        <f>S163*H163</f>
        <v>0</v>
      </c>
      <c r="AR163" s="24" t="s">
        <v>160</v>
      </c>
      <c r="AT163" s="24" t="s">
        <v>155</v>
      </c>
      <c r="AU163" s="24" t="s">
        <v>82</v>
      </c>
      <c r="AY163" s="24" t="s">
        <v>152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80</v>
      </c>
      <c r="BK163" s="203">
        <f>ROUND(I163*H163,2)</f>
        <v>0</v>
      </c>
      <c r="BL163" s="24" t="s">
        <v>160</v>
      </c>
      <c r="BM163" s="24" t="s">
        <v>249</v>
      </c>
    </row>
    <row r="164" spans="2:65" s="1" customFormat="1" ht="27">
      <c r="B164" s="41"/>
      <c r="C164" s="63"/>
      <c r="D164" s="204" t="s">
        <v>162</v>
      </c>
      <c r="E164" s="63"/>
      <c r="F164" s="205" t="s">
        <v>248</v>
      </c>
      <c r="G164" s="63"/>
      <c r="H164" s="63"/>
      <c r="I164" s="163"/>
      <c r="J164" s="63"/>
      <c r="K164" s="63"/>
      <c r="L164" s="61"/>
      <c r="M164" s="206"/>
      <c r="N164" s="42"/>
      <c r="O164" s="42"/>
      <c r="P164" s="42"/>
      <c r="Q164" s="42"/>
      <c r="R164" s="42"/>
      <c r="S164" s="42"/>
      <c r="T164" s="78"/>
      <c r="AT164" s="24" t="s">
        <v>162</v>
      </c>
      <c r="AU164" s="24" t="s">
        <v>82</v>
      </c>
    </row>
    <row r="165" spans="2:65" s="12" customFormat="1" ht="13.5">
      <c r="B165" s="217"/>
      <c r="C165" s="218"/>
      <c r="D165" s="204" t="s">
        <v>164</v>
      </c>
      <c r="E165" s="219" t="s">
        <v>21</v>
      </c>
      <c r="F165" s="220" t="s">
        <v>250</v>
      </c>
      <c r="G165" s="218"/>
      <c r="H165" s="221">
        <v>33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164</v>
      </c>
      <c r="AU165" s="227" t="s">
        <v>82</v>
      </c>
      <c r="AV165" s="12" t="s">
        <v>82</v>
      </c>
      <c r="AW165" s="12" t="s">
        <v>35</v>
      </c>
      <c r="AX165" s="12" t="s">
        <v>80</v>
      </c>
      <c r="AY165" s="227" t="s">
        <v>152</v>
      </c>
    </row>
    <row r="166" spans="2:65" s="1" customFormat="1" ht="16.5" customHeight="1">
      <c r="B166" s="41"/>
      <c r="C166" s="192" t="s">
        <v>251</v>
      </c>
      <c r="D166" s="192" t="s">
        <v>155</v>
      </c>
      <c r="E166" s="193" t="s">
        <v>252</v>
      </c>
      <c r="F166" s="194" t="s">
        <v>253</v>
      </c>
      <c r="G166" s="195" t="s">
        <v>192</v>
      </c>
      <c r="H166" s="196">
        <v>7.9409999999999998</v>
      </c>
      <c r="I166" s="197"/>
      <c r="J166" s="198">
        <f>ROUND(I166*H166,2)</f>
        <v>0</v>
      </c>
      <c r="K166" s="194" t="s">
        <v>159</v>
      </c>
      <c r="L166" s="61"/>
      <c r="M166" s="199" t="s">
        <v>21</v>
      </c>
      <c r="N166" s="200" t="s">
        <v>43</v>
      </c>
      <c r="O166" s="42"/>
      <c r="P166" s="201">
        <f>O166*H166</f>
        <v>0</v>
      </c>
      <c r="Q166" s="201">
        <v>2.7299999999999998E-3</v>
      </c>
      <c r="R166" s="201">
        <f>Q166*H166</f>
        <v>2.1678929999999999E-2</v>
      </c>
      <c r="S166" s="201">
        <v>0</v>
      </c>
      <c r="T166" s="202">
        <f>S166*H166</f>
        <v>0</v>
      </c>
      <c r="AR166" s="24" t="s">
        <v>160</v>
      </c>
      <c r="AT166" s="24" t="s">
        <v>155</v>
      </c>
      <c r="AU166" s="24" t="s">
        <v>82</v>
      </c>
      <c r="AY166" s="24" t="s">
        <v>152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80</v>
      </c>
      <c r="BK166" s="203">
        <f>ROUND(I166*H166,2)</f>
        <v>0</v>
      </c>
      <c r="BL166" s="24" t="s">
        <v>160</v>
      </c>
      <c r="BM166" s="24" t="s">
        <v>254</v>
      </c>
    </row>
    <row r="167" spans="2:65" s="1" customFormat="1" ht="27">
      <c r="B167" s="41"/>
      <c r="C167" s="63"/>
      <c r="D167" s="204" t="s">
        <v>162</v>
      </c>
      <c r="E167" s="63"/>
      <c r="F167" s="205" t="s">
        <v>255</v>
      </c>
      <c r="G167" s="63"/>
      <c r="H167" s="63"/>
      <c r="I167" s="163"/>
      <c r="J167" s="63"/>
      <c r="K167" s="63"/>
      <c r="L167" s="61"/>
      <c r="M167" s="206"/>
      <c r="N167" s="42"/>
      <c r="O167" s="42"/>
      <c r="P167" s="42"/>
      <c r="Q167" s="42"/>
      <c r="R167" s="42"/>
      <c r="S167" s="42"/>
      <c r="T167" s="78"/>
      <c r="AT167" s="24" t="s">
        <v>162</v>
      </c>
      <c r="AU167" s="24" t="s">
        <v>82</v>
      </c>
    </row>
    <row r="168" spans="2:65" s="12" customFormat="1" ht="13.5">
      <c r="B168" s="217"/>
      <c r="C168" s="218"/>
      <c r="D168" s="204" t="s">
        <v>164</v>
      </c>
      <c r="E168" s="219" t="s">
        <v>21</v>
      </c>
      <c r="F168" s="220" t="s">
        <v>256</v>
      </c>
      <c r="G168" s="218"/>
      <c r="H168" s="221">
        <v>7.9409999999999998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164</v>
      </c>
      <c r="AU168" s="227" t="s">
        <v>82</v>
      </c>
      <c r="AV168" s="12" t="s">
        <v>82</v>
      </c>
      <c r="AW168" s="12" t="s">
        <v>35</v>
      </c>
      <c r="AX168" s="12" t="s">
        <v>80</v>
      </c>
      <c r="AY168" s="227" t="s">
        <v>152</v>
      </c>
    </row>
    <row r="169" spans="2:65" s="1" customFormat="1" ht="16.5" customHeight="1">
      <c r="B169" s="41"/>
      <c r="C169" s="192" t="s">
        <v>257</v>
      </c>
      <c r="D169" s="192" t="s">
        <v>155</v>
      </c>
      <c r="E169" s="193" t="s">
        <v>258</v>
      </c>
      <c r="F169" s="194" t="s">
        <v>259</v>
      </c>
      <c r="G169" s="195" t="s">
        <v>242</v>
      </c>
      <c r="H169" s="196">
        <v>127.1</v>
      </c>
      <c r="I169" s="197"/>
      <c r="J169" s="198">
        <f>ROUND(I169*H169,2)</f>
        <v>0</v>
      </c>
      <c r="K169" s="194" t="s">
        <v>159</v>
      </c>
      <c r="L169" s="61"/>
      <c r="M169" s="199" t="s">
        <v>21</v>
      </c>
      <c r="N169" s="200" t="s">
        <v>43</v>
      </c>
      <c r="O169" s="42"/>
      <c r="P169" s="201">
        <f>O169*H169</f>
        <v>0</v>
      </c>
      <c r="Q169" s="201">
        <v>4.4000000000000002E-4</v>
      </c>
      <c r="R169" s="201">
        <f>Q169*H169</f>
        <v>5.5924000000000001E-2</v>
      </c>
      <c r="S169" s="201">
        <v>0</v>
      </c>
      <c r="T169" s="202">
        <f>S169*H169</f>
        <v>0</v>
      </c>
      <c r="AR169" s="24" t="s">
        <v>160</v>
      </c>
      <c r="AT169" s="24" t="s">
        <v>155</v>
      </c>
      <c r="AU169" s="24" t="s">
        <v>82</v>
      </c>
      <c r="AY169" s="24" t="s">
        <v>152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4" t="s">
        <v>80</v>
      </c>
      <c r="BK169" s="203">
        <f>ROUND(I169*H169,2)</f>
        <v>0</v>
      </c>
      <c r="BL169" s="24" t="s">
        <v>160</v>
      </c>
      <c r="BM169" s="24" t="s">
        <v>260</v>
      </c>
    </row>
    <row r="170" spans="2:65" s="1" customFormat="1" ht="27">
      <c r="B170" s="41"/>
      <c r="C170" s="63"/>
      <c r="D170" s="204" t="s">
        <v>162</v>
      </c>
      <c r="E170" s="63"/>
      <c r="F170" s="205" t="s">
        <v>261</v>
      </c>
      <c r="G170" s="63"/>
      <c r="H170" s="63"/>
      <c r="I170" s="163"/>
      <c r="J170" s="63"/>
      <c r="K170" s="63"/>
      <c r="L170" s="61"/>
      <c r="M170" s="206"/>
      <c r="N170" s="42"/>
      <c r="O170" s="42"/>
      <c r="P170" s="42"/>
      <c r="Q170" s="42"/>
      <c r="R170" s="42"/>
      <c r="S170" s="42"/>
      <c r="T170" s="78"/>
      <c r="AT170" s="24" t="s">
        <v>162</v>
      </c>
      <c r="AU170" s="24" t="s">
        <v>82</v>
      </c>
    </row>
    <row r="171" spans="2:65" s="12" customFormat="1" ht="13.5">
      <c r="B171" s="217"/>
      <c r="C171" s="218"/>
      <c r="D171" s="204" t="s">
        <v>164</v>
      </c>
      <c r="E171" s="219" t="s">
        <v>21</v>
      </c>
      <c r="F171" s="220" t="s">
        <v>262</v>
      </c>
      <c r="G171" s="218"/>
      <c r="H171" s="221">
        <v>127.1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164</v>
      </c>
      <c r="AU171" s="227" t="s">
        <v>82</v>
      </c>
      <c r="AV171" s="12" t="s">
        <v>82</v>
      </c>
      <c r="AW171" s="12" t="s">
        <v>35</v>
      </c>
      <c r="AX171" s="12" t="s">
        <v>80</v>
      </c>
      <c r="AY171" s="227" t="s">
        <v>152</v>
      </c>
    </row>
    <row r="172" spans="2:65" s="10" customFormat="1" ht="29.85" customHeight="1">
      <c r="B172" s="176"/>
      <c r="C172" s="177"/>
      <c r="D172" s="178" t="s">
        <v>71</v>
      </c>
      <c r="E172" s="190" t="s">
        <v>263</v>
      </c>
      <c r="F172" s="190" t="s">
        <v>264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SUM(P173:P266)</f>
        <v>0</v>
      </c>
      <c r="Q172" s="184"/>
      <c r="R172" s="185">
        <f>SUM(R173:R266)</f>
        <v>19.038771360000002</v>
      </c>
      <c r="S172" s="184"/>
      <c r="T172" s="186">
        <f>SUM(T173:T266)</f>
        <v>0</v>
      </c>
      <c r="AR172" s="187" t="s">
        <v>80</v>
      </c>
      <c r="AT172" s="188" t="s">
        <v>71</v>
      </c>
      <c r="AU172" s="188" t="s">
        <v>80</v>
      </c>
      <c r="AY172" s="187" t="s">
        <v>152</v>
      </c>
      <c r="BK172" s="189">
        <f>SUM(BK173:BK266)</f>
        <v>0</v>
      </c>
    </row>
    <row r="173" spans="2:65" s="1" customFormat="1" ht="16.5" customHeight="1">
      <c r="B173" s="41"/>
      <c r="C173" s="192" t="s">
        <v>265</v>
      </c>
      <c r="D173" s="192" t="s">
        <v>155</v>
      </c>
      <c r="E173" s="193" t="s">
        <v>266</v>
      </c>
      <c r="F173" s="194" t="s">
        <v>267</v>
      </c>
      <c r="G173" s="195" t="s">
        <v>192</v>
      </c>
      <c r="H173" s="196">
        <v>310.97800000000001</v>
      </c>
      <c r="I173" s="197"/>
      <c r="J173" s="198">
        <f>ROUND(I173*H173,2)</f>
        <v>0</v>
      </c>
      <c r="K173" s="194" t="s">
        <v>159</v>
      </c>
      <c r="L173" s="61"/>
      <c r="M173" s="199" t="s">
        <v>21</v>
      </c>
      <c r="N173" s="200" t="s">
        <v>43</v>
      </c>
      <c r="O173" s="42"/>
      <c r="P173" s="201">
        <f>O173*H173</f>
        <v>0</v>
      </c>
      <c r="Q173" s="201">
        <v>5.4599999999999996E-3</v>
      </c>
      <c r="R173" s="201">
        <f>Q173*H173</f>
        <v>1.6979398799999998</v>
      </c>
      <c r="S173" s="201">
        <v>0</v>
      </c>
      <c r="T173" s="202">
        <f>S173*H173</f>
        <v>0</v>
      </c>
      <c r="AR173" s="24" t="s">
        <v>160</v>
      </c>
      <c r="AT173" s="24" t="s">
        <v>155</v>
      </c>
      <c r="AU173" s="24" t="s">
        <v>82</v>
      </c>
      <c r="AY173" s="24" t="s">
        <v>152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4" t="s">
        <v>80</v>
      </c>
      <c r="BK173" s="203">
        <f>ROUND(I173*H173,2)</f>
        <v>0</v>
      </c>
      <c r="BL173" s="24" t="s">
        <v>160</v>
      </c>
      <c r="BM173" s="24" t="s">
        <v>268</v>
      </c>
    </row>
    <row r="174" spans="2:65" s="1" customFormat="1" ht="13.5">
      <c r="B174" s="41"/>
      <c r="C174" s="63"/>
      <c r="D174" s="204" t="s">
        <v>162</v>
      </c>
      <c r="E174" s="63"/>
      <c r="F174" s="205" t="s">
        <v>269</v>
      </c>
      <c r="G174" s="63"/>
      <c r="H174" s="63"/>
      <c r="I174" s="163"/>
      <c r="J174" s="63"/>
      <c r="K174" s="63"/>
      <c r="L174" s="61"/>
      <c r="M174" s="206"/>
      <c r="N174" s="42"/>
      <c r="O174" s="42"/>
      <c r="P174" s="42"/>
      <c r="Q174" s="42"/>
      <c r="R174" s="42"/>
      <c r="S174" s="42"/>
      <c r="T174" s="78"/>
      <c r="AT174" s="24" t="s">
        <v>162</v>
      </c>
      <c r="AU174" s="24" t="s">
        <v>82</v>
      </c>
    </row>
    <row r="175" spans="2:65" s="12" customFormat="1" ht="13.5">
      <c r="B175" s="217"/>
      <c r="C175" s="218"/>
      <c r="D175" s="204" t="s">
        <v>164</v>
      </c>
      <c r="E175" s="219" t="s">
        <v>21</v>
      </c>
      <c r="F175" s="220" t="s">
        <v>270</v>
      </c>
      <c r="G175" s="218"/>
      <c r="H175" s="221">
        <v>310.97800000000001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164</v>
      </c>
      <c r="AU175" s="227" t="s">
        <v>82</v>
      </c>
      <c r="AV175" s="12" t="s">
        <v>82</v>
      </c>
      <c r="AW175" s="12" t="s">
        <v>35</v>
      </c>
      <c r="AX175" s="12" t="s">
        <v>80</v>
      </c>
      <c r="AY175" s="227" t="s">
        <v>152</v>
      </c>
    </row>
    <row r="176" spans="2:65" s="1" customFormat="1" ht="16.5" customHeight="1">
      <c r="B176" s="41"/>
      <c r="C176" s="192" t="s">
        <v>10</v>
      </c>
      <c r="D176" s="192" t="s">
        <v>155</v>
      </c>
      <c r="E176" s="193" t="s">
        <v>271</v>
      </c>
      <c r="F176" s="194" t="s">
        <v>272</v>
      </c>
      <c r="G176" s="195" t="s">
        <v>192</v>
      </c>
      <c r="H176" s="196">
        <v>310.97800000000001</v>
      </c>
      <c r="I176" s="197"/>
      <c r="J176" s="198">
        <f>ROUND(I176*H176,2)</f>
        <v>0</v>
      </c>
      <c r="K176" s="194" t="s">
        <v>159</v>
      </c>
      <c r="L176" s="61"/>
      <c r="M176" s="199" t="s">
        <v>21</v>
      </c>
      <c r="N176" s="200" t="s">
        <v>43</v>
      </c>
      <c r="O176" s="42"/>
      <c r="P176" s="201">
        <f>O176*H176</f>
        <v>0</v>
      </c>
      <c r="Q176" s="201">
        <v>2.0999999999999999E-3</v>
      </c>
      <c r="R176" s="201">
        <f>Q176*H176</f>
        <v>0.65305380000000002</v>
      </c>
      <c r="S176" s="201">
        <v>0</v>
      </c>
      <c r="T176" s="202">
        <f>S176*H176</f>
        <v>0</v>
      </c>
      <c r="AR176" s="24" t="s">
        <v>160</v>
      </c>
      <c r="AT176" s="24" t="s">
        <v>155</v>
      </c>
      <c r="AU176" s="24" t="s">
        <v>82</v>
      </c>
      <c r="AY176" s="24" t="s">
        <v>152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80</v>
      </c>
      <c r="BK176" s="203">
        <f>ROUND(I176*H176,2)</f>
        <v>0</v>
      </c>
      <c r="BL176" s="24" t="s">
        <v>160</v>
      </c>
      <c r="BM176" s="24" t="s">
        <v>273</v>
      </c>
    </row>
    <row r="177" spans="2:65" s="1" customFormat="1" ht="27">
      <c r="B177" s="41"/>
      <c r="C177" s="63"/>
      <c r="D177" s="204" t="s">
        <v>162</v>
      </c>
      <c r="E177" s="63"/>
      <c r="F177" s="205" t="s">
        <v>274</v>
      </c>
      <c r="G177" s="63"/>
      <c r="H177" s="63"/>
      <c r="I177" s="163"/>
      <c r="J177" s="63"/>
      <c r="K177" s="63"/>
      <c r="L177" s="61"/>
      <c r="M177" s="206"/>
      <c r="N177" s="42"/>
      <c r="O177" s="42"/>
      <c r="P177" s="42"/>
      <c r="Q177" s="42"/>
      <c r="R177" s="42"/>
      <c r="S177" s="42"/>
      <c r="T177" s="78"/>
      <c r="AT177" s="24" t="s">
        <v>162</v>
      </c>
      <c r="AU177" s="24" t="s">
        <v>82</v>
      </c>
    </row>
    <row r="178" spans="2:65" s="1" customFormat="1" ht="25.5" customHeight="1">
      <c r="B178" s="41"/>
      <c r="C178" s="192" t="s">
        <v>275</v>
      </c>
      <c r="D178" s="192" t="s">
        <v>155</v>
      </c>
      <c r="E178" s="193" t="s">
        <v>276</v>
      </c>
      <c r="F178" s="194" t="s">
        <v>277</v>
      </c>
      <c r="G178" s="195" t="s">
        <v>192</v>
      </c>
      <c r="H178" s="196">
        <v>751.16200000000003</v>
      </c>
      <c r="I178" s="197"/>
      <c r="J178" s="198">
        <f>ROUND(I178*H178,2)</f>
        <v>0</v>
      </c>
      <c r="K178" s="194" t="s">
        <v>159</v>
      </c>
      <c r="L178" s="61"/>
      <c r="M178" s="199" t="s">
        <v>21</v>
      </c>
      <c r="N178" s="200" t="s">
        <v>43</v>
      </c>
      <c r="O178" s="42"/>
      <c r="P178" s="201">
        <f>O178*H178</f>
        <v>0</v>
      </c>
      <c r="Q178" s="201">
        <v>4.8900000000000002E-3</v>
      </c>
      <c r="R178" s="201">
        <f>Q178*H178</f>
        <v>3.6731821800000004</v>
      </c>
      <c r="S178" s="201">
        <v>0</v>
      </c>
      <c r="T178" s="202">
        <f>S178*H178</f>
        <v>0</v>
      </c>
      <c r="AR178" s="24" t="s">
        <v>160</v>
      </c>
      <c r="AT178" s="24" t="s">
        <v>155</v>
      </c>
      <c r="AU178" s="24" t="s">
        <v>82</v>
      </c>
      <c r="AY178" s="24" t="s">
        <v>152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80</v>
      </c>
      <c r="BK178" s="203">
        <f>ROUND(I178*H178,2)</f>
        <v>0</v>
      </c>
      <c r="BL178" s="24" t="s">
        <v>160</v>
      </c>
      <c r="BM178" s="24" t="s">
        <v>278</v>
      </c>
    </row>
    <row r="179" spans="2:65" s="1" customFormat="1" ht="27">
      <c r="B179" s="41"/>
      <c r="C179" s="63"/>
      <c r="D179" s="204" t="s">
        <v>162</v>
      </c>
      <c r="E179" s="63"/>
      <c r="F179" s="205" t="s">
        <v>279</v>
      </c>
      <c r="G179" s="63"/>
      <c r="H179" s="63"/>
      <c r="I179" s="163"/>
      <c r="J179" s="63"/>
      <c r="K179" s="63"/>
      <c r="L179" s="61"/>
      <c r="M179" s="206"/>
      <c r="N179" s="42"/>
      <c r="O179" s="42"/>
      <c r="P179" s="42"/>
      <c r="Q179" s="42"/>
      <c r="R179" s="42"/>
      <c r="S179" s="42"/>
      <c r="T179" s="78"/>
      <c r="AT179" s="24" t="s">
        <v>162</v>
      </c>
      <c r="AU179" s="24" t="s">
        <v>82</v>
      </c>
    </row>
    <row r="180" spans="2:65" s="12" customFormat="1" ht="13.5">
      <c r="B180" s="217"/>
      <c r="C180" s="218"/>
      <c r="D180" s="204" t="s">
        <v>164</v>
      </c>
      <c r="E180" s="219" t="s">
        <v>21</v>
      </c>
      <c r="F180" s="220" t="s">
        <v>280</v>
      </c>
      <c r="G180" s="218"/>
      <c r="H180" s="221">
        <v>513.03599999999994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164</v>
      </c>
      <c r="AU180" s="227" t="s">
        <v>82</v>
      </c>
      <c r="AV180" s="12" t="s">
        <v>82</v>
      </c>
      <c r="AW180" s="12" t="s">
        <v>35</v>
      </c>
      <c r="AX180" s="12" t="s">
        <v>72</v>
      </c>
      <c r="AY180" s="227" t="s">
        <v>152</v>
      </c>
    </row>
    <row r="181" spans="2:65" s="12" customFormat="1" ht="13.5">
      <c r="B181" s="217"/>
      <c r="C181" s="218"/>
      <c r="D181" s="204" t="s">
        <v>164</v>
      </c>
      <c r="E181" s="219" t="s">
        <v>21</v>
      </c>
      <c r="F181" s="220" t="s">
        <v>281</v>
      </c>
      <c r="G181" s="218"/>
      <c r="H181" s="221">
        <v>133.35599999999999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164</v>
      </c>
      <c r="AU181" s="227" t="s">
        <v>82</v>
      </c>
      <c r="AV181" s="12" t="s">
        <v>82</v>
      </c>
      <c r="AW181" s="12" t="s">
        <v>35</v>
      </c>
      <c r="AX181" s="12" t="s">
        <v>72</v>
      </c>
      <c r="AY181" s="227" t="s">
        <v>152</v>
      </c>
    </row>
    <row r="182" spans="2:65" s="12" customFormat="1" ht="13.5">
      <c r="B182" s="217"/>
      <c r="C182" s="218"/>
      <c r="D182" s="204" t="s">
        <v>164</v>
      </c>
      <c r="E182" s="219" t="s">
        <v>21</v>
      </c>
      <c r="F182" s="220" t="s">
        <v>282</v>
      </c>
      <c r="G182" s="218"/>
      <c r="H182" s="221">
        <v>104.77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164</v>
      </c>
      <c r="AU182" s="227" t="s">
        <v>82</v>
      </c>
      <c r="AV182" s="12" t="s">
        <v>82</v>
      </c>
      <c r="AW182" s="12" t="s">
        <v>35</v>
      </c>
      <c r="AX182" s="12" t="s">
        <v>72</v>
      </c>
      <c r="AY182" s="227" t="s">
        <v>152</v>
      </c>
    </row>
    <row r="183" spans="2:65" s="14" customFormat="1" ht="13.5">
      <c r="B183" s="239"/>
      <c r="C183" s="240"/>
      <c r="D183" s="204" t="s">
        <v>164</v>
      </c>
      <c r="E183" s="241" t="s">
        <v>21</v>
      </c>
      <c r="F183" s="242" t="s">
        <v>283</v>
      </c>
      <c r="G183" s="240"/>
      <c r="H183" s="243">
        <v>751.16200000000003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164</v>
      </c>
      <c r="AU183" s="249" t="s">
        <v>82</v>
      </c>
      <c r="AV183" s="14" t="s">
        <v>160</v>
      </c>
      <c r="AW183" s="14" t="s">
        <v>35</v>
      </c>
      <c r="AX183" s="14" t="s">
        <v>80</v>
      </c>
      <c r="AY183" s="249" t="s">
        <v>152</v>
      </c>
    </row>
    <row r="184" spans="2:65" s="1" customFormat="1" ht="25.5" customHeight="1">
      <c r="B184" s="41"/>
      <c r="C184" s="192" t="s">
        <v>284</v>
      </c>
      <c r="D184" s="192" t="s">
        <v>155</v>
      </c>
      <c r="E184" s="193" t="s">
        <v>285</v>
      </c>
      <c r="F184" s="194" t="s">
        <v>286</v>
      </c>
      <c r="G184" s="195" t="s">
        <v>192</v>
      </c>
      <c r="H184" s="196">
        <v>110.21</v>
      </c>
      <c r="I184" s="197"/>
      <c r="J184" s="198">
        <f>ROUND(I184*H184,2)</f>
        <v>0</v>
      </c>
      <c r="K184" s="194" t="s">
        <v>159</v>
      </c>
      <c r="L184" s="61"/>
      <c r="M184" s="199" t="s">
        <v>21</v>
      </c>
      <c r="N184" s="200" t="s">
        <v>43</v>
      </c>
      <c r="O184" s="42"/>
      <c r="P184" s="201">
        <f>O184*H184</f>
        <v>0</v>
      </c>
      <c r="Q184" s="201">
        <v>1.3129999999999999E-2</v>
      </c>
      <c r="R184" s="201">
        <f>Q184*H184</f>
        <v>1.4470572999999998</v>
      </c>
      <c r="S184" s="201">
        <v>0</v>
      </c>
      <c r="T184" s="202">
        <f>S184*H184</f>
        <v>0</v>
      </c>
      <c r="AR184" s="24" t="s">
        <v>160</v>
      </c>
      <c r="AT184" s="24" t="s">
        <v>155</v>
      </c>
      <c r="AU184" s="24" t="s">
        <v>82</v>
      </c>
      <c r="AY184" s="24" t="s">
        <v>152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4" t="s">
        <v>80</v>
      </c>
      <c r="BK184" s="203">
        <f>ROUND(I184*H184,2)</f>
        <v>0</v>
      </c>
      <c r="BL184" s="24" t="s">
        <v>160</v>
      </c>
      <c r="BM184" s="24" t="s">
        <v>287</v>
      </c>
    </row>
    <row r="185" spans="2:65" s="1" customFormat="1" ht="27">
      <c r="B185" s="41"/>
      <c r="C185" s="63"/>
      <c r="D185" s="204" t="s">
        <v>162</v>
      </c>
      <c r="E185" s="63"/>
      <c r="F185" s="205" t="s">
        <v>288</v>
      </c>
      <c r="G185" s="63"/>
      <c r="H185" s="63"/>
      <c r="I185" s="163"/>
      <c r="J185" s="63"/>
      <c r="K185" s="63"/>
      <c r="L185" s="61"/>
      <c r="M185" s="206"/>
      <c r="N185" s="42"/>
      <c r="O185" s="42"/>
      <c r="P185" s="42"/>
      <c r="Q185" s="42"/>
      <c r="R185" s="42"/>
      <c r="S185" s="42"/>
      <c r="T185" s="78"/>
      <c r="AT185" s="24" t="s">
        <v>162</v>
      </c>
      <c r="AU185" s="24" t="s">
        <v>82</v>
      </c>
    </row>
    <row r="186" spans="2:65" s="11" customFormat="1" ht="13.5">
      <c r="B186" s="207"/>
      <c r="C186" s="208"/>
      <c r="D186" s="204" t="s">
        <v>164</v>
      </c>
      <c r="E186" s="209" t="s">
        <v>21</v>
      </c>
      <c r="F186" s="210" t="s">
        <v>289</v>
      </c>
      <c r="G186" s="208"/>
      <c r="H186" s="209" t="s">
        <v>21</v>
      </c>
      <c r="I186" s="211"/>
      <c r="J186" s="208"/>
      <c r="K186" s="208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164</v>
      </c>
      <c r="AU186" s="216" t="s">
        <v>82</v>
      </c>
      <c r="AV186" s="11" t="s">
        <v>80</v>
      </c>
      <c r="AW186" s="11" t="s">
        <v>35</v>
      </c>
      <c r="AX186" s="11" t="s">
        <v>72</v>
      </c>
      <c r="AY186" s="216" t="s">
        <v>152</v>
      </c>
    </row>
    <row r="187" spans="2:65" s="11" customFormat="1" ht="13.5">
      <c r="B187" s="207"/>
      <c r="C187" s="208"/>
      <c r="D187" s="204" t="s">
        <v>164</v>
      </c>
      <c r="E187" s="209" t="s">
        <v>21</v>
      </c>
      <c r="F187" s="210" t="s">
        <v>225</v>
      </c>
      <c r="G187" s="208"/>
      <c r="H187" s="209" t="s">
        <v>21</v>
      </c>
      <c r="I187" s="211"/>
      <c r="J187" s="208"/>
      <c r="K187" s="208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164</v>
      </c>
      <c r="AU187" s="216" t="s">
        <v>82</v>
      </c>
      <c r="AV187" s="11" t="s">
        <v>80</v>
      </c>
      <c r="AW187" s="11" t="s">
        <v>35</v>
      </c>
      <c r="AX187" s="11" t="s">
        <v>72</v>
      </c>
      <c r="AY187" s="216" t="s">
        <v>152</v>
      </c>
    </row>
    <row r="188" spans="2:65" s="12" customFormat="1" ht="13.5">
      <c r="B188" s="217"/>
      <c r="C188" s="218"/>
      <c r="D188" s="204" t="s">
        <v>164</v>
      </c>
      <c r="E188" s="219" t="s">
        <v>21</v>
      </c>
      <c r="F188" s="220" t="s">
        <v>290</v>
      </c>
      <c r="G188" s="218"/>
      <c r="H188" s="221">
        <v>11.84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164</v>
      </c>
      <c r="AU188" s="227" t="s">
        <v>82</v>
      </c>
      <c r="AV188" s="12" t="s">
        <v>82</v>
      </c>
      <c r="AW188" s="12" t="s">
        <v>35</v>
      </c>
      <c r="AX188" s="12" t="s">
        <v>72</v>
      </c>
      <c r="AY188" s="227" t="s">
        <v>152</v>
      </c>
    </row>
    <row r="189" spans="2:65" s="12" customFormat="1" ht="13.5">
      <c r="B189" s="217"/>
      <c r="C189" s="218"/>
      <c r="D189" s="204" t="s">
        <v>164</v>
      </c>
      <c r="E189" s="219" t="s">
        <v>21</v>
      </c>
      <c r="F189" s="220" t="s">
        <v>227</v>
      </c>
      <c r="G189" s="218"/>
      <c r="H189" s="221">
        <v>-6.4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164</v>
      </c>
      <c r="AU189" s="227" t="s">
        <v>82</v>
      </c>
      <c r="AV189" s="12" t="s">
        <v>82</v>
      </c>
      <c r="AW189" s="12" t="s">
        <v>35</v>
      </c>
      <c r="AX189" s="12" t="s">
        <v>72</v>
      </c>
      <c r="AY189" s="227" t="s">
        <v>152</v>
      </c>
    </row>
    <row r="190" spans="2:65" s="11" customFormat="1" ht="13.5">
      <c r="B190" s="207"/>
      <c r="C190" s="208"/>
      <c r="D190" s="204" t="s">
        <v>164</v>
      </c>
      <c r="E190" s="209" t="s">
        <v>21</v>
      </c>
      <c r="F190" s="210" t="s">
        <v>209</v>
      </c>
      <c r="G190" s="208"/>
      <c r="H190" s="209" t="s">
        <v>21</v>
      </c>
      <c r="I190" s="211"/>
      <c r="J190" s="208"/>
      <c r="K190" s="208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164</v>
      </c>
      <c r="AU190" s="216" t="s">
        <v>82</v>
      </c>
      <c r="AV190" s="11" t="s">
        <v>80</v>
      </c>
      <c r="AW190" s="11" t="s">
        <v>35</v>
      </c>
      <c r="AX190" s="11" t="s">
        <v>72</v>
      </c>
      <c r="AY190" s="216" t="s">
        <v>152</v>
      </c>
    </row>
    <row r="191" spans="2:65" s="12" customFormat="1" ht="13.5">
      <c r="B191" s="217"/>
      <c r="C191" s="218"/>
      <c r="D191" s="204" t="s">
        <v>164</v>
      </c>
      <c r="E191" s="219" t="s">
        <v>21</v>
      </c>
      <c r="F191" s="220" t="s">
        <v>291</v>
      </c>
      <c r="G191" s="218"/>
      <c r="H191" s="221">
        <v>82.72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164</v>
      </c>
      <c r="AU191" s="227" t="s">
        <v>82</v>
      </c>
      <c r="AV191" s="12" t="s">
        <v>82</v>
      </c>
      <c r="AW191" s="12" t="s">
        <v>35</v>
      </c>
      <c r="AX191" s="12" t="s">
        <v>72</v>
      </c>
      <c r="AY191" s="227" t="s">
        <v>152</v>
      </c>
    </row>
    <row r="192" spans="2:65" s="12" customFormat="1" ht="13.5">
      <c r="B192" s="217"/>
      <c r="C192" s="218"/>
      <c r="D192" s="204" t="s">
        <v>164</v>
      </c>
      <c r="E192" s="219" t="s">
        <v>21</v>
      </c>
      <c r="F192" s="220" t="s">
        <v>211</v>
      </c>
      <c r="G192" s="218"/>
      <c r="H192" s="221">
        <v>-23.4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164</v>
      </c>
      <c r="AU192" s="227" t="s">
        <v>82</v>
      </c>
      <c r="AV192" s="12" t="s">
        <v>82</v>
      </c>
      <c r="AW192" s="12" t="s">
        <v>35</v>
      </c>
      <c r="AX192" s="12" t="s">
        <v>72</v>
      </c>
      <c r="AY192" s="227" t="s">
        <v>152</v>
      </c>
    </row>
    <row r="193" spans="2:65" s="11" customFormat="1" ht="13.5">
      <c r="B193" s="207"/>
      <c r="C193" s="208"/>
      <c r="D193" s="204" t="s">
        <v>164</v>
      </c>
      <c r="E193" s="209" t="s">
        <v>21</v>
      </c>
      <c r="F193" s="210" t="s">
        <v>292</v>
      </c>
      <c r="G193" s="208"/>
      <c r="H193" s="209" t="s">
        <v>21</v>
      </c>
      <c r="I193" s="211"/>
      <c r="J193" s="208"/>
      <c r="K193" s="208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164</v>
      </c>
      <c r="AU193" s="216" t="s">
        <v>82</v>
      </c>
      <c r="AV193" s="11" t="s">
        <v>80</v>
      </c>
      <c r="AW193" s="11" t="s">
        <v>35</v>
      </c>
      <c r="AX193" s="11" t="s">
        <v>72</v>
      </c>
      <c r="AY193" s="216" t="s">
        <v>152</v>
      </c>
    </row>
    <row r="194" spans="2:65" s="12" customFormat="1" ht="13.5">
      <c r="B194" s="217"/>
      <c r="C194" s="218"/>
      <c r="D194" s="204" t="s">
        <v>164</v>
      </c>
      <c r="E194" s="219" t="s">
        <v>21</v>
      </c>
      <c r="F194" s="220" t="s">
        <v>293</v>
      </c>
      <c r="G194" s="218"/>
      <c r="H194" s="221">
        <v>55.36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164</v>
      </c>
      <c r="AU194" s="227" t="s">
        <v>82</v>
      </c>
      <c r="AV194" s="12" t="s">
        <v>82</v>
      </c>
      <c r="AW194" s="12" t="s">
        <v>35</v>
      </c>
      <c r="AX194" s="12" t="s">
        <v>72</v>
      </c>
      <c r="AY194" s="227" t="s">
        <v>152</v>
      </c>
    </row>
    <row r="195" spans="2:65" s="12" customFormat="1" ht="13.5">
      <c r="B195" s="217"/>
      <c r="C195" s="218"/>
      <c r="D195" s="204" t="s">
        <v>164</v>
      </c>
      <c r="E195" s="219" t="s">
        <v>21</v>
      </c>
      <c r="F195" s="220" t="s">
        <v>217</v>
      </c>
      <c r="G195" s="218"/>
      <c r="H195" s="221">
        <v>-13.79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164</v>
      </c>
      <c r="AU195" s="227" t="s">
        <v>82</v>
      </c>
      <c r="AV195" s="12" t="s">
        <v>82</v>
      </c>
      <c r="AW195" s="12" t="s">
        <v>35</v>
      </c>
      <c r="AX195" s="12" t="s">
        <v>72</v>
      </c>
      <c r="AY195" s="227" t="s">
        <v>152</v>
      </c>
    </row>
    <row r="196" spans="2:65" s="11" customFormat="1" ht="13.5">
      <c r="B196" s="207"/>
      <c r="C196" s="208"/>
      <c r="D196" s="204" t="s">
        <v>164</v>
      </c>
      <c r="E196" s="209" t="s">
        <v>21</v>
      </c>
      <c r="F196" s="210" t="s">
        <v>218</v>
      </c>
      <c r="G196" s="208"/>
      <c r="H196" s="209" t="s">
        <v>21</v>
      </c>
      <c r="I196" s="211"/>
      <c r="J196" s="208"/>
      <c r="K196" s="208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164</v>
      </c>
      <c r="AU196" s="216" t="s">
        <v>82</v>
      </c>
      <c r="AV196" s="11" t="s">
        <v>80</v>
      </c>
      <c r="AW196" s="11" t="s">
        <v>35</v>
      </c>
      <c r="AX196" s="11" t="s">
        <v>72</v>
      </c>
      <c r="AY196" s="216" t="s">
        <v>152</v>
      </c>
    </row>
    <row r="197" spans="2:65" s="12" customFormat="1" ht="13.5">
      <c r="B197" s="217"/>
      <c r="C197" s="218"/>
      <c r="D197" s="204" t="s">
        <v>164</v>
      </c>
      <c r="E197" s="219" t="s">
        <v>21</v>
      </c>
      <c r="F197" s="220" t="s">
        <v>294</v>
      </c>
      <c r="G197" s="218"/>
      <c r="H197" s="221">
        <v>5.44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164</v>
      </c>
      <c r="AU197" s="227" t="s">
        <v>82</v>
      </c>
      <c r="AV197" s="12" t="s">
        <v>82</v>
      </c>
      <c r="AW197" s="12" t="s">
        <v>35</v>
      </c>
      <c r="AX197" s="12" t="s">
        <v>72</v>
      </c>
      <c r="AY197" s="227" t="s">
        <v>152</v>
      </c>
    </row>
    <row r="198" spans="2:65" s="12" customFormat="1" ht="13.5">
      <c r="B198" s="217"/>
      <c r="C198" s="218"/>
      <c r="D198" s="204" t="s">
        <v>164</v>
      </c>
      <c r="E198" s="219" t="s">
        <v>21</v>
      </c>
      <c r="F198" s="220" t="s">
        <v>214</v>
      </c>
      <c r="G198" s="218"/>
      <c r="H198" s="221">
        <v>-1.56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164</v>
      </c>
      <c r="AU198" s="227" t="s">
        <v>82</v>
      </c>
      <c r="AV198" s="12" t="s">
        <v>82</v>
      </c>
      <c r="AW198" s="12" t="s">
        <v>35</v>
      </c>
      <c r="AX198" s="12" t="s">
        <v>72</v>
      </c>
      <c r="AY198" s="227" t="s">
        <v>152</v>
      </c>
    </row>
    <row r="199" spans="2:65" s="14" customFormat="1" ht="13.5">
      <c r="B199" s="239"/>
      <c r="C199" s="240"/>
      <c r="D199" s="204" t="s">
        <v>164</v>
      </c>
      <c r="E199" s="241" t="s">
        <v>21</v>
      </c>
      <c r="F199" s="242" t="s">
        <v>176</v>
      </c>
      <c r="G199" s="240"/>
      <c r="H199" s="243">
        <v>110.21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164</v>
      </c>
      <c r="AU199" s="249" t="s">
        <v>82</v>
      </c>
      <c r="AV199" s="14" t="s">
        <v>160</v>
      </c>
      <c r="AW199" s="14" t="s">
        <v>35</v>
      </c>
      <c r="AX199" s="14" t="s">
        <v>80</v>
      </c>
      <c r="AY199" s="249" t="s">
        <v>152</v>
      </c>
    </row>
    <row r="200" spans="2:65" s="1" customFormat="1" ht="25.5" customHeight="1">
      <c r="B200" s="41"/>
      <c r="C200" s="192" t="s">
        <v>295</v>
      </c>
      <c r="D200" s="192" t="s">
        <v>155</v>
      </c>
      <c r="E200" s="193" t="s">
        <v>296</v>
      </c>
      <c r="F200" s="194" t="s">
        <v>297</v>
      </c>
      <c r="G200" s="195" t="s">
        <v>192</v>
      </c>
      <c r="H200" s="196">
        <v>1333.556</v>
      </c>
      <c r="I200" s="197"/>
      <c r="J200" s="198">
        <f>ROUND(I200*H200,2)</f>
        <v>0</v>
      </c>
      <c r="K200" s="194" t="s">
        <v>159</v>
      </c>
      <c r="L200" s="61"/>
      <c r="M200" s="199" t="s">
        <v>21</v>
      </c>
      <c r="N200" s="200" t="s">
        <v>43</v>
      </c>
      <c r="O200" s="42"/>
      <c r="P200" s="201">
        <f>O200*H200</f>
        <v>0</v>
      </c>
      <c r="Q200" s="201">
        <v>5.1999999999999998E-3</v>
      </c>
      <c r="R200" s="201">
        <f>Q200*H200</f>
        <v>6.9344912000000001</v>
      </c>
      <c r="S200" s="201">
        <v>0</v>
      </c>
      <c r="T200" s="202">
        <f>S200*H200</f>
        <v>0</v>
      </c>
      <c r="AR200" s="24" t="s">
        <v>160</v>
      </c>
      <c r="AT200" s="24" t="s">
        <v>155</v>
      </c>
      <c r="AU200" s="24" t="s">
        <v>82</v>
      </c>
      <c r="AY200" s="24" t="s">
        <v>152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80</v>
      </c>
      <c r="BK200" s="203">
        <f>ROUND(I200*H200,2)</f>
        <v>0</v>
      </c>
      <c r="BL200" s="24" t="s">
        <v>160</v>
      </c>
      <c r="BM200" s="24" t="s">
        <v>298</v>
      </c>
    </row>
    <row r="201" spans="2:65" s="1" customFormat="1" ht="27">
      <c r="B201" s="41"/>
      <c r="C201" s="63"/>
      <c r="D201" s="204" t="s">
        <v>162</v>
      </c>
      <c r="E201" s="63"/>
      <c r="F201" s="205" t="s">
        <v>299</v>
      </c>
      <c r="G201" s="63"/>
      <c r="H201" s="63"/>
      <c r="I201" s="163"/>
      <c r="J201" s="63"/>
      <c r="K201" s="63"/>
      <c r="L201" s="61"/>
      <c r="M201" s="206"/>
      <c r="N201" s="42"/>
      <c r="O201" s="42"/>
      <c r="P201" s="42"/>
      <c r="Q201" s="42"/>
      <c r="R201" s="42"/>
      <c r="S201" s="42"/>
      <c r="T201" s="78"/>
      <c r="AT201" s="24" t="s">
        <v>162</v>
      </c>
      <c r="AU201" s="24" t="s">
        <v>82</v>
      </c>
    </row>
    <row r="202" spans="2:65" s="11" customFormat="1" ht="13.5">
      <c r="B202" s="207"/>
      <c r="C202" s="208"/>
      <c r="D202" s="204" t="s">
        <v>164</v>
      </c>
      <c r="E202" s="209" t="s">
        <v>21</v>
      </c>
      <c r="F202" s="210" t="s">
        <v>225</v>
      </c>
      <c r="G202" s="208"/>
      <c r="H202" s="209" t="s">
        <v>21</v>
      </c>
      <c r="I202" s="211"/>
      <c r="J202" s="208"/>
      <c r="K202" s="208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164</v>
      </c>
      <c r="AU202" s="216" t="s">
        <v>82</v>
      </c>
      <c r="AV202" s="11" t="s">
        <v>80</v>
      </c>
      <c r="AW202" s="11" t="s">
        <v>35</v>
      </c>
      <c r="AX202" s="11" t="s">
        <v>72</v>
      </c>
      <c r="AY202" s="216" t="s">
        <v>152</v>
      </c>
    </row>
    <row r="203" spans="2:65" s="12" customFormat="1" ht="13.5">
      <c r="B203" s="217"/>
      <c r="C203" s="218"/>
      <c r="D203" s="204" t="s">
        <v>164</v>
      </c>
      <c r="E203" s="219" t="s">
        <v>21</v>
      </c>
      <c r="F203" s="220" t="s">
        <v>300</v>
      </c>
      <c r="G203" s="218"/>
      <c r="H203" s="221">
        <v>142.88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164</v>
      </c>
      <c r="AU203" s="227" t="s">
        <v>82</v>
      </c>
      <c r="AV203" s="12" t="s">
        <v>82</v>
      </c>
      <c r="AW203" s="12" t="s">
        <v>35</v>
      </c>
      <c r="AX203" s="12" t="s">
        <v>72</v>
      </c>
      <c r="AY203" s="227" t="s">
        <v>152</v>
      </c>
    </row>
    <row r="204" spans="2:65" s="12" customFormat="1" ht="13.5">
      <c r="B204" s="217"/>
      <c r="C204" s="218"/>
      <c r="D204" s="204" t="s">
        <v>164</v>
      </c>
      <c r="E204" s="219" t="s">
        <v>21</v>
      </c>
      <c r="F204" s="220" t="s">
        <v>301</v>
      </c>
      <c r="G204" s="218"/>
      <c r="H204" s="221">
        <v>-12.116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164</v>
      </c>
      <c r="AU204" s="227" t="s">
        <v>82</v>
      </c>
      <c r="AV204" s="12" t="s">
        <v>82</v>
      </c>
      <c r="AW204" s="12" t="s">
        <v>35</v>
      </c>
      <c r="AX204" s="12" t="s">
        <v>72</v>
      </c>
      <c r="AY204" s="227" t="s">
        <v>152</v>
      </c>
    </row>
    <row r="205" spans="2:65" s="12" customFormat="1" ht="13.5">
      <c r="B205" s="217"/>
      <c r="C205" s="218"/>
      <c r="D205" s="204" t="s">
        <v>164</v>
      </c>
      <c r="E205" s="219" t="s">
        <v>21</v>
      </c>
      <c r="F205" s="220" t="s">
        <v>302</v>
      </c>
      <c r="G205" s="218"/>
      <c r="H205" s="221">
        <v>2.5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164</v>
      </c>
      <c r="AU205" s="227" t="s">
        <v>82</v>
      </c>
      <c r="AV205" s="12" t="s">
        <v>82</v>
      </c>
      <c r="AW205" s="12" t="s">
        <v>35</v>
      </c>
      <c r="AX205" s="12" t="s">
        <v>72</v>
      </c>
      <c r="AY205" s="227" t="s">
        <v>152</v>
      </c>
    </row>
    <row r="206" spans="2:65" s="11" customFormat="1" ht="13.5">
      <c r="B206" s="207"/>
      <c r="C206" s="208"/>
      <c r="D206" s="204" t="s">
        <v>164</v>
      </c>
      <c r="E206" s="209" t="s">
        <v>21</v>
      </c>
      <c r="F206" s="210" t="s">
        <v>303</v>
      </c>
      <c r="G206" s="208"/>
      <c r="H206" s="209" t="s">
        <v>21</v>
      </c>
      <c r="I206" s="211"/>
      <c r="J206" s="208"/>
      <c r="K206" s="208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164</v>
      </c>
      <c r="AU206" s="216" t="s">
        <v>82</v>
      </c>
      <c r="AV206" s="11" t="s">
        <v>80</v>
      </c>
      <c r="AW206" s="11" t="s">
        <v>35</v>
      </c>
      <c r="AX206" s="11" t="s">
        <v>72</v>
      </c>
      <c r="AY206" s="216" t="s">
        <v>152</v>
      </c>
    </row>
    <row r="207" spans="2:65" s="12" customFormat="1" ht="13.5">
      <c r="B207" s="217"/>
      <c r="C207" s="218"/>
      <c r="D207" s="204" t="s">
        <v>164</v>
      </c>
      <c r="E207" s="219" t="s">
        <v>21</v>
      </c>
      <c r="F207" s="220" t="s">
        <v>304</v>
      </c>
      <c r="G207" s="218"/>
      <c r="H207" s="221">
        <v>51.3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164</v>
      </c>
      <c r="AU207" s="227" t="s">
        <v>82</v>
      </c>
      <c r="AV207" s="12" t="s">
        <v>82</v>
      </c>
      <c r="AW207" s="12" t="s">
        <v>35</v>
      </c>
      <c r="AX207" s="12" t="s">
        <v>72</v>
      </c>
      <c r="AY207" s="227" t="s">
        <v>152</v>
      </c>
    </row>
    <row r="208" spans="2:65" s="12" customFormat="1" ht="13.5">
      <c r="B208" s="217"/>
      <c r="C208" s="218"/>
      <c r="D208" s="204" t="s">
        <v>164</v>
      </c>
      <c r="E208" s="219" t="s">
        <v>21</v>
      </c>
      <c r="F208" s="220" t="s">
        <v>305</v>
      </c>
      <c r="G208" s="218"/>
      <c r="H208" s="221">
        <v>-4.1399999999999997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164</v>
      </c>
      <c r="AU208" s="227" t="s">
        <v>82</v>
      </c>
      <c r="AV208" s="12" t="s">
        <v>82</v>
      </c>
      <c r="AW208" s="12" t="s">
        <v>35</v>
      </c>
      <c r="AX208" s="12" t="s">
        <v>72</v>
      </c>
      <c r="AY208" s="227" t="s">
        <v>152</v>
      </c>
    </row>
    <row r="209" spans="2:51" s="12" customFormat="1" ht="13.5">
      <c r="B209" s="217"/>
      <c r="C209" s="218"/>
      <c r="D209" s="204" t="s">
        <v>164</v>
      </c>
      <c r="E209" s="219" t="s">
        <v>21</v>
      </c>
      <c r="F209" s="220" t="s">
        <v>306</v>
      </c>
      <c r="G209" s="218"/>
      <c r="H209" s="221">
        <v>2.0499999999999998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164</v>
      </c>
      <c r="AU209" s="227" t="s">
        <v>82</v>
      </c>
      <c r="AV209" s="12" t="s">
        <v>82</v>
      </c>
      <c r="AW209" s="12" t="s">
        <v>35</v>
      </c>
      <c r="AX209" s="12" t="s">
        <v>72</v>
      </c>
      <c r="AY209" s="227" t="s">
        <v>152</v>
      </c>
    </row>
    <row r="210" spans="2:51" s="11" customFormat="1" ht="13.5">
      <c r="B210" s="207"/>
      <c r="C210" s="208"/>
      <c r="D210" s="204" t="s">
        <v>164</v>
      </c>
      <c r="E210" s="209" t="s">
        <v>21</v>
      </c>
      <c r="F210" s="210" t="s">
        <v>307</v>
      </c>
      <c r="G210" s="208"/>
      <c r="H210" s="209" t="s">
        <v>21</v>
      </c>
      <c r="I210" s="211"/>
      <c r="J210" s="208"/>
      <c r="K210" s="208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164</v>
      </c>
      <c r="AU210" s="216" t="s">
        <v>82</v>
      </c>
      <c r="AV210" s="11" t="s">
        <v>80</v>
      </c>
      <c r="AW210" s="11" t="s">
        <v>35</v>
      </c>
      <c r="AX210" s="11" t="s">
        <v>72</v>
      </c>
      <c r="AY210" s="216" t="s">
        <v>152</v>
      </c>
    </row>
    <row r="211" spans="2:51" s="12" customFormat="1" ht="13.5">
      <c r="B211" s="217"/>
      <c r="C211" s="218"/>
      <c r="D211" s="204" t="s">
        <v>164</v>
      </c>
      <c r="E211" s="219" t="s">
        <v>21</v>
      </c>
      <c r="F211" s="220" t="s">
        <v>308</v>
      </c>
      <c r="G211" s="218"/>
      <c r="H211" s="221">
        <v>36.04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164</v>
      </c>
      <c r="AU211" s="227" t="s">
        <v>82</v>
      </c>
      <c r="AV211" s="12" t="s">
        <v>82</v>
      </c>
      <c r="AW211" s="12" t="s">
        <v>35</v>
      </c>
      <c r="AX211" s="12" t="s">
        <v>72</v>
      </c>
      <c r="AY211" s="227" t="s">
        <v>152</v>
      </c>
    </row>
    <row r="212" spans="2:51" s="12" customFormat="1" ht="13.5">
      <c r="B212" s="217"/>
      <c r="C212" s="218"/>
      <c r="D212" s="204" t="s">
        <v>164</v>
      </c>
      <c r="E212" s="219" t="s">
        <v>21</v>
      </c>
      <c r="F212" s="220" t="s">
        <v>309</v>
      </c>
      <c r="G212" s="218"/>
      <c r="H212" s="221">
        <v>-1.5760000000000001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164</v>
      </c>
      <c r="AU212" s="227" t="s">
        <v>82</v>
      </c>
      <c r="AV212" s="12" t="s">
        <v>82</v>
      </c>
      <c r="AW212" s="12" t="s">
        <v>35</v>
      </c>
      <c r="AX212" s="12" t="s">
        <v>72</v>
      </c>
      <c r="AY212" s="227" t="s">
        <v>152</v>
      </c>
    </row>
    <row r="213" spans="2:51" s="11" customFormat="1" ht="13.5">
      <c r="B213" s="207"/>
      <c r="C213" s="208"/>
      <c r="D213" s="204" t="s">
        <v>164</v>
      </c>
      <c r="E213" s="209" t="s">
        <v>21</v>
      </c>
      <c r="F213" s="210" t="s">
        <v>209</v>
      </c>
      <c r="G213" s="208"/>
      <c r="H213" s="209" t="s">
        <v>21</v>
      </c>
      <c r="I213" s="211"/>
      <c r="J213" s="208"/>
      <c r="K213" s="208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164</v>
      </c>
      <c r="AU213" s="216" t="s">
        <v>82</v>
      </c>
      <c r="AV213" s="11" t="s">
        <v>80</v>
      </c>
      <c r="AW213" s="11" t="s">
        <v>35</v>
      </c>
      <c r="AX213" s="11" t="s">
        <v>72</v>
      </c>
      <c r="AY213" s="216" t="s">
        <v>152</v>
      </c>
    </row>
    <row r="214" spans="2:51" s="12" customFormat="1" ht="13.5">
      <c r="B214" s="217"/>
      <c r="C214" s="218"/>
      <c r="D214" s="204" t="s">
        <v>164</v>
      </c>
      <c r="E214" s="219" t="s">
        <v>21</v>
      </c>
      <c r="F214" s="220" t="s">
        <v>310</v>
      </c>
      <c r="G214" s="218"/>
      <c r="H214" s="221">
        <v>121.268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164</v>
      </c>
      <c r="AU214" s="227" t="s">
        <v>82</v>
      </c>
      <c r="AV214" s="12" t="s">
        <v>82</v>
      </c>
      <c r="AW214" s="12" t="s">
        <v>35</v>
      </c>
      <c r="AX214" s="12" t="s">
        <v>72</v>
      </c>
      <c r="AY214" s="227" t="s">
        <v>152</v>
      </c>
    </row>
    <row r="215" spans="2:51" s="12" customFormat="1" ht="13.5">
      <c r="B215" s="217"/>
      <c r="C215" s="218"/>
      <c r="D215" s="204" t="s">
        <v>164</v>
      </c>
      <c r="E215" s="219" t="s">
        <v>21</v>
      </c>
      <c r="F215" s="220" t="s">
        <v>311</v>
      </c>
      <c r="G215" s="218"/>
      <c r="H215" s="221">
        <v>-22.905000000000001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164</v>
      </c>
      <c r="AU215" s="227" t="s">
        <v>82</v>
      </c>
      <c r="AV215" s="12" t="s">
        <v>82</v>
      </c>
      <c r="AW215" s="12" t="s">
        <v>35</v>
      </c>
      <c r="AX215" s="12" t="s">
        <v>72</v>
      </c>
      <c r="AY215" s="227" t="s">
        <v>152</v>
      </c>
    </row>
    <row r="216" spans="2:51" s="12" customFormat="1" ht="13.5">
      <c r="B216" s="217"/>
      <c r="C216" s="218"/>
      <c r="D216" s="204" t="s">
        <v>164</v>
      </c>
      <c r="E216" s="219" t="s">
        <v>21</v>
      </c>
      <c r="F216" s="220" t="s">
        <v>312</v>
      </c>
      <c r="G216" s="218"/>
      <c r="H216" s="221">
        <v>2.2999999999999998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164</v>
      </c>
      <c r="AU216" s="227" t="s">
        <v>82</v>
      </c>
      <c r="AV216" s="12" t="s">
        <v>82</v>
      </c>
      <c r="AW216" s="12" t="s">
        <v>35</v>
      </c>
      <c r="AX216" s="12" t="s">
        <v>72</v>
      </c>
      <c r="AY216" s="227" t="s">
        <v>152</v>
      </c>
    </row>
    <row r="217" spans="2:51" s="12" customFormat="1" ht="13.5">
      <c r="B217" s="217"/>
      <c r="C217" s="218"/>
      <c r="D217" s="204" t="s">
        <v>164</v>
      </c>
      <c r="E217" s="219" t="s">
        <v>21</v>
      </c>
      <c r="F217" s="220" t="s">
        <v>313</v>
      </c>
      <c r="G217" s="218"/>
      <c r="H217" s="221">
        <v>81.209999999999994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164</v>
      </c>
      <c r="AU217" s="227" t="s">
        <v>82</v>
      </c>
      <c r="AV217" s="12" t="s">
        <v>82</v>
      </c>
      <c r="AW217" s="12" t="s">
        <v>35</v>
      </c>
      <c r="AX217" s="12" t="s">
        <v>72</v>
      </c>
      <c r="AY217" s="227" t="s">
        <v>152</v>
      </c>
    </row>
    <row r="218" spans="2:51" s="12" customFormat="1" ht="13.5">
      <c r="B218" s="217"/>
      <c r="C218" s="218"/>
      <c r="D218" s="204" t="s">
        <v>164</v>
      </c>
      <c r="E218" s="219" t="s">
        <v>21</v>
      </c>
      <c r="F218" s="220" t="s">
        <v>314</v>
      </c>
      <c r="G218" s="218"/>
      <c r="H218" s="221">
        <v>-18.684000000000001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164</v>
      </c>
      <c r="AU218" s="227" t="s">
        <v>82</v>
      </c>
      <c r="AV218" s="12" t="s">
        <v>82</v>
      </c>
      <c r="AW218" s="12" t="s">
        <v>35</v>
      </c>
      <c r="AX218" s="12" t="s">
        <v>72</v>
      </c>
      <c r="AY218" s="227" t="s">
        <v>152</v>
      </c>
    </row>
    <row r="219" spans="2:51" s="12" customFormat="1" ht="13.5">
      <c r="B219" s="217"/>
      <c r="C219" s="218"/>
      <c r="D219" s="204" t="s">
        <v>164</v>
      </c>
      <c r="E219" s="219" t="s">
        <v>21</v>
      </c>
      <c r="F219" s="220" t="s">
        <v>312</v>
      </c>
      <c r="G219" s="218"/>
      <c r="H219" s="221">
        <v>2.2999999999999998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164</v>
      </c>
      <c r="AU219" s="227" t="s">
        <v>82</v>
      </c>
      <c r="AV219" s="12" t="s">
        <v>82</v>
      </c>
      <c r="AW219" s="12" t="s">
        <v>35</v>
      </c>
      <c r="AX219" s="12" t="s">
        <v>72</v>
      </c>
      <c r="AY219" s="227" t="s">
        <v>152</v>
      </c>
    </row>
    <row r="220" spans="2:51" s="12" customFormat="1" ht="27">
      <c r="B220" s="217"/>
      <c r="C220" s="218"/>
      <c r="D220" s="204" t="s">
        <v>164</v>
      </c>
      <c r="E220" s="219" t="s">
        <v>21</v>
      </c>
      <c r="F220" s="220" t="s">
        <v>315</v>
      </c>
      <c r="G220" s="218"/>
      <c r="H220" s="221">
        <v>198.61799999999999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164</v>
      </c>
      <c r="AU220" s="227" t="s">
        <v>82</v>
      </c>
      <c r="AV220" s="12" t="s">
        <v>82</v>
      </c>
      <c r="AW220" s="12" t="s">
        <v>35</v>
      </c>
      <c r="AX220" s="12" t="s">
        <v>72</v>
      </c>
      <c r="AY220" s="227" t="s">
        <v>152</v>
      </c>
    </row>
    <row r="221" spans="2:51" s="12" customFormat="1" ht="13.5">
      <c r="B221" s="217"/>
      <c r="C221" s="218"/>
      <c r="D221" s="204" t="s">
        <v>164</v>
      </c>
      <c r="E221" s="219" t="s">
        <v>21</v>
      </c>
      <c r="F221" s="220" t="s">
        <v>316</v>
      </c>
      <c r="G221" s="218"/>
      <c r="H221" s="221">
        <v>-29.55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164</v>
      </c>
      <c r="AU221" s="227" t="s">
        <v>82</v>
      </c>
      <c r="AV221" s="12" t="s">
        <v>82</v>
      </c>
      <c r="AW221" s="12" t="s">
        <v>35</v>
      </c>
      <c r="AX221" s="12" t="s">
        <v>72</v>
      </c>
      <c r="AY221" s="227" t="s">
        <v>152</v>
      </c>
    </row>
    <row r="222" spans="2:51" s="11" customFormat="1" ht="13.5">
      <c r="B222" s="207"/>
      <c r="C222" s="208"/>
      <c r="D222" s="204" t="s">
        <v>164</v>
      </c>
      <c r="E222" s="209" t="s">
        <v>21</v>
      </c>
      <c r="F222" s="210" t="s">
        <v>317</v>
      </c>
      <c r="G222" s="208"/>
      <c r="H222" s="209" t="s">
        <v>21</v>
      </c>
      <c r="I222" s="211"/>
      <c r="J222" s="208"/>
      <c r="K222" s="208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164</v>
      </c>
      <c r="AU222" s="216" t="s">
        <v>82</v>
      </c>
      <c r="AV222" s="11" t="s">
        <v>80</v>
      </c>
      <c r="AW222" s="11" t="s">
        <v>35</v>
      </c>
      <c r="AX222" s="11" t="s">
        <v>72</v>
      </c>
      <c r="AY222" s="216" t="s">
        <v>152</v>
      </c>
    </row>
    <row r="223" spans="2:51" s="12" customFormat="1" ht="13.5">
      <c r="B223" s="217"/>
      <c r="C223" s="218"/>
      <c r="D223" s="204" t="s">
        <v>164</v>
      </c>
      <c r="E223" s="219" t="s">
        <v>21</v>
      </c>
      <c r="F223" s="220" t="s">
        <v>318</v>
      </c>
      <c r="G223" s="218"/>
      <c r="H223" s="221">
        <v>18.285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164</v>
      </c>
      <c r="AU223" s="227" t="s">
        <v>82</v>
      </c>
      <c r="AV223" s="12" t="s">
        <v>82</v>
      </c>
      <c r="AW223" s="12" t="s">
        <v>35</v>
      </c>
      <c r="AX223" s="12" t="s">
        <v>72</v>
      </c>
      <c r="AY223" s="227" t="s">
        <v>152</v>
      </c>
    </row>
    <row r="224" spans="2:51" s="11" customFormat="1" ht="13.5">
      <c r="B224" s="207"/>
      <c r="C224" s="208"/>
      <c r="D224" s="204" t="s">
        <v>164</v>
      </c>
      <c r="E224" s="209" t="s">
        <v>21</v>
      </c>
      <c r="F224" s="210" t="s">
        <v>319</v>
      </c>
      <c r="G224" s="208"/>
      <c r="H224" s="209" t="s">
        <v>21</v>
      </c>
      <c r="I224" s="211"/>
      <c r="J224" s="208"/>
      <c r="K224" s="208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164</v>
      </c>
      <c r="AU224" s="216" t="s">
        <v>82</v>
      </c>
      <c r="AV224" s="11" t="s">
        <v>80</v>
      </c>
      <c r="AW224" s="11" t="s">
        <v>35</v>
      </c>
      <c r="AX224" s="11" t="s">
        <v>72</v>
      </c>
      <c r="AY224" s="216" t="s">
        <v>152</v>
      </c>
    </row>
    <row r="225" spans="2:51" s="12" customFormat="1" ht="13.5">
      <c r="B225" s="217"/>
      <c r="C225" s="218"/>
      <c r="D225" s="204" t="s">
        <v>164</v>
      </c>
      <c r="E225" s="219" t="s">
        <v>21</v>
      </c>
      <c r="F225" s="220" t="s">
        <v>320</v>
      </c>
      <c r="G225" s="218"/>
      <c r="H225" s="221">
        <v>45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164</v>
      </c>
      <c r="AU225" s="227" t="s">
        <v>82</v>
      </c>
      <c r="AV225" s="12" t="s">
        <v>82</v>
      </c>
      <c r="AW225" s="12" t="s">
        <v>35</v>
      </c>
      <c r="AX225" s="12" t="s">
        <v>72</v>
      </c>
      <c r="AY225" s="227" t="s">
        <v>152</v>
      </c>
    </row>
    <row r="226" spans="2:51" s="12" customFormat="1" ht="13.5">
      <c r="B226" s="217"/>
      <c r="C226" s="218"/>
      <c r="D226" s="204" t="s">
        <v>164</v>
      </c>
      <c r="E226" s="219" t="s">
        <v>21</v>
      </c>
      <c r="F226" s="220" t="s">
        <v>321</v>
      </c>
      <c r="G226" s="218"/>
      <c r="H226" s="221">
        <v>-5.9470000000000001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164</v>
      </c>
      <c r="AU226" s="227" t="s">
        <v>82</v>
      </c>
      <c r="AV226" s="12" t="s">
        <v>82</v>
      </c>
      <c r="AW226" s="12" t="s">
        <v>35</v>
      </c>
      <c r="AX226" s="12" t="s">
        <v>72</v>
      </c>
      <c r="AY226" s="227" t="s">
        <v>152</v>
      </c>
    </row>
    <row r="227" spans="2:51" s="12" customFormat="1" ht="13.5">
      <c r="B227" s="217"/>
      <c r="C227" s="218"/>
      <c r="D227" s="204" t="s">
        <v>164</v>
      </c>
      <c r="E227" s="219" t="s">
        <v>21</v>
      </c>
      <c r="F227" s="220" t="s">
        <v>322</v>
      </c>
      <c r="G227" s="218"/>
      <c r="H227" s="221">
        <v>1.5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164</v>
      </c>
      <c r="AU227" s="227" t="s">
        <v>82</v>
      </c>
      <c r="AV227" s="12" t="s">
        <v>82</v>
      </c>
      <c r="AW227" s="12" t="s">
        <v>35</v>
      </c>
      <c r="AX227" s="12" t="s">
        <v>72</v>
      </c>
      <c r="AY227" s="227" t="s">
        <v>152</v>
      </c>
    </row>
    <row r="228" spans="2:51" s="11" customFormat="1" ht="13.5">
      <c r="B228" s="207"/>
      <c r="C228" s="208"/>
      <c r="D228" s="204" t="s">
        <v>164</v>
      </c>
      <c r="E228" s="209" t="s">
        <v>21</v>
      </c>
      <c r="F228" s="210" t="s">
        <v>323</v>
      </c>
      <c r="G228" s="208"/>
      <c r="H228" s="209" t="s">
        <v>21</v>
      </c>
      <c r="I228" s="211"/>
      <c r="J228" s="208"/>
      <c r="K228" s="208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164</v>
      </c>
      <c r="AU228" s="216" t="s">
        <v>82</v>
      </c>
      <c r="AV228" s="11" t="s">
        <v>80</v>
      </c>
      <c r="AW228" s="11" t="s">
        <v>35</v>
      </c>
      <c r="AX228" s="11" t="s">
        <v>72</v>
      </c>
      <c r="AY228" s="216" t="s">
        <v>152</v>
      </c>
    </row>
    <row r="229" spans="2:51" s="12" customFormat="1" ht="13.5">
      <c r="B229" s="217"/>
      <c r="C229" s="218"/>
      <c r="D229" s="204" t="s">
        <v>164</v>
      </c>
      <c r="E229" s="219" t="s">
        <v>21</v>
      </c>
      <c r="F229" s="220" t="s">
        <v>324</v>
      </c>
      <c r="G229" s="218"/>
      <c r="H229" s="221">
        <v>44.4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164</v>
      </c>
      <c r="AU229" s="227" t="s">
        <v>82</v>
      </c>
      <c r="AV229" s="12" t="s">
        <v>82</v>
      </c>
      <c r="AW229" s="12" t="s">
        <v>35</v>
      </c>
      <c r="AX229" s="12" t="s">
        <v>72</v>
      </c>
      <c r="AY229" s="227" t="s">
        <v>152</v>
      </c>
    </row>
    <row r="230" spans="2:51" s="12" customFormat="1" ht="13.5">
      <c r="B230" s="217"/>
      <c r="C230" s="218"/>
      <c r="D230" s="204" t="s">
        <v>164</v>
      </c>
      <c r="E230" s="219" t="s">
        <v>21</v>
      </c>
      <c r="F230" s="220" t="s">
        <v>321</v>
      </c>
      <c r="G230" s="218"/>
      <c r="H230" s="221">
        <v>-5.9470000000000001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164</v>
      </c>
      <c r="AU230" s="227" t="s">
        <v>82</v>
      </c>
      <c r="AV230" s="12" t="s">
        <v>82</v>
      </c>
      <c r="AW230" s="12" t="s">
        <v>35</v>
      </c>
      <c r="AX230" s="12" t="s">
        <v>72</v>
      </c>
      <c r="AY230" s="227" t="s">
        <v>152</v>
      </c>
    </row>
    <row r="231" spans="2:51" s="12" customFormat="1" ht="13.5">
      <c r="B231" s="217"/>
      <c r="C231" s="218"/>
      <c r="D231" s="204" t="s">
        <v>164</v>
      </c>
      <c r="E231" s="219" t="s">
        <v>21</v>
      </c>
      <c r="F231" s="220" t="s">
        <v>322</v>
      </c>
      <c r="G231" s="218"/>
      <c r="H231" s="221">
        <v>1.5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164</v>
      </c>
      <c r="AU231" s="227" t="s">
        <v>82</v>
      </c>
      <c r="AV231" s="12" t="s">
        <v>82</v>
      </c>
      <c r="AW231" s="12" t="s">
        <v>35</v>
      </c>
      <c r="AX231" s="12" t="s">
        <v>72</v>
      </c>
      <c r="AY231" s="227" t="s">
        <v>152</v>
      </c>
    </row>
    <row r="232" spans="2:51" s="11" customFormat="1" ht="13.5">
      <c r="B232" s="207"/>
      <c r="C232" s="208"/>
      <c r="D232" s="204" t="s">
        <v>164</v>
      </c>
      <c r="E232" s="209" t="s">
        <v>21</v>
      </c>
      <c r="F232" s="210" t="s">
        <v>325</v>
      </c>
      <c r="G232" s="208"/>
      <c r="H232" s="209" t="s">
        <v>21</v>
      </c>
      <c r="I232" s="211"/>
      <c r="J232" s="208"/>
      <c r="K232" s="208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164</v>
      </c>
      <c r="AU232" s="216" t="s">
        <v>82</v>
      </c>
      <c r="AV232" s="11" t="s">
        <v>80</v>
      </c>
      <c r="AW232" s="11" t="s">
        <v>35</v>
      </c>
      <c r="AX232" s="11" t="s">
        <v>72</v>
      </c>
      <c r="AY232" s="216" t="s">
        <v>152</v>
      </c>
    </row>
    <row r="233" spans="2:51" s="12" customFormat="1" ht="13.5">
      <c r="B233" s="217"/>
      <c r="C233" s="218"/>
      <c r="D233" s="204" t="s">
        <v>164</v>
      </c>
      <c r="E233" s="219" t="s">
        <v>21</v>
      </c>
      <c r="F233" s="220" t="s">
        <v>326</v>
      </c>
      <c r="G233" s="218"/>
      <c r="H233" s="221">
        <v>57.72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164</v>
      </c>
      <c r="AU233" s="227" t="s">
        <v>82</v>
      </c>
      <c r="AV233" s="12" t="s">
        <v>82</v>
      </c>
      <c r="AW233" s="12" t="s">
        <v>35</v>
      </c>
      <c r="AX233" s="12" t="s">
        <v>72</v>
      </c>
      <c r="AY233" s="227" t="s">
        <v>152</v>
      </c>
    </row>
    <row r="234" spans="2:51" s="12" customFormat="1" ht="13.5">
      <c r="B234" s="217"/>
      <c r="C234" s="218"/>
      <c r="D234" s="204" t="s">
        <v>164</v>
      </c>
      <c r="E234" s="219" t="s">
        <v>21</v>
      </c>
      <c r="F234" s="220" t="s">
        <v>327</v>
      </c>
      <c r="G234" s="218"/>
      <c r="H234" s="221">
        <v>-7.085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164</v>
      </c>
      <c r="AU234" s="227" t="s">
        <v>82</v>
      </c>
      <c r="AV234" s="12" t="s">
        <v>82</v>
      </c>
      <c r="AW234" s="12" t="s">
        <v>35</v>
      </c>
      <c r="AX234" s="12" t="s">
        <v>72</v>
      </c>
      <c r="AY234" s="227" t="s">
        <v>152</v>
      </c>
    </row>
    <row r="235" spans="2:51" s="12" customFormat="1" ht="13.5">
      <c r="B235" s="217"/>
      <c r="C235" s="218"/>
      <c r="D235" s="204" t="s">
        <v>164</v>
      </c>
      <c r="E235" s="219" t="s">
        <v>21</v>
      </c>
      <c r="F235" s="220" t="s">
        <v>328</v>
      </c>
      <c r="G235" s="218"/>
      <c r="H235" s="221">
        <v>1.2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164</v>
      </c>
      <c r="AU235" s="227" t="s">
        <v>82</v>
      </c>
      <c r="AV235" s="12" t="s">
        <v>82</v>
      </c>
      <c r="AW235" s="12" t="s">
        <v>35</v>
      </c>
      <c r="AX235" s="12" t="s">
        <v>72</v>
      </c>
      <c r="AY235" s="227" t="s">
        <v>152</v>
      </c>
    </row>
    <row r="236" spans="2:51" s="11" customFormat="1" ht="13.5">
      <c r="B236" s="207"/>
      <c r="C236" s="208"/>
      <c r="D236" s="204" t="s">
        <v>164</v>
      </c>
      <c r="E236" s="209" t="s">
        <v>21</v>
      </c>
      <c r="F236" s="210" t="s">
        <v>329</v>
      </c>
      <c r="G236" s="208"/>
      <c r="H236" s="209" t="s">
        <v>21</v>
      </c>
      <c r="I236" s="211"/>
      <c r="J236" s="208"/>
      <c r="K236" s="208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164</v>
      </c>
      <c r="AU236" s="216" t="s">
        <v>82</v>
      </c>
      <c r="AV236" s="11" t="s">
        <v>80</v>
      </c>
      <c r="AW236" s="11" t="s">
        <v>35</v>
      </c>
      <c r="AX236" s="11" t="s">
        <v>72</v>
      </c>
      <c r="AY236" s="216" t="s">
        <v>152</v>
      </c>
    </row>
    <row r="237" spans="2:51" s="12" customFormat="1" ht="13.5">
      <c r="B237" s="217"/>
      <c r="C237" s="218"/>
      <c r="D237" s="204" t="s">
        <v>164</v>
      </c>
      <c r="E237" s="219" t="s">
        <v>21</v>
      </c>
      <c r="F237" s="220" t="s">
        <v>330</v>
      </c>
      <c r="G237" s="218"/>
      <c r="H237" s="221">
        <v>77.400000000000006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164</v>
      </c>
      <c r="AU237" s="227" t="s">
        <v>82</v>
      </c>
      <c r="AV237" s="12" t="s">
        <v>82</v>
      </c>
      <c r="AW237" s="12" t="s">
        <v>35</v>
      </c>
      <c r="AX237" s="12" t="s">
        <v>72</v>
      </c>
      <c r="AY237" s="227" t="s">
        <v>152</v>
      </c>
    </row>
    <row r="238" spans="2:51" s="12" customFormat="1" ht="13.5">
      <c r="B238" s="217"/>
      <c r="C238" s="218"/>
      <c r="D238" s="204" t="s">
        <v>164</v>
      </c>
      <c r="E238" s="219" t="s">
        <v>21</v>
      </c>
      <c r="F238" s="220" t="s">
        <v>331</v>
      </c>
      <c r="G238" s="218"/>
      <c r="H238" s="221">
        <v>-5.3559999999999999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164</v>
      </c>
      <c r="AU238" s="227" t="s">
        <v>82</v>
      </c>
      <c r="AV238" s="12" t="s">
        <v>82</v>
      </c>
      <c r="AW238" s="12" t="s">
        <v>35</v>
      </c>
      <c r="AX238" s="12" t="s">
        <v>72</v>
      </c>
      <c r="AY238" s="227" t="s">
        <v>152</v>
      </c>
    </row>
    <row r="239" spans="2:51" s="12" customFormat="1" ht="13.5">
      <c r="B239" s="217"/>
      <c r="C239" s="218"/>
      <c r="D239" s="204" t="s">
        <v>164</v>
      </c>
      <c r="E239" s="219" t="s">
        <v>21</v>
      </c>
      <c r="F239" s="220" t="s">
        <v>322</v>
      </c>
      <c r="G239" s="218"/>
      <c r="H239" s="221">
        <v>1.5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164</v>
      </c>
      <c r="AU239" s="227" t="s">
        <v>82</v>
      </c>
      <c r="AV239" s="12" t="s">
        <v>82</v>
      </c>
      <c r="AW239" s="12" t="s">
        <v>35</v>
      </c>
      <c r="AX239" s="12" t="s">
        <v>72</v>
      </c>
      <c r="AY239" s="227" t="s">
        <v>152</v>
      </c>
    </row>
    <row r="240" spans="2:51" s="11" customFormat="1" ht="13.5">
      <c r="B240" s="207"/>
      <c r="C240" s="208"/>
      <c r="D240" s="204" t="s">
        <v>164</v>
      </c>
      <c r="E240" s="209" t="s">
        <v>21</v>
      </c>
      <c r="F240" s="210" t="s">
        <v>332</v>
      </c>
      <c r="G240" s="208"/>
      <c r="H240" s="209" t="s">
        <v>21</v>
      </c>
      <c r="I240" s="211"/>
      <c r="J240" s="208"/>
      <c r="K240" s="208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164</v>
      </c>
      <c r="AU240" s="216" t="s">
        <v>82</v>
      </c>
      <c r="AV240" s="11" t="s">
        <v>80</v>
      </c>
      <c r="AW240" s="11" t="s">
        <v>35</v>
      </c>
      <c r="AX240" s="11" t="s">
        <v>72</v>
      </c>
      <c r="AY240" s="216" t="s">
        <v>152</v>
      </c>
    </row>
    <row r="241" spans="2:65" s="12" customFormat="1" ht="13.5">
      <c r="B241" s="217"/>
      <c r="C241" s="218"/>
      <c r="D241" s="204" t="s">
        <v>164</v>
      </c>
      <c r="E241" s="219" t="s">
        <v>21</v>
      </c>
      <c r="F241" s="220" t="s">
        <v>333</v>
      </c>
      <c r="G241" s="218"/>
      <c r="H241" s="221">
        <v>79.8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164</v>
      </c>
      <c r="AU241" s="227" t="s">
        <v>82</v>
      </c>
      <c r="AV241" s="12" t="s">
        <v>82</v>
      </c>
      <c r="AW241" s="12" t="s">
        <v>35</v>
      </c>
      <c r="AX241" s="12" t="s">
        <v>72</v>
      </c>
      <c r="AY241" s="227" t="s">
        <v>152</v>
      </c>
    </row>
    <row r="242" spans="2:65" s="12" customFormat="1" ht="13.5">
      <c r="B242" s="217"/>
      <c r="C242" s="218"/>
      <c r="D242" s="204" t="s">
        <v>164</v>
      </c>
      <c r="E242" s="219" t="s">
        <v>21</v>
      </c>
      <c r="F242" s="220" t="s">
        <v>331</v>
      </c>
      <c r="G242" s="218"/>
      <c r="H242" s="221">
        <v>-5.3559999999999999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164</v>
      </c>
      <c r="AU242" s="227" t="s">
        <v>82</v>
      </c>
      <c r="AV242" s="12" t="s">
        <v>82</v>
      </c>
      <c r="AW242" s="12" t="s">
        <v>35</v>
      </c>
      <c r="AX242" s="12" t="s">
        <v>72</v>
      </c>
      <c r="AY242" s="227" t="s">
        <v>152</v>
      </c>
    </row>
    <row r="243" spans="2:65" s="12" customFormat="1" ht="13.5">
      <c r="B243" s="217"/>
      <c r="C243" s="218"/>
      <c r="D243" s="204" t="s">
        <v>164</v>
      </c>
      <c r="E243" s="219" t="s">
        <v>21</v>
      </c>
      <c r="F243" s="220" t="s">
        <v>322</v>
      </c>
      <c r="G243" s="218"/>
      <c r="H243" s="221">
        <v>1.5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164</v>
      </c>
      <c r="AU243" s="227" t="s">
        <v>82</v>
      </c>
      <c r="AV243" s="12" t="s">
        <v>82</v>
      </c>
      <c r="AW243" s="12" t="s">
        <v>35</v>
      </c>
      <c r="AX243" s="12" t="s">
        <v>72</v>
      </c>
      <c r="AY243" s="227" t="s">
        <v>152</v>
      </c>
    </row>
    <row r="244" spans="2:65" s="11" customFormat="1" ht="13.5">
      <c r="B244" s="207"/>
      <c r="C244" s="208"/>
      <c r="D244" s="204" t="s">
        <v>164</v>
      </c>
      <c r="E244" s="209" t="s">
        <v>21</v>
      </c>
      <c r="F244" s="210" t="s">
        <v>334</v>
      </c>
      <c r="G244" s="208"/>
      <c r="H244" s="209" t="s">
        <v>21</v>
      </c>
      <c r="I244" s="211"/>
      <c r="J244" s="208"/>
      <c r="K244" s="208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164</v>
      </c>
      <c r="AU244" s="216" t="s">
        <v>82</v>
      </c>
      <c r="AV244" s="11" t="s">
        <v>80</v>
      </c>
      <c r="AW244" s="11" t="s">
        <v>35</v>
      </c>
      <c r="AX244" s="11" t="s">
        <v>72</v>
      </c>
      <c r="AY244" s="216" t="s">
        <v>152</v>
      </c>
    </row>
    <row r="245" spans="2:65" s="12" customFormat="1" ht="13.5">
      <c r="B245" s="217"/>
      <c r="C245" s="218"/>
      <c r="D245" s="204" t="s">
        <v>164</v>
      </c>
      <c r="E245" s="219" t="s">
        <v>21</v>
      </c>
      <c r="F245" s="220" t="s">
        <v>335</v>
      </c>
      <c r="G245" s="218"/>
      <c r="H245" s="221">
        <v>26.724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164</v>
      </c>
      <c r="AU245" s="227" t="s">
        <v>82</v>
      </c>
      <c r="AV245" s="12" t="s">
        <v>82</v>
      </c>
      <c r="AW245" s="12" t="s">
        <v>35</v>
      </c>
      <c r="AX245" s="12" t="s">
        <v>72</v>
      </c>
      <c r="AY245" s="227" t="s">
        <v>152</v>
      </c>
    </row>
    <row r="246" spans="2:65" s="12" customFormat="1" ht="13.5">
      <c r="B246" s="217"/>
      <c r="C246" s="218"/>
      <c r="D246" s="204" t="s">
        <v>164</v>
      </c>
      <c r="E246" s="219" t="s">
        <v>21</v>
      </c>
      <c r="F246" s="220" t="s">
        <v>336</v>
      </c>
      <c r="G246" s="218"/>
      <c r="H246" s="221">
        <v>-3.5459999999999998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164</v>
      </c>
      <c r="AU246" s="227" t="s">
        <v>82</v>
      </c>
      <c r="AV246" s="12" t="s">
        <v>82</v>
      </c>
      <c r="AW246" s="12" t="s">
        <v>35</v>
      </c>
      <c r="AX246" s="12" t="s">
        <v>72</v>
      </c>
      <c r="AY246" s="227" t="s">
        <v>152</v>
      </c>
    </row>
    <row r="247" spans="2:65" s="11" customFormat="1" ht="13.5">
      <c r="B247" s="207"/>
      <c r="C247" s="208"/>
      <c r="D247" s="204" t="s">
        <v>164</v>
      </c>
      <c r="E247" s="209" t="s">
        <v>21</v>
      </c>
      <c r="F247" s="210" t="s">
        <v>337</v>
      </c>
      <c r="G247" s="208"/>
      <c r="H247" s="209" t="s">
        <v>21</v>
      </c>
      <c r="I247" s="211"/>
      <c r="J247" s="208"/>
      <c r="K247" s="208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164</v>
      </c>
      <c r="AU247" s="216" t="s">
        <v>82</v>
      </c>
      <c r="AV247" s="11" t="s">
        <v>80</v>
      </c>
      <c r="AW247" s="11" t="s">
        <v>35</v>
      </c>
      <c r="AX247" s="11" t="s">
        <v>72</v>
      </c>
      <c r="AY247" s="216" t="s">
        <v>152</v>
      </c>
    </row>
    <row r="248" spans="2:65" s="12" customFormat="1" ht="13.5">
      <c r="B248" s="217"/>
      <c r="C248" s="218"/>
      <c r="D248" s="204" t="s">
        <v>164</v>
      </c>
      <c r="E248" s="219" t="s">
        <v>21</v>
      </c>
      <c r="F248" s="220" t="s">
        <v>338</v>
      </c>
      <c r="G248" s="218"/>
      <c r="H248" s="221">
        <v>475.98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164</v>
      </c>
      <c r="AU248" s="227" t="s">
        <v>82</v>
      </c>
      <c r="AV248" s="12" t="s">
        <v>82</v>
      </c>
      <c r="AW248" s="12" t="s">
        <v>35</v>
      </c>
      <c r="AX248" s="12" t="s">
        <v>72</v>
      </c>
      <c r="AY248" s="227" t="s">
        <v>152</v>
      </c>
    </row>
    <row r="249" spans="2:65" s="12" customFormat="1" ht="13.5">
      <c r="B249" s="217"/>
      <c r="C249" s="218"/>
      <c r="D249" s="204" t="s">
        <v>164</v>
      </c>
      <c r="E249" s="219" t="s">
        <v>21</v>
      </c>
      <c r="F249" s="220" t="s">
        <v>339</v>
      </c>
      <c r="G249" s="218"/>
      <c r="H249" s="221">
        <v>-59.47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164</v>
      </c>
      <c r="AU249" s="227" t="s">
        <v>82</v>
      </c>
      <c r="AV249" s="12" t="s">
        <v>82</v>
      </c>
      <c r="AW249" s="12" t="s">
        <v>35</v>
      </c>
      <c r="AX249" s="12" t="s">
        <v>72</v>
      </c>
      <c r="AY249" s="227" t="s">
        <v>152</v>
      </c>
    </row>
    <row r="250" spans="2:65" s="12" customFormat="1" ht="13.5">
      <c r="B250" s="217"/>
      <c r="C250" s="218"/>
      <c r="D250" s="204" t="s">
        <v>164</v>
      </c>
      <c r="E250" s="219" t="s">
        <v>21</v>
      </c>
      <c r="F250" s="220" t="s">
        <v>340</v>
      </c>
      <c r="G250" s="218"/>
      <c r="H250" s="221">
        <v>15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164</v>
      </c>
      <c r="AU250" s="227" t="s">
        <v>82</v>
      </c>
      <c r="AV250" s="12" t="s">
        <v>82</v>
      </c>
      <c r="AW250" s="12" t="s">
        <v>35</v>
      </c>
      <c r="AX250" s="12" t="s">
        <v>72</v>
      </c>
      <c r="AY250" s="227" t="s">
        <v>152</v>
      </c>
    </row>
    <row r="251" spans="2:65" s="11" customFormat="1" ht="13.5">
      <c r="B251" s="207"/>
      <c r="C251" s="208"/>
      <c r="D251" s="204" t="s">
        <v>164</v>
      </c>
      <c r="E251" s="209" t="s">
        <v>21</v>
      </c>
      <c r="F251" s="210" t="s">
        <v>218</v>
      </c>
      <c r="G251" s="208"/>
      <c r="H251" s="209" t="s">
        <v>21</v>
      </c>
      <c r="I251" s="211"/>
      <c r="J251" s="208"/>
      <c r="K251" s="208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164</v>
      </c>
      <c r="AU251" s="216" t="s">
        <v>82</v>
      </c>
      <c r="AV251" s="11" t="s">
        <v>80</v>
      </c>
      <c r="AW251" s="11" t="s">
        <v>35</v>
      </c>
      <c r="AX251" s="11" t="s">
        <v>72</v>
      </c>
      <c r="AY251" s="216" t="s">
        <v>152</v>
      </c>
    </row>
    <row r="252" spans="2:65" s="12" customFormat="1" ht="13.5">
      <c r="B252" s="217"/>
      <c r="C252" s="218"/>
      <c r="D252" s="204" t="s">
        <v>164</v>
      </c>
      <c r="E252" s="219" t="s">
        <v>21</v>
      </c>
      <c r="F252" s="220" t="s">
        <v>341</v>
      </c>
      <c r="G252" s="218"/>
      <c r="H252" s="221">
        <v>34.450000000000003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164</v>
      </c>
      <c r="AU252" s="227" t="s">
        <v>82</v>
      </c>
      <c r="AV252" s="12" t="s">
        <v>82</v>
      </c>
      <c r="AW252" s="12" t="s">
        <v>35</v>
      </c>
      <c r="AX252" s="12" t="s">
        <v>72</v>
      </c>
      <c r="AY252" s="227" t="s">
        <v>152</v>
      </c>
    </row>
    <row r="253" spans="2:65" s="12" customFormat="1" ht="13.5">
      <c r="B253" s="217"/>
      <c r="C253" s="218"/>
      <c r="D253" s="204" t="s">
        <v>164</v>
      </c>
      <c r="E253" s="219" t="s">
        <v>21</v>
      </c>
      <c r="F253" s="220" t="s">
        <v>342</v>
      </c>
      <c r="G253" s="218"/>
      <c r="H253" s="221">
        <v>-7.1909999999999998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164</v>
      </c>
      <c r="AU253" s="227" t="s">
        <v>82</v>
      </c>
      <c r="AV253" s="12" t="s">
        <v>82</v>
      </c>
      <c r="AW253" s="12" t="s">
        <v>35</v>
      </c>
      <c r="AX253" s="12" t="s">
        <v>72</v>
      </c>
      <c r="AY253" s="227" t="s">
        <v>152</v>
      </c>
    </row>
    <row r="254" spans="2:65" s="14" customFormat="1" ht="13.5">
      <c r="B254" s="239"/>
      <c r="C254" s="240"/>
      <c r="D254" s="204" t="s">
        <v>164</v>
      </c>
      <c r="E254" s="241" t="s">
        <v>21</v>
      </c>
      <c r="F254" s="242" t="s">
        <v>176</v>
      </c>
      <c r="G254" s="240"/>
      <c r="H254" s="243">
        <v>1333.556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164</v>
      </c>
      <c r="AU254" s="249" t="s">
        <v>82</v>
      </c>
      <c r="AV254" s="14" t="s">
        <v>160</v>
      </c>
      <c r="AW254" s="14" t="s">
        <v>35</v>
      </c>
      <c r="AX254" s="14" t="s">
        <v>80</v>
      </c>
      <c r="AY254" s="249" t="s">
        <v>152</v>
      </c>
    </row>
    <row r="255" spans="2:65" s="1" customFormat="1" ht="16.5" customHeight="1">
      <c r="B255" s="41"/>
      <c r="C255" s="192" t="s">
        <v>343</v>
      </c>
      <c r="D255" s="192" t="s">
        <v>155</v>
      </c>
      <c r="E255" s="193" t="s">
        <v>344</v>
      </c>
      <c r="F255" s="194" t="s">
        <v>345</v>
      </c>
      <c r="G255" s="195" t="s">
        <v>192</v>
      </c>
      <c r="H255" s="196">
        <v>1333.556</v>
      </c>
      <c r="I255" s="197"/>
      <c r="J255" s="198">
        <f>ROUND(I255*H255,2)</f>
        <v>0</v>
      </c>
      <c r="K255" s="194" t="s">
        <v>159</v>
      </c>
      <c r="L255" s="61"/>
      <c r="M255" s="199" t="s">
        <v>21</v>
      </c>
      <c r="N255" s="200" t="s">
        <v>43</v>
      </c>
      <c r="O255" s="42"/>
      <c r="P255" s="201">
        <f>O255*H255</f>
        <v>0</v>
      </c>
      <c r="Q255" s="201">
        <v>3.0000000000000001E-3</v>
      </c>
      <c r="R255" s="201">
        <f>Q255*H255</f>
        <v>4.0006680000000001</v>
      </c>
      <c r="S255" s="201">
        <v>0</v>
      </c>
      <c r="T255" s="202">
        <f>S255*H255</f>
        <v>0</v>
      </c>
      <c r="AR255" s="24" t="s">
        <v>160</v>
      </c>
      <c r="AT255" s="24" t="s">
        <v>155</v>
      </c>
      <c r="AU255" s="24" t="s">
        <v>82</v>
      </c>
      <c r="AY255" s="24" t="s">
        <v>152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24" t="s">
        <v>80</v>
      </c>
      <c r="BK255" s="203">
        <f>ROUND(I255*H255,2)</f>
        <v>0</v>
      </c>
      <c r="BL255" s="24" t="s">
        <v>160</v>
      </c>
      <c r="BM255" s="24" t="s">
        <v>346</v>
      </c>
    </row>
    <row r="256" spans="2:65" s="1" customFormat="1" ht="13.5">
      <c r="B256" s="41"/>
      <c r="C256" s="63"/>
      <c r="D256" s="204" t="s">
        <v>162</v>
      </c>
      <c r="E256" s="63"/>
      <c r="F256" s="205" t="s">
        <v>347</v>
      </c>
      <c r="G256" s="63"/>
      <c r="H256" s="63"/>
      <c r="I256" s="163"/>
      <c r="J256" s="63"/>
      <c r="K256" s="63"/>
      <c r="L256" s="61"/>
      <c r="M256" s="206"/>
      <c r="N256" s="42"/>
      <c r="O256" s="42"/>
      <c r="P256" s="42"/>
      <c r="Q256" s="42"/>
      <c r="R256" s="42"/>
      <c r="S256" s="42"/>
      <c r="T256" s="78"/>
      <c r="AT256" s="24" t="s">
        <v>162</v>
      </c>
      <c r="AU256" s="24" t="s">
        <v>82</v>
      </c>
    </row>
    <row r="257" spans="2:65" s="12" customFormat="1" ht="13.5">
      <c r="B257" s="217"/>
      <c r="C257" s="218"/>
      <c r="D257" s="204" t="s">
        <v>164</v>
      </c>
      <c r="E257" s="219" t="s">
        <v>21</v>
      </c>
      <c r="F257" s="220" t="s">
        <v>348</v>
      </c>
      <c r="G257" s="218"/>
      <c r="H257" s="221">
        <v>1333.556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164</v>
      </c>
      <c r="AU257" s="227" t="s">
        <v>82</v>
      </c>
      <c r="AV257" s="12" t="s">
        <v>82</v>
      </c>
      <c r="AW257" s="12" t="s">
        <v>35</v>
      </c>
      <c r="AX257" s="12" t="s">
        <v>80</v>
      </c>
      <c r="AY257" s="227" t="s">
        <v>152</v>
      </c>
    </row>
    <row r="258" spans="2:65" s="1" customFormat="1" ht="25.5" customHeight="1">
      <c r="B258" s="41"/>
      <c r="C258" s="192" t="s">
        <v>349</v>
      </c>
      <c r="D258" s="192" t="s">
        <v>155</v>
      </c>
      <c r="E258" s="193" t="s">
        <v>350</v>
      </c>
      <c r="F258" s="194" t="s">
        <v>351</v>
      </c>
      <c r="G258" s="195" t="s">
        <v>192</v>
      </c>
      <c r="H258" s="196">
        <v>76</v>
      </c>
      <c r="I258" s="197"/>
      <c r="J258" s="198">
        <f>ROUND(I258*H258,2)</f>
        <v>0</v>
      </c>
      <c r="K258" s="194" t="s">
        <v>159</v>
      </c>
      <c r="L258" s="61"/>
      <c r="M258" s="199" t="s">
        <v>21</v>
      </c>
      <c r="N258" s="200" t="s">
        <v>43</v>
      </c>
      <c r="O258" s="42"/>
      <c r="P258" s="201">
        <f>O258*H258</f>
        <v>0</v>
      </c>
      <c r="Q258" s="201">
        <v>5.1000000000000004E-3</v>
      </c>
      <c r="R258" s="201">
        <f>Q258*H258</f>
        <v>0.38760000000000006</v>
      </c>
      <c r="S258" s="201">
        <v>0</v>
      </c>
      <c r="T258" s="202">
        <f>S258*H258</f>
        <v>0</v>
      </c>
      <c r="AR258" s="24" t="s">
        <v>160</v>
      </c>
      <c r="AT258" s="24" t="s">
        <v>155</v>
      </c>
      <c r="AU258" s="24" t="s">
        <v>82</v>
      </c>
      <c r="AY258" s="24" t="s">
        <v>152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24" t="s">
        <v>80</v>
      </c>
      <c r="BK258" s="203">
        <f>ROUND(I258*H258,2)</f>
        <v>0</v>
      </c>
      <c r="BL258" s="24" t="s">
        <v>160</v>
      </c>
      <c r="BM258" s="24" t="s">
        <v>352</v>
      </c>
    </row>
    <row r="259" spans="2:65" s="1" customFormat="1" ht="27">
      <c r="B259" s="41"/>
      <c r="C259" s="63"/>
      <c r="D259" s="204" t="s">
        <v>162</v>
      </c>
      <c r="E259" s="63"/>
      <c r="F259" s="205" t="s">
        <v>353</v>
      </c>
      <c r="G259" s="63"/>
      <c r="H259" s="63"/>
      <c r="I259" s="163"/>
      <c r="J259" s="63"/>
      <c r="K259" s="63"/>
      <c r="L259" s="61"/>
      <c r="M259" s="206"/>
      <c r="N259" s="42"/>
      <c r="O259" s="42"/>
      <c r="P259" s="42"/>
      <c r="Q259" s="42"/>
      <c r="R259" s="42"/>
      <c r="S259" s="42"/>
      <c r="T259" s="78"/>
      <c r="AT259" s="24" t="s">
        <v>162</v>
      </c>
      <c r="AU259" s="24" t="s">
        <v>82</v>
      </c>
    </row>
    <row r="260" spans="2:65" s="12" customFormat="1" ht="13.5">
      <c r="B260" s="217"/>
      <c r="C260" s="218"/>
      <c r="D260" s="204" t="s">
        <v>164</v>
      </c>
      <c r="E260" s="219" t="s">
        <v>21</v>
      </c>
      <c r="F260" s="220" t="s">
        <v>354</v>
      </c>
      <c r="G260" s="218"/>
      <c r="H260" s="221">
        <v>76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164</v>
      </c>
      <c r="AU260" s="227" t="s">
        <v>82</v>
      </c>
      <c r="AV260" s="12" t="s">
        <v>82</v>
      </c>
      <c r="AW260" s="12" t="s">
        <v>35</v>
      </c>
      <c r="AX260" s="12" t="s">
        <v>80</v>
      </c>
      <c r="AY260" s="227" t="s">
        <v>152</v>
      </c>
    </row>
    <row r="261" spans="2:65" s="1" customFormat="1" ht="16.5" customHeight="1">
      <c r="B261" s="41"/>
      <c r="C261" s="192" t="s">
        <v>9</v>
      </c>
      <c r="D261" s="192" t="s">
        <v>155</v>
      </c>
      <c r="E261" s="193" t="s">
        <v>355</v>
      </c>
      <c r="F261" s="194" t="s">
        <v>356</v>
      </c>
      <c r="G261" s="195" t="s">
        <v>192</v>
      </c>
      <c r="H261" s="196">
        <v>76</v>
      </c>
      <c r="I261" s="197"/>
      <c r="J261" s="198">
        <f>ROUND(I261*H261,2)</f>
        <v>0</v>
      </c>
      <c r="K261" s="194" t="s">
        <v>159</v>
      </c>
      <c r="L261" s="61"/>
      <c r="M261" s="199" t="s">
        <v>21</v>
      </c>
      <c r="N261" s="200" t="s">
        <v>43</v>
      </c>
      <c r="O261" s="42"/>
      <c r="P261" s="201">
        <f>O261*H261</f>
        <v>0</v>
      </c>
      <c r="Q261" s="201">
        <v>3.0000000000000001E-3</v>
      </c>
      <c r="R261" s="201">
        <f>Q261*H261</f>
        <v>0.22800000000000001</v>
      </c>
      <c r="S261" s="201">
        <v>0</v>
      </c>
      <c r="T261" s="202">
        <f>S261*H261</f>
        <v>0</v>
      </c>
      <c r="AR261" s="24" t="s">
        <v>160</v>
      </c>
      <c r="AT261" s="24" t="s">
        <v>155</v>
      </c>
      <c r="AU261" s="24" t="s">
        <v>82</v>
      </c>
      <c r="AY261" s="24" t="s">
        <v>152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24" t="s">
        <v>80</v>
      </c>
      <c r="BK261" s="203">
        <f>ROUND(I261*H261,2)</f>
        <v>0</v>
      </c>
      <c r="BL261" s="24" t="s">
        <v>160</v>
      </c>
      <c r="BM261" s="24" t="s">
        <v>357</v>
      </c>
    </row>
    <row r="262" spans="2:65" s="1" customFormat="1" ht="13.5">
      <c r="B262" s="41"/>
      <c r="C262" s="63"/>
      <c r="D262" s="204" t="s">
        <v>162</v>
      </c>
      <c r="E262" s="63"/>
      <c r="F262" s="205" t="s">
        <v>358</v>
      </c>
      <c r="G262" s="63"/>
      <c r="H262" s="63"/>
      <c r="I262" s="163"/>
      <c r="J262" s="63"/>
      <c r="K262" s="63"/>
      <c r="L262" s="61"/>
      <c r="M262" s="206"/>
      <c r="N262" s="42"/>
      <c r="O262" s="42"/>
      <c r="P262" s="42"/>
      <c r="Q262" s="42"/>
      <c r="R262" s="42"/>
      <c r="S262" s="42"/>
      <c r="T262" s="78"/>
      <c r="AT262" s="24" t="s">
        <v>162</v>
      </c>
      <c r="AU262" s="24" t="s">
        <v>82</v>
      </c>
    </row>
    <row r="263" spans="2:65" s="12" customFormat="1" ht="13.5">
      <c r="B263" s="217"/>
      <c r="C263" s="218"/>
      <c r="D263" s="204" t="s">
        <v>164</v>
      </c>
      <c r="E263" s="219" t="s">
        <v>21</v>
      </c>
      <c r="F263" s="220" t="s">
        <v>359</v>
      </c>
      <c r="G263" s="218"/>
      <c r="H263" s="221">
        <v>76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164</v>
      </c>
      <c r="AU263" s="227" t="s">
        <v>82</v>
      </c>
      <c r="AV263" s="12" t="s">
        <v>82</v>
      </c>
      <c r="AW263" s="12" t="s">
        <v>35</v>
      </c>
      <c r="AX263" s="12" t="s">
        <v>80</v>
      </c>
      <c r="AY263" s="227" t="s">
        <v>152</v>
      </c>
    </row>
    <row r="264" spans="2:65" s="1" customFormat="1" ht="16.5" customHeight="1">
      <c r="B264" s="41"/>
      <c r="C264" s="192" t="s">
        <v>360</v>
      </c>
      <c r="D264" s="192" t="s">
        <v>155</v>
      </c>
      <c r="E264" s="193" t="s">
        <v>361</v>
      </c>
      <c r="F264" s="194" t="s">
        <v>362</v>
      </c>
      <c r="G264" s="195" t="s">
        <v>192</v>
      </c>
      <c r="H264" s="196">
        <v>19.739999999999998</v>
      </c>
      <c r="I264" s="197"/>
      <c r="J264" s="198">
        <f>ROUND(I264*H264,2)</f>
        <v>0</v>
      </c>
      <c r="K264" s="194" t="s">
        <v>159</v>
      </c>
      <c r="L264" s="61"/>
      <c r="M264" s="199" t="s">
        <v>21</v>
      </c>
      <c r="N264" s="200" t="s">
        <v>43</v>
      </c>
      <c r="O264" s="42"/>
      <c r="P264" s="201">
        <f>O264*H264</f>
        <v>0</v>
      </c>
      <c r="Q264" s="201">
        <v>8.4999999999999995E-4</v>
      </c>
      <c r="R264" s="201">
        <f>Q264*H264</f>
        <v>1.6778999999999999E-2</v>
      </c>
      <c r="S264" s="201">
        <v>0</v>
      </c>
      <c r="T264" s="202">
        <f>S264*H264</f>
        <v>0</v>
      </c>
      <c r="AR264" s="24" t="s">
        <v>160</v>
      </c>
      <c r="AT264" s="24" t="s">
        <v>155</v>
      </c>
      <c r="AU264" s="24" t="s">
        <v>82</v>
      </c>
      <c r="AY264" s="24" t="s">
        <v>152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4" t="s">
        <v>80</v>
      </c>
      <c r="BK264" s="203">
        <f>ROUND(I264*H264,2)</f>
        <v>0</v>
      </c>
      <c r="BL264" s="24" t="s">
        <v>160</v>
      </c>
      <c r="BM264" s="24" t="s">
        <v>363</v>
      </c>
    </row>
    <row r="265" spans="2:65" s="1" customFormat="1" ht="27">
      <c r="B265" s="41"/>
      <c r="C265" s="63"/>
      <c r="D265" s="204" t="s">
        <v>162</v>
      </c>
      <c r="E265" s="63"/>
      <c r="F265" s="205" t="s">
        <v>364</v>
      </c>
      <c r="G265" s="63"/>
      <c r="H265" s="63"/>
      <c r="I265" s="163"/>
      <c r="J265" s="63"/>
      <c r="K265" s="63"/>
      <c r="L265" s="61"/>
      <c r="M265" s="206"/>
      <c r="N265" s="42"/>
      <c r="O265" s="42"/>
      <c r="P265" s="42"/>
      <c r="Q265" s="42"/>
      <c r="R265" s="42"/>
      <c r="S265" s="42"/>
      <c r="T265" s="78"/>
      <c r="AT265" s="24" t="s">
        <v>162</v>
      </c>
      <c r="AU265" s="24" t="s">
        <v>82</v>
      </c>
    </row>
    <row r="266" spans="2:65" s="12" customFormat="1" ht="13.5">
      <c r="B266" s="217"/>
      <c r="C266" s="218"/>
      <c r="D266" s="204" t="s">
        <v>164</v>
      </c>
      <c r="E266" s="219" t="s">
        <v>21</v>
      </c>
      <c r="F266" s="220" t="s">
        <v>365</v>
      </c>
      <c r="G266" s="218"/>
      <c r="H266" s="221">
        <v>19.739999999999998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164</v>
      </c>
      <c r="AU266" s="227" t="s">
        <v>82</v>
      </c>
      <c r="AV266" s="12" t="s">
        <v>82</v>
      </c>
      <c r="AW266" s="12" t="s">
        <v>35</v>
      </c>
      <c r="AX266" s="12" t="s">
        <v>80</v>
      </c>
      <c r="AY266" s="227" t="s">
        <v>152</v>
      </c>
    </row>
    <row r="267" spans="2:65" s="10" customFormat="1" ht="29.85" customHeight="1">
      <c r="B267" s="176"/>
      <c r="C267" s="177"/>
      <c r="D267" s="178" t="s">
        <v>71</v>
      </c>
      <c r="E267" s="190" t="s">
        <v>366</v>
      </c>
      <c r="F267" s="190" t="s">
        <v>367</v>
      </c>
      <c r="G267" s="177"/>
      <c r="H267" s="177"/>
      <c r="I267" s="180"/>
      <c r="J267" s="191">
        <f>BK267</f>
        <v>0</v>
      </c>
      <c r="K267" s="177"/>
      <c r="L267" s="182"/>
      <c r="M267" s="183"/>
      <c r="N267" s="184"/>
      <c r="O267" s="184"/>
      <c r="P267" s="185">
        <f>SUM(P268:P275)</f>
        <v>0</v>
      </c>
      <c r="Q267" s="184"/>
      <c r="R267" s="185">
        <f>SUM(R268:R275)</f>
        <v>4.5829999999999996E-2</v>
      </c>
      <c r="S267" s="184"/>
      <c r="T267" s="186">
        <f>SUM(T268:T275)</f>
        <v>0</v>
      </c>
      <c r="AR267" s="187" t="s">
        <v>80</v>
      </c>
      <c r="AT267" s="188" t="s">
        <v>71</v>
      </c>
      <c r="AU267" s="188" t="s">
        <v>80</v>
      </c>
      <c r="AY267" s="187" t="s">
        <v>152</v>
      </c>
      <c r="BK267" s="189">
        <f>SUM(BK268:BK275)</f>
        <v>0</v>
      </c>
    </row>
    <row r="268" spans="2:65" s="1" customFormat="1" ht="25.5" customHeight="1">
      <c r="B268" s="41"/>
      <c r="C268" s="192" t="s">
        <v>368</v>
      </c>
      <c r="D268" s="192" t="s">
        <v>155</v>
      </c>
      <c r="E268" s="193" t="s">
        <v>369</v>
      </c>
      <c r="F268" s="194" t="s">
        <v>370</v>
      </c>
      <c r="G268" s="195" t="s">
        <v>371</v>
      </c>
      <c r="H268" s="196">
        <v>1</v>
      </c>
      <c r="I268" s="197"/>
      <c r="J268" s="198">
        <f>ROUND(I268*H268,2)</f>
        <v>0</v>
      </c>
      <c r="K268" s="194" t="s">
        <v>159</v>
      </c>
      <c r="L268" s="61"/>
      <c r="M268" s="199" t="s">
        <v>21</v>
      </c>
      <c r="N268" s="200" t="s">
        <v>43</v>
      </c>
      <c r="O268" s="42"/>
      <c r="P268" s="201">
        <f>O268*H268</f>
        <v>0</v>
      </c>
      <c r="Q268" s="201">
        <v>7.1799999999999998E-3</v>
      </c>
      <c r="R268" s="201">
        <f>Q268*H268</f>
        <v>7.1799999999999998E-3</v>
      </c>
      <c r="S268" s="201">
        <v>0</v>
      </c>
      <c r="T268" s="202">
        <f>S268*H268</f>
        <v>0</v>
      </c>
      <c r="AR268" s="24" t="s">
        <v>160</v>
      </c>
      <c r="AT268" s="24" t="s">
        <v>155</v>
      </c>
      <c r="AU268" s="24" t="s">
        <v>82</v>
      </c>
      <c r="AY268" s="24" t="s">
        <v>152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24" t="s">
        <v>80</v>
      </c>
      <c r="BK268" s="203">
        <f>ROUND(I268*H268,2)</f>
        <v>0</v>
      </c>
      <c r="BL268" s="24" t="s">
        <v>160</v>
      </c>
      <c r="BM268" s="24" t="s">
        <v>372</v>
      </c>
    </row>
    <row r="269" spans="2:65" s="1" customFormat="1" ht="27">
      <c r="B269" s="41"/>
      <c r="C269" s="63"/>
      <c r="D269" s="204" t="s">
        <v>162</v>
      </c>
      <c r="E269" s="63"/>
      <c r="F269" s="205" t="s">
        <v>373</v>
      </c>
      <c r="G269" s="63"/>
      <c r="H269" s="63"/>
      <c r="I269" s="163"/>
      <c r="J269" s="63"/>
      <c r="K269" s="63"/>
      <c r="L269" s="61"/>
      <c r="M269" s="206"/>
      <c r="N269" s="42"/>
      <c r="O269" s="42"/>
      <c r="P269" s="42"/>
      <c r="Q269" s="42"/>
      <c r="R269" s="42"/>
      <c r="S269" s="42"/>
      <c r="T269" s="78"/>
      <c r="AT269" s="24" t="s">
        <v>162</v>
      </c>
      <c r="AU269" s="24" t="s">
        <v>82</v>
      </c>
    </row>
    <row r="270" spans="2:65" s="12" customFormat="1" ht="13.5">
      <c r="B270" s="217"/>
      <c r="C270" s="218"/>
      <c r="D270" s="204" t="s">
        <v>164</v>
      </c>
      <c r="E270" s="219" t="s">
        <v>21</v>
      </c>
      <c r="F270" s="220" t="s">
        <v>374</v>
      </c>
      <c r="G270" s="218"/>
      <c r="H270" s="221">
        <v>1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164</v>
      </c>
      <c r="AU270" s="227" t="s">
        <v>82</v>
      </c>
      <c r="AV270" s="12" t="s">
        <v>82</v>
      </c>
      <c r="AW270" s="12" t="s">
        <v>35</v>
      </c>
      <c r="AX270" s="12" t="s">
        <v>80</v>
      </c>
      <c r="AY270" s="227" t="s">
        <v>152</v>
      </c>
    </row>
    <row r="271" spans="2:65" s="1" customFormat="1" ht="25.5" customHeight="1">
      <c r="B271" s="41"/>
      <c r="C271" s="192" t="s">
        <v>375</v>
      </c>
      <c r="D271" s="192" t="s">
        <v>155</v>
      </c>
      <c r="E271" s="193" t="s">
        <v>376</v>
      </c>
      <c r="F271" s="194" t="s">
        <v>377</v>
      </c>
      <c r="G271" s="195" t="s">
        <v>371</v>
      </c>
      <c r="H271" s="196">
        <v>2</v>
      </c>
      <c r="I271" s="197"/>
      <c r="J271" s="198">
        <f>ROUND(I271*H271,2)</f>
        <v>0</v>
      </c>
      <c r="K271" s="194" t="s">
        <v>159</v>
      </c>
      <c r="L271" s="61"/>
      <c r="M271" s="199" t="s">
        <v>21</v>
      </c>
      <c r="N271" s="200" t="s">
        <v>43</v>
      </c>
      <c r="O271" s="42"/>
      <c r="P271" s="201">
        <f>O271*H271</f>
        <v>0</v>
      </c>
      <c r="Q271" s="201">
        <v>1.337E-2</v>
      </c>
      <c r="R271" s="201">
        <f>Q271*H271</f>
        <v>2.674E-2</v>
      </c>
      <c r="S271" s="201">
        <v>0</v>
      </c>
      <c r="T271" s="202">
        <f>S271*H271</f>
        <v>0</v>
      </c>
      <c r="AR271" s="24" t="s">
        <v>160</v>
      </c>
      <c r="AT271" s="24" t="s">
        <v>155</v>
      </c>
      <c r="AU271" s="24" t="s">
        <v>82</v>
      </c>
      <c r="AY271" s="24" t="s">
        <v>152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24" t="s">
        <v>80</v>
      </c>
      <c r="BK271" s="203">
        <f>ROUND(I271*H271,2)</f>
        <v>0</v>
      </c>
      <c r="BL271" s="24" t="s">
        <v>160</v>
      </c>
      <c r="BM271" s="24" t="s">
        <v>378</v>
      </c>
    </row>
    <row r="272" spans="2:65" s="1" customFormat="1" ht="27">
      <c r="B272" s="41"/>
      <c r="C272" s="63"/>
      <c r="D272" s="204" t="s">
        <v>162</v>
      </c>
      <c r="E272" s="63"/>
      <c r="F272" s="205" t="s">
        <v>379</v>
      </c>
      <c r="G272" s="63"/>
      <c r="H272" s="63"/>
      <c r="I272" s="163"/>
      <c r="J272" s="63"/>
      <c r="K272" s="63"/>
      <c r="L272" s="61"/>
      <c r="M272" s="206"/>
      <c r="N272" s="42"/>
      <c r="O272" s="42"/>
      <c r="P272" s="42"/>
      <c r="Q272" s="42"/>
      <c r="R272" s="42"/>
      <c r="S272" s="42"/>
      <c r="T272" s="78"/>
      <c r="AT272" s="24" t="s">
        <v>162</v>
      </c>
      <c r="AU272" s="24" t="s">
        <v>82</v>
      </c>
    </row>
    <row r="273" spans="2:65" s="12" customFormat="1" ht="13.5">
      <c r="B273" s="217"/>
      <c r="C273" s="218"/>
      <c r="D273" s="204" t="s">
        <v>164</v>
      </c>
      <c r="E273" s="219" t="s">
        <v>21</v>
      </c>
      <c r="F273" s="220" t="s">
        <v>380</v>
      </c>
      <c r="G273" s="218"/>
      <c r="H273" s="221">
        <v>2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164</v>
      </c>
      <c r="AU273" s="227" t="s">
        <v>82</v>
      </c>
      <c r="AV273" s="12" t="s">
        <v>82</v>
      </c>
      <c r="AW273" s="12" t="s">
        <v>35</v>
      </c>
      <c r="AX273" s="12" t="s">
        <v>80</v>
      </c>
      <c r="AY273" s="227" t="s">
        <v>152</v>
      </c>
    </row>
    <row r="274" spans="2:65" s="1" customFormat="1" ht="16.5" customHeight="1">
      <c r="B274" s="41"/>
      <c r="C274" s="192" t="s">
        <v>381</v>
      </c>
      <c r="D274" s="192" t="s">
        <v>155</v>
      </c>
      <c r="E274" s="193" t="s">
        <v>382</v>
      </c>
      <c r="F274" s="194" t="s">
        <v>383</v>
      </c>
      <c r="G274" s="195" t="s">
        <v>371</v>
      </c>
      <c r="H274" s="196">
        <v>3</v>
      </c>
      <c r="I274" s="197"/>
      <c r="J274" s="198">
        <f>ROUND(I274*H274,2)</f>
        <v>0</v>
      </c>
      <c r="K274" s="194" t="s">
        <v>159</v>
      </c>
      <c r="L274" s="61"/>
      <c r="M274" s="199" t="s">
        <v>21</v>
      </c>
      <c r="N274" s="200" t="s">
        <v>43</v>
      </c>
      <c r="O274" s="42"/>
      <c r="P274" s="201">
        <f>O274*H274</f>
        <v>0</v>
      </c>
      <c r="Q274" s="201">
        <v>3.9699999999999996E-3</v>
      </c>
      <c r="R274" s="201">
        <f>Q274*H274</f>
        <v>1.1909999999999999E-2</v>
      </c>
      <c r="S274" s="201">
        <v>0</v>
      </c>
      <c r="T274" s="202">
        <f>S274*H274</f>
        <v>0</v>
      </c>
      <c r="AR274" s="24" t="s">
        <v>160</v>
      </c>
      <c r="AT274" s="24" t="s">
        <v>155</v>
      </c>
      <c r="AU274" s="24" t="s">
        <v>82</v>
      </c>
      <c r="AY274" s="24" t="s">
        <v>152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24" t="s">
        <v>80</v>
      </c>
      <c r="BK274" s="203">
        <f>ROUND(I274*H274,2)</f>
        <v>0</v>
      </c>
      <c r="BL274" s="24" t="s">
        <v>160</v>
      </c>
      <c r="BM274" s="24" t="s">
        <v>384</v>
      </c>
    </row>
    <row r="275" spans="2:65" s="1" customFormat="1" ht="13.5">
      <c r="B275" s="41"/>
      <c r="C275" s="63"/>
      <c r="D275" s="204" t="s">
        <v>162</v>
      </c>
      <c r="E275" s="63"/>
      <c r="F275" s="205" t="s">
        <v>385</v>
      </c>
      <c r="G275" s="63"/>
      <c r="H275" s="63"/>
      <c r="I275" s="163"/>
      <c r="J275" s="63"/>
      <c r="K275" s="63"/>
      <c r="L275" s="61"/>
      <c r="M275" s="206"/>
      <c r="N275" s="42"/>
      <c r="O275" s="42"/>
      <c r="P275" s="42"/>
      <c r="Q275" s="42"/>
      <c r="R275" s="42"/>
      <c r="S275" s="42"/>
      <c r="T275" s="78"/>
      <c r="AT275" s="24" t="s">
        <v>162</v>
      </c>
      <c r="AU275" s="24" t="s">
        <v>82</v>
      </c>
    </row>
    <row r="276" spans="2:65" s="10" customFormat="1" ht="29.85" customHeight="1">
      <c r="B276" s="176"/>
      <c r="C276" s="177"/>
      <c r="D276" s="178" t="s">
        <v>71</v>
      </c>
      <c r="E276" s="190" t="s">
        <v>386</v>
      </c>
      <c r="F276" s="190" t="s">
        <v>387</v>
      </c>
      <c r="G276" s="177"/>
      <c r="H276" s="177"/>
      <c r="I276" s="180"/>
      <c r="J276" s="191">
        <f>BK276</f>
        <v>0</v>
      </c>
      <c r="K276" s="177"/>
      <c r="L276" s="182"/>
      <c r="M276" s="183"/>
      <c r="N276" s="184"/>
      <c r="O276" s="184"/>
      <c r="P276" s="185">
        <f>SUM(P277:P292)</f>
        <v>0</v>
      </c>
      <c r="Q276" s="184"/>
      <c r="R276" s="185">
        <f>SUM(R277:R292)</f>
        <v>12.619804559999999</v>
      </c>
      <c r="S276" s="184"/>
      <c r="T276" s="186">
        <f>SUM(T277:T292)</f>
        <v>0</v>
      </c>
      <c r="AR276" s="187" t="s">
        <v>80</v>
      </c>
      <c r="AT276" s="188" t="s">
        <v>71</v>
      </c>
      <c r="AU276" s="188" t="s">
        <v>80</v>
      </c>
      <c r="AY276" s="187" t="s">
        <v>152</v>
      </c>
      <c r="BK276" s="189">
        <f>SUM(BK277:BK292)</f>
        <v>0</v>
      </c>
    </row>
    <row r="277" spans="2:65" s="1" customFormat="1" ht="16.5" customHeight="1">
      <c r="B277" s="41"/>
      <c r="C277" s="192" t="s">
        <v>388</v>
      </c>
      <c r="D277" s="192" t="s">
        <v>155</v>
      </c>
      <c r="E277" s="193" t="s">
        <v>389</v>
      </c>
      <c r="F277" s="194" t="s">
        <v>390</v>
      </c>
      <c r="G277" s="195" t="s">
        <v>391</v>
      </c>
      <c r="H277" s="196">
        <v>4.8579999999999997</v>
      </c>
      <c r="I277" s="197"/>
      <c r="J277" s="198">
        <f>ROUND(I277*H277,2)</f>
        <v>0</v>
      </c>
      <c r="K277" s="194" t="s">
        <v>21</v>
      </c>
      <c r="L277" s="61"/>
      <c r="M277" s="199" t="s">
        <v>21</v>
      </c>
      <c r="N277" s="200" t="s">
        <v>43</v>
      </c>
      <c r="O277" s="42"/>
      <c r="P277" s="201">
        <f>O277*H277</f>
        <v>0</v>
      </c>
      <c r="Q277" s="201">
        <v>2.45329</v>
      </c>
      <c r="R277" s="201">
        <f>Q277*H277</f>
        <v>11.918082819999999</v>
      </c>
      <c r="S277" s="201">
        <v>0</v>
      </c>
      <c r="T277" s="202">
        <f>S277*H277</f>
        <v>0</v>
      </c>
      <c r="AR277" s="24" t="s">
        <v>160</v>
      </c>
      <c r="AT277" s="24" t="s">
        <v>155</v>
      </c>
      <c r="AU277" s="24" t="s">
        <v>82</v>
      </c>
      <c r="AY277" s="24" t="s">
        <v>152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24" t="s">
        <v>80</v>
      </c>
      <c r="BK277" s="203">
        <f>ROUND(I277*H277,2)</f>
        <v>0</v>
      </c>
      <c r="BL277" s="24" t="s">
        <v>160</v>
      </c>
      <c r="BM277" s="24" t="s">
        <v>392</v>
      </c>
    </row>
    <row r="278" spans="2:65" s="1" customFormat="1" ht="13.5">
      <c r="B278" s="41"/>
      <c r="C278" s="63"/>
      <c r="D278" s="204" t="s">
        <v>162</v>
      </c>
      <c r="E278" s="63"/>
      <c r="F278" s="205" t="s">
        <v>390</v>
      </c>
      <c r="G278" s="63"/>
      <c r="H278" s="63"/>
      <c r="I278" s="163"/>
      <c r="J278" s="63"/>
      <c r="K278" s="63"/>
      <c r="L278" s="61"/>
      <c r="M278" s="206"/>
      <c r="N278" s="42"/>
      <c r="O278" s="42"/>
      <c r="P278" s="42"/>
      <c r="Q278" s="42"/>
      <c r="R278" s="42"/>
      <c r="S278" s="42"/>
      <c r="T278" s="78"/>
      <c r="AT278" s="24" t="s">
        <v>162</v>
      </c>
      <c r="AU278" s="24" t="s">
        <v>82</v>
      </c>
    </row>
    <row r="279" spans="2:65" s="11" customFormat="1" ht="13.5">
      <c r="B279" s="207"/>
      <c r="C279" s="208"/>
      <c r="D279" s="204" t="s">
        <v>164</v>
      </c>
      <c r="E279" s="209" t="s">
        <v>21</v>
      </c>
      <c r="F279" s="210" t="s">
        <v>393</v>
      </c>
      <c r="G279" s="208"/>
      <c r="H279" s="209" t="s">
        <v>21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164</v>
      </c>
      <c r="AU279" s="216" t="s">
        <v>82</v>
      </c>
      <c r="AV279" s="11" t="s">
        <v>80</v>
      </c>
      <c r="AW279" s="11" t="s">
        <v>35</v>
      </c>
      <c r="AX279" s="11" t="s">
        <v>72</v>
      </c>
      <c r="AY279" s="216" t="s">
        <v>152</v>
      </c>
    </row>
    <row r="280" spans="2:65" s="12" customFormat="1" ht="13.5">
      <c r="B280" s="217"/>
      <c r="C280" s="218"/>
      <c r="D280" s="204" t="s">
        <v>164</v>
      </c>
      <c r="E280" s="219" t="s">
        <v>21</v>
      </c>
      <c r="F280" s="220" t="s">
        <v>394</v>
      </c>
      <c r="G280" s="218"/>
      <c r="H280" s="221">
        <v>4.8579999999999997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164</v>
      </c>
      <c r="AU280" s="227" t="s">
        <v>82</v>
      </c>
      <c r="AV280" s="12" t="s">
        <v>82</v>
      </c>
      <c r="AW280" s="12" t="s">
        <v>35</v>
      </c>
      <c r="AX280" s="12" t="s">
        <v>80</v>
      </c>
      <c r="AY280" s="227" t="s">
        <v>152</v>
      </c>
    </row>
    <row r="281" spans="2:65" s="1" customFormat="1" ht="16.5" customHeight="1">
      <c r="B281" s="41"/>
      <c r="C281" s="192" t="s">
        <v>395</v>
      </c>
      <c r="D281" s="192" t="s">
        <v>155</v>
      </c>
      <c r="E281" s="193" t="s">
        <v>396</v>
      </c>
      <c r="F281" s="194" t="s">
        <v>397</v>
      </c>
      <c r="G281" s="195" t="s">
        <v>391</v>
      </c>
      <c r="H281" s="196">
        <v>0.311</v>
      </c>
      <c r="I281" s="197"/>
      <c r="J281" s="198">
        <f>ROUND(I281*H281,2)</f>
        <v>0</v>
      </c>
      <c r="K281" s="194" t="s">
        <v>159</v>
      </c>
      <c r="L281" s="61"/>
      <c r="M281" s="199" t="s">
        <v>21</v>
      </c>
      <c r="N281" s="200" t="s">
        <v>43</v>
      </c>
      <c r="O281" s="42"/>
      <c r="P281" s="201">
        <f>O281*H281</f>
        <v>0</v>
      </c>
      <c r="Q281" s="201">
        <v>2.2563399999999998</v>
      </c>
      <c r="R281" s="201">
        <f>Q281*H281</f>
        <v>0.70172173999999998</v>
      </c>
      <c r="S281" s="201">
        <v>0</v>
      </c>
      <c r="T281" s="202">
        <f>S281*H281</f>
        <v>0</v>
      </c>
      <c r="AR281" s="24" t="s">
        <v>160</v>
      </c>
      <c r="AT281" s="24" t="s">
        <v>155</v>
      </c>
      <c r="AU281" s="24" t="s">
        <v>82</v>
      </c>
      <c r="AY281" s="24" t="s">
        <v>152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24" t="s">
        <v>80</v>
      </c>
      <c r="BK281" s="203">
        <f>ROUND(I281*H281,2)</f>
        <v>0</v>
      </c>
      <c r="BL281" s="24" t="s">
        <v>160</v>
      </c>
      <c r="BM281" s="24" t="s">
        <v>398</v>
      </c>
    </row>
    <row r="282" spans="2:65" s="1" customFormat="1" ht="27">
      <c r="B282" s="41"/>
      <c r="C282" s="63"/>
      <c r="D282" s="204" t="s">
        <v>162</v>
      </c>
      <c r="E282" s="63"/>
      <c r="F282" s="205" t="s">
        <v>399</v>
      </c>
      <c r="G282" s="63"/>
      <c r="H282" s="63"/>
      <c r="I282" s="163"/>
      <c r="J282" s="63"/>
      <c r="K282" s="63"/>
      <c r="L282" s="61"/>
      <c r="M282" s="206"/>
      <c r="N282" s="42"/>
      <c r="O282" s="42"/>
      <c r="P282" s="42"/>
      <c r="Q282" s="42"/>
      <c r="R282" s="42"/>
      <c r="S282" s="42"/>
      <c r="T282" s="78"/>
      <c r="AT282" s="24" t="s">
        <v>162</v>
      </c>
      <c r="AU282" s="24" t="s">
        <v>82</v>
      </c>
    </row>
    <row r="283" spans="2:65" s="11" customFormat="1" ht="13.5">
      <c r="B283" s="207"/>
      <c r="C283" s="208"/>
      <c r="D283" s="204" t="s">
        <v>164</v>
      </c>
      <c r="E283" s="209" t="s">
        <v>21</v>
      </c>
      <c r="F283" s="210" t="s">
        <v>400</v>
      </c>
      <c r="G283" s="208"/>
      <c r="H283" s="209" t="s">
        <v>21</v>
      </c>
      <c r="I283" s="211"/>
      <c r="J283" s="208"/>
      <c r="K283" s="208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164</v>
      </c>
      <c r="AU283" s="216" t="s">
        <v>82</v>
      </c>
      <c r="AV283" s="11" t="s">
        <v>80</v>
      </c>
      <c r="AW283" s="11" t="s">
        <v>35</v>
      </c>
      <c r="AX283" s="11" t="s">
        <v>72</v>
      </c>
      <c r="AY283" s="216" t="s">
        <v>152</v>
      </c>
    </row>
    <row r="284" spans="2:65" s="11" customFormat="1" ht="13.5">
      <c r="B284" s="207"/>
      <c r="C284" s="208"/>
      <c r="D284" s="204" t="s">
        <v>164</v>
      </c>
      <c r="E284" s="209" t="s">
        <v>21</v>
      </c>
      <c r="F284" s="210" t="s">
        <v>401</v>
      </c>
      <c r="G284" s="208"/>
      <c r="H284" s="209" t="s">
        <v>21</v>
      </c>
      <c r="I284" s="211"/>
      <c r="J284" s="208"/>
      <c r="K284" s="208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164</v>
      </c>
      <c r="AU284" s="216" t="s">
        <v>82</v>
      </c>
      <c r="AV284" s="11" t="s">
        <v>80</v>
      </c>
      <c r="AW284" s="11" t="s">
        <v>35</v>
      </c>
      <c r="AX284" s="11" t="s">
        <v>72</v>
      </c>
      <c r="AY284" s="216" t="s">
        <v>152</v>
      </c>
    </row>
    <row r="285" spans="2:65" s="12" customFormat="1" ht="13.5">
      <c r="B285" s="217"/>
      <c r="C285" s="218"/>
      <c r="D285" s="204" t="s">
        <v>164</v>
      </c>
      <c r="E285" s="219" t="s">
        <v>21</v>
      </c>
      <c r="F285" s="220" t="s">
        <v>402</v>
      </c>
      <c r="G285" s="218"/>
      <c r="H285" s="221">
        <v>5.8000000000000003E-2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164</v>
      </c>
      <c r="AU285" s="227" t="s">
        <v>82</v>
      </c>
      <c r="AV285" s="12" t="s">
        <v>82</v>
      </c>
      <c r="AW285" s="12" t="s">
        <v>35</v>
      </c>
      <c r="AX285" s="12" t="s">
        <v>72</v>
      </c>
      <c r="AY285" s="227" t="s">
        <v>152</v>
      </c>
    </row>
    <row r="286" spans="2:65" s="11" customFormat="1" ht="13.5">
      <c r="B286" s="207"/>
      <c r="C286" s="208"/>
      <c r="D286" s="204" t="s">
        <v>164</v>
      </c>
      <c r="E286" s="209" t="s">
        <v>21</v>
      </c>
      <c r="F286" s="210" t="s">
        <v>403</v>
      </c>
      <c r="G286" s="208"/>
      <c r="H286" s="209" t="s">
        <v>21</v>
      </c>
      <c r="I286" s="211"/>
      <c r="J286" s="208"/>
      <c r="K286" s="208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164</v>
      </c>
      <c r="AU286" s="216" t="s">
        <v>82</v>
      </c>
      <c r="AV286" s="11" t="s">
        <v>80</v>
      </c>
      <c r="AW286" s="11" t="s">
        <v>35</v>
      </c>
      <c r="AX286" s="11" t="s">
        <v>72</v>
      </c>
      <c r="AY286" s="216" t="s">
        <v>152</v>
      </c>
    </row>
    <row r="287" spans="2:65" s="12" customFormat="1" ht="13.5">
      <c r="B287" s="217"/>
      <c r="C287" s="218"/>
      <c r="D287" s="204" t="s">
        <v>164</v>
      </c>
      <c r="E287" s="219" t="s">
        <v>21</v>
      </c>
      <c r="F287" s="220" t="s">
        <v>404</v>
      </c>
      <c r="G287" s="218"/>
      <c r="H287" s="221">
        <v>0.126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164</v>
      </c>
      <c r="AU287" s="227" t="s">
        <v>82</v>
      </c>
      <c r="AV287" s="12" t="s">
        <v>82</v>
      </c>
      <c r="AW287" s="12" t="s">
        <v>35</v>
      </c>
      <c r="AX287" s="12" t="s">
        <v>72</v>
      </c>
      <c r="AY287" s="227" t="s">
        <v>152</v>
      </c>
    </row>
    <row r="288" spans="2:65" s="11" customFormat="1" ht="13.5">
      <c r="B288" s="207"/>
      <c r="C288" s="208"/>
      <c r="D288" s="204" t="s">
        <v>164</v>
      </c>
      <c r="E288" s="209" t="s">
        <v>21</v>
      </c>
      <c r="F288" s="210" t="s">
        <v>405</v>
      </c>
      <c r="G288" s="208"/>
      <c r="H288" s="209" t="s">
        <v>21</v>
      </c>
      <c r="I288" s="211"/>
      <c r="J288" s="208"/>
      <c r="K288" s="208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164</v>
      </c>
      <c r="AU288" s="216" t="s">
        <v>82</v>
      </c>
      <c r="AV288" s="11" t="s">
        <v>80</v>
      </c>
      <c r="AW288" s="11" t="s">
        <v>35</v>
      </c>
      <c r="AX288" s="11" t="s">
        <v>72</v>
      </c>
      <c r="AY288" s="216" t="s">
        <v>152</v>
      </c>
    </row>
    <row r="289" spans="2:65" s="12" customFormat="1" ht="13.5">
      <c r="B289" s="217"/>
      <c r="C289" s="218"/>
      <c r="D289" s="204" t="s">
        <v>164</v>
      </c>
      <c r="E289" s="219" t="s">
        <v>21</v>
      </c>
      <c r="F289" s="220" t="s">
        <v>406</v>
      </c>
      <c r="G289" s="218"/>
      <c r="H289" s="221">
        <v>0.127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164</v>
      </c>
      <c r="AU289" s="227" t="s">
        <v>82</v>
      </c>
      <c r="AV289" s="12" t="s">
        <v>82</v>
      </c>
      <c r="AW289" s="12" t="s">
        <v>35</v>
      </c>
      <c r="AX289" s="12" t="s">
        <v>72</v>
      </c>
      <c r="AY289" s="227" t="s">
        <v>152</v>
      </c>
    </row>
    <row r="290" spans="2:65" s="14" customFormat="1" ht="13.5">
      <c r="B290" s="239"/>
      <c r="C290" s="240"/>
      <c r="D290" s="204" t="s">
        <v>164</v>
      </c>
      <c r="E290" s="241" t="s">
        <v>21</v>
      </c>
      <c r="F290" s="242" t="s">
        <v>176</v>
      </c>
      <c r="G290" s="240"/>
      <c r="H290" s="243">
        <v>0.311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164</v>
      </c>
      <c r="AU290" s="249" t="s">
        <v>82</v>
      </c>
      <c r="AV290" s="14" t="s">
        <v>160</v>
      </c>
      <c r="AW290" s="14" t="s">
        <v>35</v>
      </c>
      <c r="AX290" s="14" t="s">
        <v>80</v>
      </c>
      <c r="AY290" s="249" t="s">
        <v>152</v>
      </c>
    </row>
    <row r="291" spans="2:65" s="1" customFormat="1" ht="16.5" customHeight="1">
      <c r="B291" s="41"/>
      <c r="C291" s="192" t="s">
        <v>407</v>
      </c>
      <c r="D291" s="192" t="s">
        <v>155</v>
      </c>
      <c r="E291" s="193" t="s">
        <v>408</v>
      </c>
      <c r="F291" s="194" t="s">
        <v>409</v>
      </c>
      <c r="G291" s="195" t="s">
        <v>391</v>
      </c>
      <c r="H291" s="196">
        <v>0.311</v>
      </c>
      <c r="I291" s="197"/>
      <c r="J291" s="198">
        <f>ROUND(I291*H291,2)</f>
        <v>0</v>
      </c>
      <c r="K291" s="194" t="s">
        <v>159</v>
      </c>
      <c r="L291" s="61"/>
      <c r="M291" s="199" t="s">
        <v>21</v>
      </c>
      <c r="N291" s="200" t="s">
        <v>43</v>
      </c>
      <c r="O291" s="42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AR291" s="24" t="s">
        <v>160</v>
      </c>
      <c r="AT291" s="24" t="s">
        <v>155</v>
      </c>
      <c r="AU291" s="24" t="s">
        <v>82</v>
      </c>
      <c r="AY291" s="24" t="s">
        <v>152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24" t="s">
        <v>80</v>
      </c>
      <c r="BK291" s="203">
        <f>ROUND(I291*H291,2)</f>
        <v>0</v>
      </c>
      <c r="BL291" s="24" t="s">
        <v>160</v>
      </c>
      <c r="BM291" s="24" t="s">
        <v>410</v>
      </c>
    </row>
    <row r="292" spans="2:65" s="1" customFormat="1" ht="27">
      <c r="B292" s="41"/>
      <c r="C292" s="63"/>
      <c r="D292" s="204" t="s">
        <v>162</v>
      </c>
      <c r="E292" s="63"/>
      <c r="F292" s="205" t="s">
        <v>411</v>
      </c>
      <c r="G292" s="63"/>
      <c r="H292" s="63"/>
      <c r="I292" s="163"/>
      <c r="J292" s="63"/>
      <c r="K292" s="63"/>
      <c r="L292" s="61"/>
      <c r="M292" s="206"/>
      <c r="N292" s="42"/>
      <c r="O292" s="42"/>
      <c r="P292" s="42"/>
      <c r="Q292" s="42"/>
      <c r="R292" s="42"/>
      <c r="S292" s="42"/>
      <c r="T292" s="78"/>
      <c r="AT292" s="24" t="s">
        <v>162</v>
      </c>
      <c r="AU292" s="24" t="s">
        <v>82</v>
      </c>
    </row>
    <row r="293" spans="2:65" s="10" customFormat="1" ht="29.85" customHeight="1">
      <c r="B293" s="176"/>
      <c r="C293" s="177"/>
      <c r="D293" s="178" t="s">
        <v>71</v>
      </c>
      <c r="E293" s="190" t="s">
        <v>412</v>
      </c>
      <c r="F293" s="190" t="s">
        <v>413</v>
      </c>
      <c r="G293" s="177"/>
      <c r="H293" s="177"/>
      <c r="I293" s="180"/>
      <c r="J293" s="191">
        <f>BK293</f>
        <v>0</v>
      </c>
      <c r="K293" s="177"/>
      <c r="L293" s="182"/>
      <c r="M293" s="183"/>
      <c r="N293" s="184"/>
      <c r="O293" s="184"/>
      <c r="P293" s="185">
        <f>SUM(P294:P304)</f>
        <v>0</v>
      </c>
      <c r="Q293" s="184"/>
      <c r="R293" s="185">
        <f>SUM(R294:R304)</f>
        <v>0.60514000000000001</v>
      </c>
      <c r="S293" s="184"/>
      <c r="T293" s="186">
        <f>SUM(T294:T304)</f>
        <v>0</v>
      </c>
      <c r="AR293" s="187" t="s">
        <v>80</v>
      </c>
      <c r="AT293" s="188" t="s">
        <v>71</v>
      </c>
      <c r="AU293" s="188" t="s">
        <v>80</v>
      </c>
      <c r="AY293" s="187" t="s">
        <v>152</v>
      </c>
      <c r="BK293" s="189">
        <f>SUM(BK294:BK304)</f>
        <v>0</v>
      </c>
    </row>
    <row r="294" spans="2:65" s="1" customFormat="1" ht="16.5" customHeight="1">
      <c r="B294" s="41"/>
      <c r="C294" s="192" t="s">
        <v>414</v>
      </c>
      <c r="D294" s="192" t="s">
        <v>155</v>
      </c>
      <c r="E294" s="193" t="s">
        <v>415</v>
      </c>
      <c r="F294" s="194" t="s">
        <v>416</v>
      </c>
      <c r="G294" s="195" t="s">
        <v>371</v>
      </c>
      <c r="H294" s="196">
        <v>10</v>
      </c>
      <c r="I294" s="197"/>
      <c r="J294" s="198">
        <f>ROUND(I294*H294,2)</f>
        <v>0</v>
      </c>
      <c r="K294" s="194" t="s">
        <v>159</v>
      </c>
      <c r="L294" s="61"/>
      <c r="M294" s="199" t="s">
        <v>21</v>
      </c>
      <c r="N294" s="200" t="s">
        <v>43</v>
      </c>
      <c r="O294" s="42"/>
      <c r="P294" s="201">
        <f>O294*H294</f>
        <v>0</v>
      </c>
      <c r="Q294" s="201">
        <v>4.684E-2</v>
      </c>
      <c r="R294" s="201">
        <f>Q294*H294</f>
        <v>0.46839999999999998</v>
      </c>
      <c r="S294" s="201">
        <v>0</v>
      </c>
      <c r="T294" s="202">
        <f>S294*H294</f>
        <v>0</v>
      </c>
      <c r="AR294" s="24" t="s">
        <v>160</v>
      </c>
      <c r="AT294" s="24" t="s">
        <v>155</v>
      </c>
      <c r="AU294" s="24" t="s">
        <v>82</v>
      </c>
      <c r="AY294" s="24" t="s">
        <v>152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24" t="s">
        <v>80</v>
      </c>
      <c r="BK294" s="203">
        <f>ROUND(I294*H294,2)</f>
        <v>0</v>
      </c>
      <c r="BL294" s="24" t="s">
        <v>160</v>
      </c>
      <c r="BM294" s="24" t="s">
        <v>417</v>
      </c>
    </row>
    <row r="295" spans="2:65" s="1" customFormat="1" ht="27">
      <c r="B295" s="41"/>
      <c r="C295" s="63"/>
      <c r="D295" s="204" t="s">
        <v>162</v>
      </c>
      <c r="E295" s="63"/>
      <c r="F295" s="205" t="s">
        <v>418</v>
      </c>
      <c r="G295" s="63"/>
      <c r="H295" s="63"/>
      <c r="I295" s="163"/>
      <c r="J295" s="63"/>
      <c r="K295" s="63"/>
      <c r="L295" s="61"/>
      <c r="M295" s="206"/>
      <c r="N295" s="42"/>
      <c r="O295" s="42"/>
      <c r="P295" s="42"/>
      <c r="Q295" s="42"/>
      <c r="R295" s="42"/>
      <c r="S295" s="42"/>
      <c r="T295" s="78"/>
      <c r="AT295" s="24" t="s">
        <v>162</v>
      </c>
      <c r="AU295" s="24" t="s">
        <v>82</v>
      </c>
    </row>
    <row r="296" spans="2:65" s="1" customFormat="1" ht="16.5" customHeight="1">
      <c r="B296" s="41"/>
      <c r="C296" s="250" t="s">
        <v>419</v>
      </c>
      <c r="D296" s="250" t="s">
        <v>177</v>
      </c>
      <c r="E296" s="251" t="s">
        <v>420</v>
      </c>
      <c r="F296" s="252" t="s">
        <v>421</v>
      </c>
      <c r="G296" s="253" t="s">
        <v>371</v>
      </c>
      <c r="H296" s="254">
        <v>6</v>
      </c>
      <c r="I296" s="255"/>
      <c r="J296" s="256">
        <f>ROUND(I296*H296,2)</f>
        <v>0</v>
      </c>
      <c r="K296" s="252" t="s">
        <v>159</v>
      </c>
      <c r="L296" s="257"/>
      <c r="M296" s="258" t="s">
        <v>21</v>
      </c>
      <c r="N296" s="259" t="s">
        <v>43</v>
      </c>
      <c r="O296" s="42"/>
      <c r="P296" s="201">
        <f>O296*H296</f>
        <v>0</v>
      </c>
      <c r="Q296" s="201">
        <v>1.3310000000000001E-2</v>
      </c>
      <c r="R296" s="201">
        <f>Q296*H296</f>
        <v>7.986E-2</v>
      </c>
      <c r="S296" s="201">
        <v>0</v>
      </c>
      <c r="T296" s="202">
        <f>S296*H296</f>
        <v>0</v>
      </c>
      <c r="AR296" s="24" t="s">
        <v>180</v>
      </c>
      <c r="AT296" s="24" t="s">
        <v>177</v>
      </c>
      <c r="AU296" s="24" t="s">
        <v>82</v>
      </c>
      <c r="AY296" s="24" t="s">
        <v>152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24" t="s">
        <v>80</v>
      </c>
      <c r="BK296" s="203">
        <f>ROUND(I296*H296,2)</f>
        <v>0</v>
      </c>
      <c r="BL296" s="24" t="s">
        <v>160</v>
      </c>
      <c r="BM296" s="24" t="s">
        <v>422</v>
      </c>
    </row>
    <row r="297" spans="2:65" s="1" customFormat="1" ht="13.5">
      <c r="B297" s="41"/>
      <c r="C297" s="63"/>
      <c r="D297" s="204" t="s">
        <v>162</v>
      </c>
      <c r="E297" s="63"/>
      <c r="F297" s="205" t="s">
        <v>423</v>
      </c>
      <c r="G297" s="63"/>
      <c r="H297" s="63"/>
      <c r="I297" s="163"/>
      <c r="J297" s="63"/>
      <c r="K297" s="63"/>
      <c r="L297" s="61"/>
      <c r="M297" s="206"/>
      <c r="N297" s="42"/>
      <c r="O297" s="42"/>
      <c r="P297" s="42"/>
      <c r="Q297" s="42"/>
      <c r="R297" s="42"/>
      <c r="S297" s="42"/>
      <c r="T297" s="78"/>
      <c r="AT297" s="24" t="s">
        <v>162</v>
      </c>
      <c r="AU297" s="24" t="s">
        <v>82</v>
      </c>
    </row>
    <row r="298" spans="2:65" s="12" customFormat="1" ht="13.5">
      <c r="B298" s="217"/>
      <c r="C298" s="218"/>
      <c r="D298" s="204" t="s">
        <v>164</v>
      </c>
      <c r="E298" s="219" t="s">
        <v>21</v>
      </c>
      <c r="F298" s="220" t="s">
        <v>424</v>
      </c>
      <c r="G298" s="218"/>
      <c r="H298" s="221">
        <v>6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164</v>
      </c>
      <c r="AU298" s="227" t="s">
        <v>82</v>
      </c>
      <c r="AV298" s="12" t="s">
        <v>82</v>
      </c>
      <c r="AW298" s="12" t="s">
        <v>35</v>
      </c>
      <c r="AX298" s="12" t="s">
        <v>80</v>
      </c>
      <c r="AY298" s="227" t="s">
        <v>152</v>
      </c>
    </row>
    <row r="299" spans="2:65" s="1" customFormat="1" ht="16.5" customHeight="1">
      <c r="B299" s="41"/>
      <c r="C299" s="250" t="s">
        <v>425</v>
      </c>
      <c r="D299" s="250" t="s">
        <v>177</v>
      </c>
      <c r="E299" s="251" t="s">
        <v>426</v>
      </c>
      <c r="F299" s="252" t="s">
        <v>427</v>
      </c>
      <c r="G299" s="253" t="s">
        <v>371</v>
      </c>
      <c r="H299" s="254">
        <v>2</v>
      </c>
      <c r="I299" s="255"/>
      <c r="J299" s="256">
        <f>ROUND(I299*H299,2)</f>
        <v>0</v>
      </c>
      <c r="K299" s="252" t="s">
        <v>159</v>
      </c>
      <c r="L299" s="257"/>
      <c r="M299" s="258" t="s">
        <v>21</v>
      </c>
      <c r="N299" s="259" t="s">
        <v>43</v>
      </c>
      <c r="O299" s="42"/>
      <c r="P299" s="201">
        <f>O299*H299</f>
        <v>0</v>
      </c>
      <c r="Q299" s="201">
        <v>1.389E-2</v>
      </c>
      <c r="R299" s="201">
        <f>Q299*H299</f>
        <v>2.7779999999999999E-2</v>
      </c>
      <c r="S299" s="201">
        <v>0</v>
      </c>
      <c r="T299" s="202">
        <f>S299*H299</f>
        <v>0</v>
      </c>
      <c r="AR299" s="24" t="s">
        <v>180</v>
      </c>
      <c r="AT299" s="24" t="s">
        <v>177</v>
      </c>
      <c r="AU299" s="24" t="s">
        <v>82</v>
      </c>
      <c r="AY299" s="24" t="s">
        <v>152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24" t="s">
        <v>80</v>
      </c>
      <c r="BK299" s="203">
        <f>ROUND(I299*H299,2)</f>
        <v>0</v>
      </c>
      <c r="BL299" s="24" t="s">
        <v>160</v>
      </c>
      <c r="BM299" s="24" t="s">
        <v>428</v>
      </c>
    </row>
    <row r="300" spans="2:65" s="1" customFormat="1" ht="13.5">
      <c r="B300" s="41"/>
      <c r="C300" s="63"/>
      <c r="D300" s="204" t="s">
        <v>162</v>
      </c>
      <c r="E300" s="63"/>
      <c r="F300" s="205" t="s">
        <v>429</v>
      </c>
      <c r="G300" s="63"/>
      <c r="H300" s="63"/>
      <c r="I300" s="163"/>
      <c r="J300" s="63"/>
      <c r="K300" s="63"/>
      <c r="L300" s="61"/>
      <c r="M300" s="206"/>
      <c r="N300" s="42"/>
      <c r="O300" s="42"/>
      <c r="P300" s="42"/>
      <c r="Q300" s="42"/>
      <c r="R300" s="42"/>
      <c r="S300" s="42"/>
      <c r="T300" s="78"/>
      <c r="AT300" s="24" t="s">
        <v>162</v>
      </c>
      <c r="AU300" s="24" t="s">
        <v>82</v>
      </c>
    </row>
    <row r="301" spans="2:65" s="12" customFormat="1" ht="13.5">
      <c r="B301" s="217"/>
      <c r="C301" s="218"/>
      <c r="D301" s="204" t="s">
        <v>164</v>
      </c>
      <c r="E301" s="219" t="s">
        <v>21</v>
      </c>
      <c r="F301" s="220" t="s">
        <v>430</v>
      </c>
      <c r="G301" s="218"/>
      <c r="H301" s="221">
        <v>2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164</v>
      </c>
      <c r="AU301" s="227" t="s">
        <v>82</v>
      </c>
      <c r="AV301" s="12" t="s">
        <v>82</v>
      </c>
      <c r="AW301" s="12" t="s">
        <v>35</v>
      </c>
      <c r="AX301" s="12" t="s">
        <v>80</v>
      </c>
      <c r="AY301" s="227" t="s">
        <v>152</v>
      </c>
    </row>
    <row r="302" spans="2:65" s="1" customFormat="1" ht="16.5" customHeight="1">
      <c r="B302" s="41"/>
      <c r="C302" s="250" t="s">
        <v>431</v>
      </c>
      <c r="D302" s="250" t="s">
        <v>177</v>
      </c>
      <c r="E302" s="251" t="s">
        <v>432</v>
      </c>
      <c r="F302" s="252" t="s">
        <v>433</v>
      </c>
      <c r="G302" s="253" t="s">
        <v>371</v>
      </c>
      <c r="H302" s="254">
        <v>2</v>
      </c>
      <c r="I302" s="255"/>
      <c r="J302" s="256">
        <f>ROUND(I302*H302,2)</f>
        <v>0</v>
      </c>
      <c r="K302" s="252" t="s">
        <v>159</v>
      </c>
      <c r="L302" s="257"/>
      <c r="M302" s="258" t="s">
        <v>21</v>
      </c>
      <c r="N302" s="259" t="s">
        <v>43</v>
      </c>
      <c r="O302" s="42"/>
      <c r="P302" s="201">
        <f>O302*H302</f>
        <v>0</v>
      </c>
      <c r="Q302" s="201">
        <v>1.455E-2</v>
      </c>
      <c r="R302" s="201">
        <f>Q302*H302</f>
        <v>2.9100000000000001E-2</v>
      </c>
      <c r="S302" s="201">
        <v>0</v>
      </c>
      <c r="T302" s="202">
        <f>S302*H302</f>
        <v>0</v>
      </c>
      <c r="AR302" s="24" t="s">
        <v>180</v>
      </c>
      <c r="AT302" s="24" t="s">
        <v>177</v>
      </c>
      <c r="AU302" s="24" t="s">
        <v>82</v>
      </c>
      <c r="AY302" s="24" t="s">
        <v>152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24" t="s">
        <v>80</v>
      </c>
      <c r="BK302" s="203">
        <f>ROUND(I302*H302,2)</f>
        <v>0</v>
      </c>
      <c r="BL302" s="24" t="s">
        <v>160</v>
      </c>
      <c r="BM302" s="24" t="s">
        <v>434</v>
      </c>
    </row>
    <row r="303" spans="2:65" s="1" customFormat="1" ht="13.5">
      <c r="B303" s="41"/>
      <c r="C303" s="63"/>
      <c r="D303" s="204" t="s">
        <v>162</v>
      </c>
      <c r="E303" s="63"/>
      <c r="F303" s="205" t="s">
        <v>435</v>
      </c>
      <c r="G303" s="63"/>
      <c r="H303" s="63"/>
      <c r="I303" s="163"/>
      <c r="J303" s="63"/>
      <c r="K303" s="63"/>
      <c r="L303" s="61"/>
      <c r="M303" s="206"/>
      <c r="N303" s="42"/>
      <c r="O303" s="42"/>
      <c r="P303" s="42"/>
      <c r="Q303" s="42"/>
      <c r="R303" s="42"/>
      <c r="S303" s="42"/>
      <c r="T303" s="78"/>
      <c r="AT303" s="24" t="s">
        <v>162</v>
      </c>
      <c r="AU303" s="24" t="s">
        <v>82</v>
      </c>
    </row>
    <row r="304" spans="2:65" s="12" customFormat="1" ht="13.5">
      <c r="B304" s="217"/>
      <c r="C304" s="218"/>
      <c r="D304" s="204" t="s">
        <v>164</v>
      </c>
      <c r="E304" s="219" t="s">
        <v>21</v>
      </c>
      <c r="F304" s="220" t="s">
        <v>436</v>
      </c>
      <c r="G304" s="218"/>
      <c r="H304" s="221">
        <v>2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164</v>
      </c>
      <c r="AU304" s="227" t="s">
        <v>82</v>
      </c>
      <c r="AV304" s="12" t="s">
        <v>82</v>
      </c>
      <c r="AW304" s="12" t="s">
        <v>35</v>
      </c>
      <c r="AX304" s="12" t="s">
        <v>80</v>
      </c>
      <c r="AY304" s="227" t="s">
        <v>152</v>
      </c>
    </row>
    <row r="305" spans="2:65" s="10" customFormat="1" ht="29.85" customHeight="1">
      <c r="B305" s="176"/>
      <c r="C305" s="177"/>
      <c r="D305" s="178" t="s">
        <v>71</v>
      </c>
      <c r="E305" s="190" t="s">
        <v>437</v>
      </c>
      <c r="F305" s="190" t="s">
        <v>438</v>
      </c>
      <c r="G305" s="177"/>
      <c r="H305" s="177"/>
      <c r="I305" s="180"/>
      <c r="J305" s="191">
        <f>BK305</f>
        <v>0</v>
      </c>
      <c r="K305" s="177"/>
      <c r="L305" s="182"/>
      <c r="M305" s="183"/>
      <c r="N305" s="184"/>
      <c r="O305" s="184"/>
      <c r="P305" s="185">
        <f>SUM(P306:P310)</f>
        <v>0</v>
      </c>
      <c r="Q305" s="184"/>
      <c r="R305" s="185">
        <f>SUM(R306:R310)</f>
        <v>9.7520799999999991E-2</v>
      </c>
      <c r="S305" s="184"/>
      <c r="T305" s="186">
        <f>SUM(T306:T310)</f>
        <v>0</v>
      </c>
      <c r="AR305" s="187" t="s">
        <v>80</v>
      </c>
      <c r="AT305" s="188" t="s">
        <v>71</v>
      </c>
      <c r="AU305" s="188" t="s">
        <v>80</v>
      </c>
      <c r="AY305" s="187" t="s">
        <v>152</v>
      </c>
      <c r="BK305" s="189">
        <f>SUM(BK306:BK310)</f>
        <v>0</v>
      </c>
    </row>
    <row r="306" spans="2:65" s="1" customFormat="1" ht="25.5" customHeight="1">
      <c r="B306" s="41"/>
      <c r="C306" s="192" t="s">
        <v>439</v>
      </c>
      <c r="D306" s="192" t="s">
        <v>155</v>
      </c>
      <c r="E306" s="193" t="s">
        <v>440</v>
      </c>
      <c r="F306" s="194" t="s">
        <v>441</v>
      </c>
      <c r="G306" s="195" t="s">
        <v>192</v>
      </c>
      <c r="H306" s="196">
        <v>750.16</v>
      </c>
      <c r="I306" s="197"/>
      <c r="J306" s="198">
        <f>ROUND(I306*H306,2)</f>
        <v>0</v>
      </c>
      <c r="K306" s="194" t="s">
        <v>159</v>
      </c>
      <c r="L306" s="61"/>
      <c r="M306" s="199" t="s">
        <v>21</v>
      </c>
      <c r="N306" s="200" t="s">
        <v>43</v>
      </c>
      <c r="O306" s="42"/>
      <c r="P306" s="201">
        <f>O306*H306</f>
        <v>0</v>
      </c>
      <c r="Q306" s="201">
        <v>1.2999999999999999E-4</v>
      </c>
      <c r="R306" s="201">
        <f>Q306*H306</f>
        <v>9.7520799999999991E-2</v>
      </c>
      <c r="S306" s="201">
        <v>0</v>
      </c>
      <c r="T306" s="202">
        <f>S306*H306</f>
        <v>0</v>
      </c>
      <c r="AR306" s="24" t="s">
        <v>160</v>
      </c>
      <c r="AT306" s="24" t="s">
        <v>155</v>
      </c>
      <c r="AU306" s="24" t="s">
        <v>82</v>
      </c>
      <c r="AY306" s="24" t="s">
        <v>152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4" t="s">
        <v>80</v>
      </c>
      <c r="BK306" s="203">
        <f>ROUND(I306*H306,2)</f>
        <v>0</v>
      </c>
      <c r="BL306" s="24" t="s">
        <v>160</v>
      </c>
      <c r="BM306" s="24" t="s">
        <v>442</v>
      </c>
    </row>
    <row r="307" spans="2:65" s="1" customFormat="1" ht="27">
      <c r="B307" s="41"/>
      <c r="C307" s="63"/>
      <c r="D307" s="204" t="s">
        <v>162</v>
      </c>
      <c r="E307" s="63"/>
      <c r="F307" s="205" t="s">
        <v>443</v>
      </c>
      <c r="G307" s="63"/>
      <c r="H307" s="63"/>
      <c r="I307" s="163"/>
      <c r="J307" s="63"/>
      <c r="K307" s="63"/>
      <c r="L307" s="61"/>
      <c r="M307" s="206"/>
      <c r="N307" s="42"/>
      <c r="O307" s="42"/>
      <c r="P307" s="42"/>
      <c r="Q307" s="42"/>
      <c r="R307" s="42"/>
      <c r="S307" s="42"/>
      <c r="T307" s="78"/>
      <c r="AT307" s="24" t="s">
        <v>162</v>
      </c>
      <c r="AU307" s="24" t="s">
        <v>82</v>
      </c>
    </row>
    <row r="308" spans="2:65" s="12" customFormat="1" ht="13.5">
      <c r="B308" s="217"/>
      <c r="C308" s="218"/>
      <c r="D308" s="204" t="s">
        <v>164</v>
      </c>
      <c r="E308" s="219" t="s">
        <v>21</v>
      </c>
      <c r="F308" s="220" t="s">
        <v>444</v>
      </c>
      <c r="G308" s="218"/>
      <c r="H308" s="221">
        <v>674.16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164</v>
      </c>
      <c r="AU308" s="227" t="s">
        <v>82</v>
      </c>
      <c r="AV308" s="12" t="s">
        <v>82</v>
      </c>
      <c r="AW308" s="12" t="s">
        <v>35</v>
      </c>
      <c r="AX308" s="12" t="s">
        <v>72</v>
      </c>
      <c r="AY308" s="227" t="s">
        <v>152</v>
      </c>
    </row>
    <row r="309" spans="2:65" s="12" customFormat="1" ht="13.5">
      <c r="B309" s="217"/>
      <c r="C309" s="218"/>
      <c r="D309" s="204" t="s">
        <v>164</v>
      </c>
      <c r="E309" s="219" t="s">
        <v>21</v>
      </c>
      <c r="F309" s="220" t="s">
        <v>445</v>
      </c>
      <c r="G309" s="218"/>
      <c r="H309" s="221">
        <v>76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164</v>
      </c>
      <c r="AU309" s="227" t="s">
        <v>82</v>
      </c>
      <c r="AV309" s="12" t="s">
        <v>82</v>
      </c>
      <c r="AW309" s="12" t="s">
        <v>35</v>
      </c>
      <c r="AX309" s="12" t="s">
        <v>72</v>
      </c>
      <c r="AY309" s="227" t="s">
        <v>152</v>
      </c>
    </row>
    <row r="310" spans="2:65" s="14" customFormat="1" ht="13.5">
      <c r="B310" s="239"/>
      <c r="C310" s="240"/>
      <c r="D310" s="204" t="s">
        <v>164</v>
      </c>
      <c r="E310" s="241" t="s">
        <v>21</v>
      </c>
      <c r="F310" s="242" t="s">
        <v>176</v>
      </c>
      <c r="G310" s="240"/>
      <c r="H310" s="243">
        <v>750.16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164</v>
      </c>
      <c r="AU310" s="249" t="s">
        <v>82</v>
      </c>
      <c r="AV310" s="14" t="s">
        <v>160</v>
      </c>
      <c r="AW310" s="14" t="s">
        <v>35</v>
      </c>
      <c r="AX310" s="14" t="s">
        <v>80</v>
      </c>
      <c r="AY310" s="249" t="s">
        <v>152</v>
      </c>
    </row>
    <row r="311" spans="2:65" s="10" customFormat="1" ht="29.85" customHeight="1">
      <c r="B311" s="176"/>
      <c r="C311" s="177"/>
      <c r="D311" s="178" t="s">
        <v>71</v>
      </c>
      <c r="E311" s="190" t="s">
        <v>446</v>
      </c>
      <c r="F311" s="190" t="s">
        <v>447</v>
      </c>
      <c r="G311" s="177"/>
      <c r="H311" s="177"/>
      <c r="I311" s="180"/>
      <c r="J311" s="191">
        <f>BK311</f>
        <v>0</v>
      </c>
      <c r="K311" s="177"/>
      <c r="L311" s="182"/>
      <c r="M311" s="183"/>
      <c r="N311" s="184"/>
      <c r="O311" s="184"/>
      <c r="P311" s="185">
        <f>SUM(P312:P319)</f>
        <v>0</v>
      </c>
      <c r="Q311" s="184"/>
      <c r="R311" s="185">
        <f>SUM(R312:R319)</f>
        <v>7.2200000000000014E-2</v>
      </c>
      <c r="S311" s="184"/>
      <c r="T311" s="186">
        <f>SUM(T312:T319)</f>
        <v>0</v>
      </c>
      <c r="AR311" s="187" t="s">
        <v>80</v>
      </c>
      <c r="AT311" s="188" t="s">
        <v>71</v>
      </c>
      <c r="AU311" s="188" t="s">
        <v>80</v>
      </c>
      <c r="AY311" s="187" t="s">
        <v>152</v>
      </c>
      <c r="BK311" s="189">
        <f>SUM(BK312:BK319)</f>
        <v>0</v>
      </c>
    </row>
    <row r="312" spans="2:65" s="1" customFormat="1" ht="16.5" customHeight="1">
      <c r="B312" s="41"/>
      <c r="C312" s="192" t="s">
        <v>448</v>
      </c>
      <c r="D312" s="192" t="s">
        <v>155</v>
      </c>
      <c r="E312" s="193" t="s">
        <v>449</v>
      </c>
      <c r="F312" s="194" t="s">
        <v>450</v>
      </c>
      <c r="G312" s="195" t="s">
        <v>192</v>
      </c>
      <c r="H312" s="196">
        <v>905</v>
      </c>
      <c r="I312" s="197"/>
      <c r="J312" s="198">
        <f>ROUND(I312*H312,2)</f>
        <v>0</v>
      </c>
      <c r="K312" s="194" t="s">
        <v>159</v>
      </c>
      <c r="L312" s="61"/>
      <c r="M312" s="199" t="s">
        <v>21</v>
      </c>
      <c r="N312" s="200" t="s">
        <v>43</v>
      </c>
      <c r="O312" s="42"/>
      <c r="P312" s="201">
        <f>O312*H312</f>
        <v>0</v>
      </c>
      <c r="Q312" s="201">
        <v>4.0000000000000003E-5</v>
      </c>
      <c r="R312" s="201">
        <f>Q312*H312</f>
        <v>3.6200000000000003E-2</v>
      </c>
      <c r="S312" s="201">
        <v>0</v>
      </c>
      <c r="T312" s="202">
        <f>S312*H312</f>
        <v>0</v>
      </c>
      <c r="AR312" s="24" t="s">
        <v>160</v>
      </c>
      <c r="AT312" s="24" t="s">
        <v>155</v>
      </c>
      <c r="AU312" s="24" t="s">
        <v>82</v>
      </c>
      <c r="AY312" s="24" t="s">
        <v>152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4" t="s">
        <v>80</v>
      </c>
      <c r="BK312" s="203">
        <f>ROUND(I312*H312,2)</f>
        <v>0</v>
      </c>
      <c r="BL312" s="24" t="s">
        <v>160</v>
      </c>
      <c r="BM312" s="24" t="s">
        <v>451</v>
      </c>
    </row>
    <row r="313" spans="2:65" s="1" customFormat="1" ht="54">
      <c r="B313" s="41"/>
      <c r="C313" s="63"/>
      <c r="D313" s="204" t="s">
        <v>162</v>
      </c>
      <c r="E313" s="63"/>
      <c r="F313" s="205" t="s">
        <v>452</v>
      </c>
      <c r="G313" s="63"/>
      <c r="H313" s="63"/>
      <c r="I313" s="163"/>
      <c r="J313" s="63"/>
      <c r="K313" s="63"/>
      <c r="L313" s="61"/>
      <c r="M313" s="206"/>
      <c r="N313" s="42"/>
      <c r="O313" s="42"/>
      <c r="P313" s="42"/>
      <c r="Q313" s="42"/>
      <c r="R313" s="42"/>
      <c r="S313" s="42"/>
      <c r="T313" s="78"/>
      <c r="AT313" s="24" t="s">
        <v>162</v>
      </c>
      <c r="AU313" s="24" t="s">
        <v>82</v>
      </c>
    </row>
    <row r="314" spans="2:65" s="1" customFormat="1" ht="16.5" customHeight="1">
      <c r="B314" s="41"/>
      <c r="C314" s="192" t="s">
        <v>453</v>
      </c>
      <c r="D314" s="192" t="s">
        <v>155</v>
      </c>
      <c r="E314" s="193" t="s">
        <v>454</v>
      </c>
      <c r="F314" s="194" t="s">
        <v>455</v>
      </c>
      <c r="G314" s="195" t="s">
        <v>192</v>
      </c>
      <c r="H314" s="196">
        <v>150</v>
      </c>
      <c r="I314" s="197"/>
      <c r="J314" s="198">
        <f>ROUND(I314*H314,2)</f>
        <v>0</v>
      </c>
      <c r="K314" s="194" t="s">
        <v>159</v>
      </c>
      <c r="L314" s="61"/>
      <c r="M314" s="199" t="s">
        <v>21</v>
      </c>
      <c r="N314" s="200" t="s">
        <v>43</v>
      </c>
      <c r="O314" s="42"/>
      <c r="P314" s="201">
        <f>O314*H314</f>
        <v>0</v>
      </c>
      <c r="Q314" s="201">
        <v>2.4000000000000001E-4</v>
      </c>
      <c r="R314" s="201">
        <f>Q314*H314</f>
        <v>3.6000000000000004E-2</v>
      </c>
      <c r="S314" s="201">
        <v>0</v>
      </c>
      <c r="T314" s="202">
        <f>S314*H314</f>
        <v>0</v>
      </c>
      <c r="AR314" s="24" t="s">
        <v>160</v>
      </c>
      <c r="AT314" s="24" t="s">
        <v>155</v>
      </c>
      <c r="AU314" s="24" t="s">
        <v>82</v>
      </c>
      <c r="AY314" s="24" t="s">
        <v>152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24" t="s">
        <v>80</v>
      </c>
      <c r="BK314" s="203">
        <f>ROUND(I314*H314,2)</f>
        <v>0</v>
      </c>
      <c r="BL314" s="24" t="s">
        <v>160</v>
      </c>
      <c r="BM314" s="24" t="s">
        <v>456</v>
      </c>
    </row>
    <row r="315" spans="2:65" s="1" customFormat="1" ht="27">
      <c r="B315" s="41"/>
      <c r="C315" s="63"/>
      <c r="D315" s="204" t="s">
        <v>162</v>
      </c>
      <c r="E315" s="63"/>
      <c r="F315" s="205" t="s">
        <v>457</v>
      </c>
      <c r="G315" s="63"/>
      <c r="H315" s="63"/>
      <c r="I315" s="163"/>
      <c r="J315" s="63"/>
      <c r="K315" s="63"/>
      <c r="L315" s="61"/>
      <c r="M315" s="206"/>
      <c r="N315" s="42"/>
      <c r="O315" s="42"/>
      <c r="P315" s="42"/>
      <c r="Q315" s="42"/>
      <c r="R315" s="42"/>
      <c r="S315" s="42"/>
      <c r="T315" s="78"/>
      <c r="AT315" s="24" t="s">
        <v>162</v>
      </c>
      <c r="AU315" s="24" t="s">
        <v>82</v>
      </c>
    </row>
    <row r="316" spans="2:65" s="12" customFormat="1" ht="27">
      <c r="B316" s="217"/>
      <c r="C316" s="218"/>
      <c r="D316" s="204" t="s">
        <v>164</v>
      </c>
      <c r="E316" s="219" t="s">
        <v>21</v>
      </c>
      <c r="F316" s="220" t="s">
        <v>458</v>
      </c>
      <c r="G316" s="218"/>
      <c r="H316" s="221">
        <v>150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164</v>
      </c>
      <c r="AU316" s="227" t="s">
        <v>82</v>
      </c>
      <c r="AV316" s="12" t="s">
        <v>82</v>
      </c>
      <c r="AW316" s="12" t="s">
        <v>35</v>
      </c>
      <c r="AX316" s="12" t="s">
        <v>80</v>
      </c>
      <c r="AY316" s="227" t="s">
        <v>152</v>
      </c>
    </row>
    <row r="317" spans="2:65" s="1" customFormat="1" ht="16.5" customHeight="1">
      <c r="B317" s="41"/>
      <c r="C317" s="192" t="s">
        <v>459</v>
      </c>
      <c r="D317" s="192" t="s">
        <v>155</v>
      </c>
      <c r="E317" s="193" t="s">
        <v>460</v>
      </c>
      <c r="F317" s="194" t="s">
        <v>461</v>
      </c>
      <c r="G317" s="195" t="s">
        <v>192</v>
      </c>
      <c r="H317" s="196">
        <v>150</v>
      </c>
      <c r="I317" s="197"/>
      <c r="J317" s="198">
        <f>ROUND(I317*H317,2)</f>
        <v>0</v>
      </c>
      <c r="K317" s="194" t="s">
        <v>159</v>
      </c>
      <c r="L317" s="61"/>
      <c r="M317" s="199" t="s">
        <v>21</v>
      </c>
      <c r="N317" s="200" t="s">
        <v>43</v>
      </c>
      <c r="O317" s="4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AR317" s="24" t="s">
        <v>160</v>
      </c>
      <c r="AT317" s="24" t="s">
        <v>155</v>
      </c>
      <c r="AU317" s="24" t="s">
        <v>82</v>
      </c>
      <c r="AY317" s="24" t="s">
        <v>152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4" t="s">
        <v>80</v>
      </c>
      <c r="BK317" s="203">
        <f>ROUND(I317*H317,2)</f>
        <v>0</v>
      </c>
      <c r="BL317" s="24" t="s">
        <v>160</v>
      </c>
      <c r="BM317" s="24" t="s">
        <v>462</v>
      </c>
    </row>
    <row r="318" spans="2:65" s="1" customFormat="1" ht="40.5">
      <c r="B318" s="41"/>
      <c r="C318" s="63"/>
      <c r="D318" s="204" t="s">
        <v>162</v>
      </c>
      <c r="E318" s="63"/>
      <c r="F318" s="205" t="s">
        <v>463</v>
      </c>
      <c r="G318" s="63"/>
      <c r="H318" s="63"/>
      <c r="I318" s="163"/>
      <c r="J318" s="63"/>
      <c r="K318" s="63"/>
      <c r="L318" s="61"/>
      <c r="M318" s="206"/>
      <c r="N318" s="42"/>
      <c r="O318" s="42"/>
      <c r="P318" s="42"/>
      <c r="Q318" s="42"/>
      <c r="R318" s="42"/>
      <c r="S318" s="42"/>
      <c r="T318" s="78"/>
      <c r="AT318" s="24" t="s">
        <v>162</v>
      </c>
      <c r="AU318" s="24" t="s">
        <v>82</v>
      </c>
    </row>
    <row r="319" spans="2:65" s="12" customFormat="1" ht="13.5">
      <c r="B319" s="217"/>
      <c r="C319" s="218"/>
      <c r="D319" s="204" t="s">
        <v>164</v>
      </c>
      <c r="E319" s="219" t="s">
        <v>21</v>
      </c>
      <c r="F319" s="220" t="s">
        <v>464</v>
      </c>
      <c r="G319" s="218"/>
      <c r="H319" s="221">
        <v>150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164</v>
      </c>
      <c r="AU319" s="227" t="s">
        <v>82</v>
      </c>
      <c r="AV319" s="12" t="s">
        <v>82</v>
      </c>
      <c r="AW319" s="12" t="s">
        <v>35</v>
      </c>
      <c r="AX319" s="12" t="s">
        <v>80</v>
      </c>
      <c r="AY319" s="227" t="s">
        <v>152</v>
      </c>
    </row>
    <row r="320" spans="2:65" s="10" customFormat="1" ht="29.85" customHeight="1">
      <c r="B320" s="176"/>
      <c r="C320" s="177"/>
      <c r="D320" s="178" t="s">
        <v>71</v>
      </c>
      <c r="E320" s="190" t="s">
        <v>465</v>
      </c>
      <c r="F320" s="190" t="s">
        <v>466</v>
      </c>
      <c r="G320" s="177"/>
      <c r="H320" s="177"/>
      <c r="I320" s="180"/>
      <c r="J320" s="191">
        <f>BK320</f>
        <v>0</v>
      </c>
      <c r="K320" s="177"/>
      <c r="L320" s="182"/>
      <c r="M320" s="183"/>
      <c r="N320" s="184"/>
      <c r="O320" s="184"/>
      <c r="P320" s="185">
        <f>SUM(P321:P460)</f>
        <v>0</v>
      </c>
      <c r="Q320" s="184"/>
      <c r="R320" s="185">
        <f>SUM(R321:R460)</f>
        <v>1.2509999999999999E-3</v>
      </c>
      <c r="S320" s="184"/>
      <c r="T320" s="186">
        <f>SUM(T321:T460)</f>
        <v>104.51519800000001</v>
      </c>
      <c r="AR320" s="187" t="s">
        <v>80</v>
      </c>
      <c r="AT320" s="188" t="s">
        <v>71</v>
      </c>
      <c r="AU320" s="188" t="s">
        <v>80</v>
      </c>
      <c r="AY320" s="187" t="s">
        <v>152</v>
      </c>
      <c r="BK320" s="189">
        <f>SUM(BK321:BK460)</f>
        <v>0</v>
      </c>
    </row>
    <row r="321" spans="2:65" s="1" customFormat="1" ht="16.5" customHeight="1">
      <c r="B321" s="41"/>
      <c r="C321" s="192" t="s">
        <v>467</v>
      </c>
      <c r="D321" s="192" t="s">
        <v>155</v>
      </c>
      <c r="E321" s="193" t="s">
        <v>468</v>
      </c>
      <c r="F321" s="194" t="s">
        <v>469</v>
      </c>
      <c r="G321" s="195" t="s">
        <v>192</v>
      </c>
      <c r="H321" s="196">
        <v>26.568000000000001</v>
      </c>
      <c r="I321" s="197"/>
      <c r="J321" s="198">
        <f>ROUND(I321*H321,2)</f>
        <v>0</v>
      </c>
      <c r="K321" s="194" t="s">
        <v>159</v>
      </c>
      <c r="L321" s="61"/>
      <c r="M321" s="199" t="s">
        <v>21</v>
      </c>
      <c r="N321" s="200" t="s">
        <v>43</v>
      </c>
      <c r="O321" s="42"/>
      <c r="P321" s="201">
        <f>O321*H321</f>
        <v>0</v>
      </c>
      <c r="Q321" s="201">
        <v>0</v>
      </c>
      <c r="R321" s="201">
        <f>Q321*H321</f>
        <v>0</v>
      </c>
      <c r="S321" s="201">
        <v>0.13100000000000001</v>
      </c>
      <c r="T321" s="202">
        <f>S321*H321</f>
        <v>3.4804080000000002</v>
      </c>
      <c r="AR321" s="24" t="s">
        <v>160</v>
      </c>
      <c r="AT321" s="24" t="s">
        <v>155</v>
      </c>
      <c r="AU321" s="24" t="s">
        <v>82</v>
      </c>
      <c r="AY321" s="24" t="s">
        <v>152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24" t="s">
        <v>80</v>
      </c>
      <c r="BK321" s="203">
        <f>ROUND(I321*H321,2)</f>
        <v>0</v>
      </c>
      <c r="BL321" s="24" t="s">
        <v>160</v>
      </c>
      <c r="BM321" s="24" t="s">
        <v>470</v>
      </c>
    </row>
    <row r="322" spans="2:65" s="1" customFormat="1" ht="27">
      <c r="B322" s="41"/>
      <c r="C322" s="63"/>
      <c r="D322" s="204" t="s">
        <v>162</v>
      </c>
      <c r="E322" s="63"/>
      <c r="F322" s="205" t="s">
        <v>471</v>
      </c>
      <c r="G322" s="63"/>
      <c r="H322" s="63"/>
      <c r="I322" s="163"/>
      <c r="J322" s="63"/>
      <c r="K322" s="63"/>
      <c r="L322" s="61"/>
      <c r="M322" s="206"/>
      <c r="N322" s="42"/>
      <c r="O322" s="42"/>
      <c r="P322" s="42"/>
      <c r="Q322" s="42"/>
      <c r="R322" s="42"/>
      <c r="S322" s="42"/>
      <c r="T322" s="78"/>
      <c r="AT322" s="24" t="s">
        <v>162</v>
      </c>
      <c r="AU322" s="24" t="s">
        <v>82</v>
      </c>
    </row>
    <row r="323" spans="2:65" s="11" customFormat="1" ht="13.5">
      <c r="B323" s="207"/>
      <c r="C323" s="208"/>
      <c r="D323" s="204" t="s">
        <v>164</v>
      </c>
      <c r="E323" s="209" t="s">
        <v>21</v>
      </c>
      <c r="F323" s="210" t="s">
        <v>472</v>
      </c>
      <c r="G323" s="208"/>
      <c r="H323" s="209" t="s">
        <v>21</v>
      </c>
      <c r="I323" s="211"/>
      <c r="J323" s="208"/>
      <c r="K323" s="208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164</v>
      </c>
      <c r="AU323" s="216" t="s">
        <v>82</v>
      </c>
      <c r="AV323" s="11" t="s">
        <v>80</v>
      </c>
      <c r="AW323" s="11" t="s">
        <v>35</v>
      </c>
      <c r="AX323" s="11" t="s">
        <v>72</v>
      </c>
      <c r="AY323" s="216" t="s">
        <v>152</v>
      </c>
    </row>
    <row r="324" spans="2:65" s="12" customFormat="1" ht="13.5">
      <c r="B324" s="217"/>
      <c r="C324" s="218"/>
      <c r="D324" s="204" t="s">
        <v>164</v>
      </c>
      <c r="E324" s="219" t="s">
        <v>21</v>
      </c>
      <c r="F324" s="220" t="s">
        <v>473</v>
      </c>
      <c r="G324" s="218"/>
      <c r="H324" s="221">
        <v>33.659999999999997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164</v>
      </c>
      <c r="AU324" s="227" t="s">
        <v>82</v>
      </c>
      <c r="AV324" s="12" t="s">
        <v>82</v>
      </c>
      <c r="AW324" s="12" t="s">
        <v>35</v>
      </c>
      <c r="AX324" s="12" t="s">
        <v>72</v>
      </c>
      <c r="AY324" s="227" t="s">
        <v>152</v>
      </c>
    </row>
    <row r="325" spans="2:65" s="12" customFormat="1" ht="13.5">
      <c r="B325" s="217"/>
      <c r="C325" s="218"/>
      <c r="D325" s="204" t="s">
        <v>164</v>
      </c>
      <c r="E325" s="219" t="s">
        <v>21</v>
      </c>
      <c r="F325" s="220" t="s">
        <v>474</v>
      </c>
      <c r="G325" s="218"/>
      <c r="H325" s="221">
        <v>-7.0919999999999996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164</v>
      </c>
      <c r="AU325" s="227" t="s">
        <v>82</v>
      </c>
      <c r="AV325" s="12" t="s">
        <v>82</v>
      </c>
      <c r="AW325" s="12" t="s">
        <v>35</v>
      </c>
      <c r="AX325" s="12" t="s">
        <v>72</v>
      </c>
      <c r="AY325" s="227" t="s">
        <v>152</v>
      </c>
    </row>
    <row r="326" spans="2:65" s="14" customFormat="1" ht="13.5">
      <c r="B326" s="239"/>
      <c r="C326" s="240"/>
      <c r="D326" s="204" t="s">
        <v>164</v>
      </c>
      <c r="E326" s="241" t="s">
        <v>21</v>
      </c>
      <c r="F326" s="242" t="s">
        <v>176</v>
      </c>
      <c r="G326" s="240"/>
      <c r="H326" s="243">
        <v>26.568000000000001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164</v>
      </c>
      <c r="AU326" s="249" t="s">
        <v>82</v>
      </c>
      <c r="AV326" s="14" t="s">
        <v>160</v>
      </c>
      <c r="AW326" s="14" t="s">
        <v>35</v>
      </c>
      <c r="AX326" s="14" t="s">
        <v>80</v>
      </c>
      <c r="AY326" s="249" t="s">
        <v>152</v>
      </c>
    </row>
    <row r="327" spans="2:65" s="1" customFormat="1" ht="16.5" customHeight="1">
      <c r="B327" s="41"/>
      <c r="C327" s="192" t="s">
        <v>475</v>
      </c>
      <c r="D327" s="192" t="s">
        <v>155</v>
      </c>
      <c r="E327" s="193" t="s">
        <v>476</v>
      </c>
      <c r="F327" s="194" t="s">
        <v>477</v>
      </c>
      <c r="G327" s="195" t="s">
        <v>192</v>
      </c>
      <c r="H327" s="196">
        <v>166.05799999999999</v>
      </c>
      <c r="I327" s="197"/>
      <c r="J327" s="198">
        <f>ROUND(I327*H327,2)</f>
        <v>0</v>
      </c>
      <c r="K327" s="194" t="s">
        <v>159</v>
      </c>
      <c r="L327" s="61"/>
      <c r="M327" s="199" t="s">
        <v>21</v>
      </c>
      <c r="N327" s="200" t="s">
        <v>43</v>
      </c>
      <c r="O327" s="42"/>
      <c r="P327" s="201">
        <f>O327*H327</f>
        <v>0</v>
      </c>
      <c r="Q327" s="201">
        <v>0</v>
      </c>
      <c r="R327" s="201">
        <f>Q327*H327</f>
        <v>0</v>
      </c>
      <c r="S327" s="201">
        <v>0.26100000000000001</v>
      </c>
      <c r="T327" s="202">
        <f>S327*H327</f>
        <v>43.341138000000001</v>
      </c>
      <c r="AR327" s="24" t="s">
        <v>160</v>
      </c>
      <c r="AT327" s="24" t="s">
        <v>155</v>
      </c>
      <c r="AU327" s="24" t="s">
        <v>82</v>
      </c>
      <c r="AY327" s="24" t="s">
        <v>152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24" t="s">
        <v>80</v>
      </c>
      <c r="BK327" s="203">
        <f>ROUND(I327*H327,2)</f>
        <v>0</v>
      </c>
      <c r="BL327" s="24" t="s">
        <v>160</v>
      </c>
      <c r="BM327" s="24" t="s">
        <v>478</v>
      </c>
    </row>
    <row r="328" spans="2:65" s="1" customFormat="1" ht="27">
      <c r="B328" s="41"/>
      <c r="C328" s="63"/>
      <c r="D328" s="204" t="s">
        <v>162</v>
      </c>
      <c r="E328" s="63"/>
      <c r="F328" s="205" t="s">
        <v>479</v>
      </c>
      <c r="G328" s="63"/>
      <c r="H328" s="63"/>
      <c r="I328" s="163"/>
      <c r="J328" s="63"/>
      <c r="K328" s="63"/>
      <c r="L328" s="61"/>
      <c r="M328" s="206"/>
      <c r="N328" s="42"/>
      <c r="O328" s="42"/>
      <c r="P328" s="42"/>
      <c r="Q328" s="42"/>
      <c r="R328" s="42"/>
      <c r="S328" s="42"/>
      <c r="T328" s="78"/>
      <c r="AT328" s="24" t="s">
        <v>162</v>
      </c>
      <c r="AU328" s="24" t="s">
        <v>82</v>
      </c>
    </row>
    <row r="329" spans="2:65" s="11" customFormat="1" ht="13.5">
      <c r="B329" s="207"/>
      <c r="C329" s="208"/>
      <c r="D329" s="204" t="s">
        <v>164</v>
      </c>
      <c r="E329" s="209" t="s">
        <v>21</v>
      </c>
      <c r="F329" s="210" t="s">
        <v>401</v>
      </c>
      <c r="G329" s="208"/>
      <c r="H329" s="209" t="s">
        <v>21</v>
      </c>
      <c r="I329" s="211"/>
      <c r="J329" s="208"/>
      <c r="K329" s="208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164</v>
      </c>
      <c r="AU329" s="216" t="s">
        <v>82</v>
      </c>
      <c r="AV329" s="11" t="s">
        <v>80</v>
      </c>
      <c r="AW329" s="11" t="s">
        <v>35</v>
      </c>
      <c r="AX329" s="11" t="s">
        <v>72</v>
      </c>
      <c r="AY329" s="216" t="s">
        <v>152</v>
      </c>
    </row>
    <row r="330" spans="2:65" s="12" customFormat="1" ht="13.5">
      <c r="B330" s="217"/>
      <c r="C330" s="218"/>
      <c r="D330" s="204" t="s">
        <v>164</v>
      </c>
      <c r="E330" s="219" t="s">
        <v>21</v>
      </c>
      <c r="F330" s="220" t="s">
        <v>480</v>
      </c>
      <c r="G330" s="218"/>
      <c r="H330" s="221">
        <v>5.7530000000000001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164</v>
      </c>
      <c r="AU330" s="227" t="s">
        <v>82</v>
      </c>
      <c r="AV330" s="12" t="s">
        <v>82</v>
      </c>
      <c r="AW330" s="12" t="s">
        <v>35</v>
      </c>
      <c r="AX330" s="12" t="s">
        <v>72</v>
      </c>
      <c r="AY330" s="227" t="s">
        <v>152</v>
      </c>
    </row>
    <row r="331" spans="2:65" s="12" customFormat="1" ht="13.5">
      <c r="B331" s="217"/>
      <c r="C331" s="218"/>
      <c r="D331" s="204" t="s">
        <v>164</v>
      </c>
      <c r="E331" s="219" t="s">
        <v>21</v>
      </c>
      <c r="F331" s="220" t="s">
        <v>481</v>
      </c>
      <c r="G331" s="218"/>
      <c r="H331" s="221">
        <v>5.0640000000000001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164</v>
      </c>
      <c r="AU331" s="227" t="s">
        <v>82</v>
      </c>
      <c r="AV331" s="12" t="s">
        <v>82</v>
      </c>
      <c r="AW331" s="12" t="s">
        <v>35</v>
      </c>
      <c r="AX331" s="12" t="s">
        <v>72</v>
      </c>
      <c r="AY331" s="227" t="s">
        <v>152</v>
      </c>
    </row>
    <row r="332" spans="2:65" s="11" customFormat="1" ht="13.5">
      <c r="B332" s="207"/>
      <c r="C332" s="208"/>
      <c r="D332" s="204" t="s">
        <v>164</v>
      </c>
      <c r="E332" s="209" t="s">
        <v>21</v>
      </c>
      <c r="F332" s="210" t="s">
        <v>482</v>
      </c>
      <c r="G332" s="208"/>
      <c r="H332" s="209" t="s">
        <v>21</v>
      </c>
      <c r="I332" s="211"/>
      <c r="J332" s="208"/>
      <c r="K332" s="208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164</v>
      </c>
      <c r="AU332" s="216" t="s">
        <v>82</v>
      </c>
      <c r="AV332" s="11" t="s">
        <v>80</v>
      </c>
      <c r="AW332" s="11" t="s">
        <v>35</v>
      </c>
      <c r="AX332" s="11" t="s">
        <v>72</v>
      </c>
      <c r="AY332" s="216" t="s">
        <v>152</v>
      </c>
    </row>
    <row r="333" spans="2:65" s="12" customFormat="1" ht="13.5">
      <c r="B333" s="217"/>
      <c r="C333" s="218"/>
      <c r="D333" s="204" t="s">
        <v>164</v>
      </c>
      <c r="E333" s="219" t="s">
        <v>21</v>
      </c>
      <c r="F333" s="220" t="s">
        <v>210</v>
      </c>
      <c r="G333" s="218"/>
      <c r="H333" s="221">
        <v>85.305000000000007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164</v>
      </c>
      <c r="AU333" s="227" t="s">
        <v>82</v>
      </c>
      <c r="AV333" s="12" t="s">
        <v>82</v>
      </c>
      <c r="AW333" s="12" t="s">
        <v>35</v>
      </c>
      <c r="AX333" s="12" t="s">
        <v>72</v>
      </c>
      <c r="AY333" s="227" t="s">
        <v>152</v>
      </c>
    </row>
    <row r="334" spans="2:65" s="11" customFormat="1" ht="13.5">
      <c r="B334" s="207"/>
      <c r="C334" s="208"/>
      <c r="D334" s="204" t="s">
        <v>164</v>
      </c>
      <c r="E334" s="209" t="s">
        <v>21</v>
      </c>
      <c r="F334" s="210" t="s">
        <v>483</v>
      </c>
      <c r="G334" s="208"/>
      <c r="H334" s="209" t="s">
        <v>21</v>
      </c>
      <c r="I334" s="211"/>
      <c r="J334" s="208"/>
      <c r="K334" s="208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164</v>
      </c>
      <c r="AU334" s="216" t="s">
        <v>82</v>
      </c>
      <c r="AV334" s="11" t="s">
        <v>80</v>
      </c>
      <c r="AW334" s="11" t="s">
        <v>35</v>
      </c>
      <c r="AX334" s="11" t="s">
        <v>72</v>
      </c>
      <c r="AY334" s="216" t="s">
        <v>152</v>
      </c>
    </row>
    <row r="335" spans="2:65" s="12" customFormat="1" ht="13.5">
      <c r="B335" s="217"/>
      <c r="C335" s="218"/>
      <c r="D335" s="204" t="s">
        <v>164</v>
      </c>
      <c r="E335" s="219" t="s">
        <v>21</v>
      </c>
      <c r="F335" s="220" t="s">
        <v>213</v>
      </c>
      <c r="G335" s="218"/>
      <c r="H335" s="221">
        <v>3.96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164</v>
      </c>
      <c r="AU335" s="227" t="s">
        <v>82</v>
      </c>
      <c r="AV335" s="12" t="s">
        <v>82</v>
      </c>
      <c r="AW335" s="12" t="s">
        <v>35</v>
      </c>
      <c r="AX335" s="12" t="s">
        <v>72</v>
      </c>
      <c r="AY335" s="227" t="s">
        <v>152</v>
      </c>
    </row>
    <row r="336" spans="2:65" s="11" customFormat="1" ht="13.5">
      <c r="B336" s="207"/>
      <c r="C336" s="208"/>
      <c r="D336" s="204" t="s">
        <v>164</v>
      </c>
      <c r="E336" s="209" t="s">
        <v>21</v>
      </c>
      <c r="F336" s="210" t="s">
        <v>403</v>
      </c>
      <c r="G336" s="208"/>
      <c r="H336" s="209" t="s">
        <v>21</v>
      </c>
      <c r="I336" s="211"/>
      <c r="J336" s="208"/>
      <c r="K336" s="208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164</v>
      </c>
      <c r="AU336" s="216" t="s">
        <v>82</v>
      </c>
      <c r="AV336" s="11" t="s">
        <v>80</v>
      </c>
      <c r="AW336" s="11" t="s">
        <v>35</v>
      </c>
      <c r="AX336" s="11" t="s">
        <v>72</v>
      </c>
      <c r="AY336" s="216" t="s">
        <v>152</v>
      </c>
    </row>
    <row r="337" spans="2:65" s="12" customFormat="1" ht="13.5">
      <c r="B337" s="217"/>
      <c r="C337" s="218"/>
      <c r="D337" s="204" t="s">
        <v>164</v>
      </c>
      <c r="E337" s="219" t="s">
        <v>21</v>
      </c>
      <c r="F337" s="220" t="s">
        <v>484</v>
      </c>
      <c r="G337" s="218"/>
      <c r="H337" s="221">
        <v>68.64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164</v>
      </c>
      <c r="AU337" s="227" t="s">
        <v>82</v>
      </c>
      <c r="AV337" s="12" t="s">
        <v>82</v>
      </c>
      <c r="AW337" s="12" t="s">
        <v>35</v>
      </c>
      <c r="AX337" s="12" t="s">
        <v>72</v>
      </c>
      <c r="AY337" s="227" t="s">
        <v>152</v>
      </c>
    </row>
    <row r="338" spans="2:65" s="12" customFormat="1" ht="13.5">
      <c r="B338" s="217"/>
      <c r="C338" s="218"/>
      <c r="D338" s="204" t="s">
        <v>164</v>
      </c>
      <c r="E338" s="219" t="s">
        <v>21</v>
      </c>
      <c r="F338" s="220" t="s">
        <v>485</v>
      </c>
      <c r="G338" s="218"/>
      <c r="H338" s="221">
        <v>-8.2739999999999991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164</v>
      </c>
      <c r="AU338" s="227" t="s">
        <v>82</v>
      </c>
      <c r="AV338" s="12" t="s">
        <v>82</v>
      </c>
      <c r="AW338" s="12" t="s">
        <v>35</v>
      </c>
      <c r="AX338" s="12" t="s">
        <v>72</v>
      </c>
      <c r="AY338" s="227" t="s">
        <v>152</v>
      </c>
    </row>
    <row r="339" spans="2:65" s="11" customFormat="1" ht="13.5">
      <c r="B339" s="207"/>
      <c r="C339" s="208"/>
      <c r="D339" s="204" t="s">
        <v>164</v>
      </c>
      <c r="E339" s="209" t="s">
        <v>21</v>
      </c>
      <c r="F339" s="210" t="s">
        <v>486</v>
      </c>
      <c r="G339" s="208"/>
      <c r="H339" s="209" t="s">
        <v>21</v>
      </c>
      <c r="I339" s="211"/>
      <c r="J339" s="208"/>
      <c r="K339" s="208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164</v>
      </c>
      <c r="AU339" s="216" t="s">
        <v>82</v>
      </c>
      <c r="AV339" s="11" t="s">
        <v>80</v>
      </c>
      <c r="AW339" s="11" t="s">
        <v>35</v>
      </c>
      <c r="AX339" s="11" t="s">
        <v>72</v>
      </c>
      <c r="AY339" s="216" t="s">
        <v>152</v>
      </c>
    </row>
    <row r="340" spans="2:65" s="12" customFormat="1" ht="13.5">
      <c r="B340" s="217"/>
      <c r="C340" s="218"/>
      <c r="D340" s="204" t="s">
        <v>164</v>
      </c>
      <c r="E340" s="219" t="s">
        <v>21</v>
      </c>
      <c r="F340" s="220" t="s">
        <v>219</v>
      </c>
      <c r="G340" s="218"/>
      <c r="H340" s="221">
        <v>5.61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164</v>
      </c>
      <c r="AU340" s="227" t="s">
        <v>82</v>
      </c>
      <c r="AV340" s="12" t="s">
        <v>82</v>
      </c>
      <c r="AW340" s="12" t="s">
        <v>35</v>
      </c>
      <c r="AX340" s="12" t="s">
        <v>72</v>
      </c>
      <c r="AY340" s="227" t="s">
        <v>152</v>
      </c>
    </row>
    <row r="341" spans="2:65" s="14" customFormat="1" ht="13.5">
      <c r="B341" s="239"/>
      <c r="C341" s="240"/>
      <c r="D341" s="204" t="s">
        <v>164</v>
      </c>
      <c r="E341" s="241" t="s">
        <v>21</v>
      </c>
      <c r="F341" s="242" t="s">
        <v>176</v>
      </c>
      <c r="G341" s="240"/>
      <c r="H341" s="243">
        <v>166.05799999999999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164</v>
      </c>
      <c r="AU341" s="249" t="s">
        <v>82</v>
      </c>
      <c r="AV341" s="14" t="s">
        <v>160</v>
      </c>
      <c r="AW341" s="14" t="s">
        <v>35</v>
      </c>
      <c r="AX341" s="14" t="s">
        <v>80</v>
      </c>
      <c r="AY341" s="249" t="s">
        <v>152</v>
      </c>
    </row>
    <row r="342" spans="2:65" s="1" customFormat="1" ht="16.5" customHeight="1">
      <c r="B342" s="41"/>
      <c r="C342" s="192" t="s">
        <v>487</v>
      </c>
      <c r="D342" s="192" t="s">
        <v>155</v>
      </c>
      <c r="E342" s="193" t="s">
        <v>488</v>
      </c>
      <c r="F342" s="194" t="s">
        <v>489</v>
      </c>
      <c r="G342" s="195" t="s">
        <v>192</v>
      </c>
      <c r="H342" s="196">
        <v>26.594999999999999</v>
      </c>
      <c r="I342" s="197"/>
      <c r="J342" s="198">
        <f>ROUND(I342*H342,2)</f>
        <v>0</v>
      </c>
      <c r="K342" s="194" t="s">
        <v>159</v>
      </c>
      <c r="L342" s="61"/>
      <c r="M342" s="199" t="s">
        <v>21</v>
      </c>
      <c r="N342" s="200" t="s">
        <v>43</v>
      </c>
      <c r="O342" s="42"/>
      <c r="P342" s="201">
        <f>O342*H342</f>
        <v>0</v>
      </c>
      <c r="Q342" s="201">
        <v>0</v>
      </c>
      <c r="R342" s="201">
        <f>Q342*H342</f>
        <v>0</v>
      </c>
      <c r="S342" s="201">
        <v>7.5999999999999998E-2</v>
      </c>
      <c r="T342" s="202">
        <f>S342*H342</f>
        <v>2.02122</v>
      </c>
      <c r="AR342" s="24" t="s">
        <v>160</v>
      </c>
      <c r="AT342" s="24" t="s">
        <v>155</v>
      </c>
      <c r="AU342" s="24" t="s">
        <v>82</v>
      </c>
      <c r="AY342" s="24" t="s">
        <v>152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24" t="s">
        <v>80</v>
      </c>
      <c r="BK342" s="203">
        <f>ROUND(I342*H342,2)</f>
        <v>0</v>
      </c>
      <c r="BL342" s="24" t="s">
        <v>160</v>
      </c>
      <c r="BM342" s="24" t="s">
        <v>490</v>
      </c>
    </row>
    <row r="343" spans="2:65" s="1" customFormat="1" ht="27">
      <c r="B343" s="41"/>
      <c r="C343" s="63"/>
      <c r="D343" s="204" t="s">
        <v>162</v>
      </c>
      <c r="E343" s="63"/>
      <c r="F343" s="205" t="s">
        <v>491</v>
      </c>
      <c r="G343" s="63"/>
      <c r="H343" s="63"/>
      <c r="I343" s="163"/>
      <c r="J343" s="63"/>
      <c r="K343" s="63"/>
      <c r="L343" s="61"/>
      <c r="M343" s="206"/>
      <c r="N343" s="42"/>
      <c r="O343" s="42"/>
      <c r="P343" s="42"/>
      <c r="Q343" s="42"/>
      <c r="R343" s="42"/>
      <c r="S343" s="42"/>
      <c r="T343" s="78"/>
      <c r="AT343" s="24" t="s">
        <v>162</v>
      </c>
      <c r="AU343" s="24" t="s">
        <v>82</v>
      </c>
    </row>
    <row r="344" spans="2:65" s="12" customFormat="1" ht="13.5">
      <c r="B344" s="217"/>
      <c r="C344" s="218"/>
      <c r="D344" s="204" t="s">
        <v>164</v>
      </c>
      <c r="E344" s="219" t="s">
        <v>21</v>
      </c>
      <c r="F344" s="220" t="s">
        <v>492</v>
      </c>
      <c r="G344" s="218"/>
      <c r="H344" s="221">
        <v>26.594999999999999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164</v>
      </c>
      <c r="AU344" s="227" t="s">
        <v>82</v>
      </c>
      <c r="AV344" s="12" t="s">
        <v>82</v>
      </c>
      <c r="AW344" s="12" t="s">
        <v>35</v>
      </c>
      <c r="AX344" s="12" t="s">
        <v>80</v>
      </c>
      <c r="AY344" s="227" t="s">
        <v>152</v>
      </c>
    </row>
    <row r="345" spans="2:65" s="1" customFormat="1" ht="16.5" customHeight="1">
      <c r="B345" s="41"/>
      <c r="C345" s="192" t="s">
        <v>493</v>
      </c>
      <c r="D345" s="192" t="s">
        <v>155</v>
      </c>
      <c r="E345" s="193" t="s">
        <v>494</v>
      </c>
      <c r="F345" s="194" t="s">
        <v>495</v>
      </c>
      <c r="G345" s="195" t="s">
        <v>192</v>
      </c>
      <c r="H345" s="196">
        <v>9.3580000000000005</v>
      </c>
      <c r="I345" s="197"/>
      <c r="J345" s="198">
        <f>ROUND(I345*H345,2)</f>
        <v>0</v>
      </c>
      <c r="K345" s="194" t="s">
        <v>159</v>
      </c>
      <c r="L345" s="61"/>
      <c r="M345" s="199" t="s">
        <v>21</v>
      </c>
      <c r="N345" s="200" t="s">
        <v>43</v>
      </c>
      <c r="O345" s="42"/>
      <c r="P345" s="201">
        <f>O345*H345</f>
        <v>0</v>
      </c>
      <c r="Q345" s="201">
        <v>0</v>
      </c>
      <c r="R345" s="201">
        <f>Q345*H345</f>
        <v>0</v>
      </c>
      <c r="S345" s="201">
        <v>6.3E-2</v>
      </c>
      <c r="T345" s="202">
        <f>S345*H345</f>
        <v>0.58955400000000002</v>
      </c>
      <c r="AR345" s="24" t="s">
        <v>160</v>
      </c>
      <c r="AT345" s="24" t="s">
        <v>155</v>
      </c>
      <c r="AU345" s="24" t="s">
        <v>82</v>
      </c>
      <c r="AY345" s="24" t="s">
        <v>152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24" t="s">
        <v>80</v>
      </c>
      <c r="BK345" s="203">
        <f>ROUND(I345*H345,2)</f>
        <v>0</v>
      </c>
      <c r="BL345" s="24" t="s">
        <v>160</v>
      </c>
      <c r="BM345" s="24" t="s">
        <v>496</v>
      </c>
    </row>
    <row r="346" spans="2:65" s="1" customFormat="1" ht="27">
      <c r="B346" s="41"/>
      <c r="C346" s="63"/>
      <c r="D346" s="204" t="s">
        <v>162</v>
      </c>
      <c r="E346" s="63"/>
      <c r="F346" s="205" t="s">
        <v>497</v>
      </c>
      <c r="G346" s="63"/>
      <c r="H346" s="63"/>
      <c r="I346" s="163"/>
      <c r="J346" s="63"/>
      <c r="K346" s="63"/>
      <c r="L346" s="61"/>
      <c r="M346" s="206"/>
      <c r="N346" s="42"/>
      <c r="O346" s="42"/>
      <c r="P346" s="42"/>
      <c r="Q346" s="42"/>
      <c r="R346" s="42"/>
      <c r="S346" s="42"/>
      <c r="T346" s="78"/>
      <c r="AT346" s="24" t="s">
        <v>162</v>
      </c>
      <c r="AU346" s="24" t="s">
        <v>82</v>
      </c>
    </row>
    <row r="347" spans="2:65" s="12" customFormat="1" ht="13.5">
      <c r="B347" s="217"/>
      <c r="C347" s="218"/>
      <c r="D347" s="204" t="s">
        <v>164</v>
      </c>
      <c r="E347" s="219" t="s">
        <v>21</v>
      </c>
      <c r="F347" s="220" t="s">
        <v>498</v>
      </c>
      <c r="G347" s="218"/>
      <c r="H347" s="221">
        <v>9.3580000000000005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164</v>
      </c>
      <c r="AU347" s="227" t="s">
        <v>82</v>
      </c>
      <c r="AV347" s="12" t="s">
        <v>82</v>
      </c>
      <c r="AW347" s="12" t="s">
        <v>35</v>
      </c>
      <c r="AX347" s="12" t="s">
        <v>80</v>
      </c>
      <c r="AY347" s="227" t="s">
        <v>152</v>
      </c>
    </row>
    <row r="348" spans="2:65" s="1" customFormat="1" ht="16.5" customHeight="1">
      <c r="B348" s="41"/>
      <c r="C348" s="192" t="s">
        <v>499</v>
      </c>
      <c r="D348" s="192" t="s">
        <v>155</v>
      </c>
      <c r="E348" s="193" t="s">
        <v>500</v>
      </c>
      <c r="F348" s="194" t="s">
        <v>501</v>
      </c>
      <c r="G348" s="195" t="s">
        <v>192</v>
      </c>
      <c r="H348" s="196">
        <v>56.91</v>
      </c>
      <c r="I348" s="197"/>
      <c r="J348" s="198">
        <f>ROUND(I348*H348,2)</f>
        <v>0</v>
      </c>
      <c r="K348" s="194" t="s">
        <v>159</v>
      </c>
      <c r="L348" s="61"/>
      <c r="M348" s="199" t="s">
        <v>21</v>
      </c>
      <c r="N348" s="200" t="s">
        <v>43</v>
      </c>
      <c r="O348" s="42"/>
      <c r="P348" s="201">
        <f>O348*H348</f>
        <v>0</v>
      </c>
      <c r="Q348" s="201">
        <v>0</v>
      </c>
      <c r="R348" s="201">
        <f>Q348*H348</f>
        <v>0</v>
      </c>
      <c r="S348" s="201">
        <v>5.5E-2</v>
      </c>
      <c r="T348" s="202">
        <f>S348*H348</f>
        <v>3.1300499999999998</v>
      </c>
      <c r="AR348" s="24" t="s">
        <v>160</v>
      </c>
      <c r="AT348" s="24" t="s">
        <v>155</v>
      </c>
      <c r="AU348" s="24" t="s">
        <v>82</v>
      </c>
      <c r="AY348" s="24" t="s">
        <v>152</v>
      </c>
      <c r="BE348" s="203">
        <f>IF(N348="základní",J348,0)</f>
        <v>0</v>
      </c>
      <c r="BF348" s="203">
        <f>IF(N348="snížená",J348,0)</f>
        <v>0</v>
      </c>
      <c r="BG348" s="203">
        <f>IF(N348="zákl. přenesená",J348,0)</f>
        <v>0</v>
      </c>
      <c r="BH348" s="203">
        <f>IF(N348="sníž. přenesená",J348,0)</f>
        <v>0</v>
      </c>
      <c r="BI348" s="203">
        <f>IF(N348="nulová",J348,0)</f>
        <v>0</v>
      </c>
      <c r="BJ348" s="24" t="s">
        <v>80</v>
      </c>
      <c r="BK348" s="203">
        <f>ROUND(I348*H348,2)</f>
        <v>0</v>
      </c>
      <c r="BL348" s="24" t="s">
        <v>160</v>
      </c>
      <c r="BM348" s="24" t="s">
        <v>502</v>
      </c>
    </row>
    <row r="349" spans="2:65" s="1" customFormat="1" ht="27">
      <c r="B349" s="41"/>
      <c r="C349" s="63"/>
      <c r="D349" s="204" t="s">
        <v>162</v>
      </c>
      <c r="E349" s="63"/>
      <c r="F349" s="205" t="s">
        <v>503</v>
      </c>
      <c r="G349" s="63"/>
      <c r="H349" s="63"/>
      <c r="I349" s="163"/>
      <c r="J349" s="63"/>
      <c r="K349" s="63"/>
      <c r="L349" s="61"/>
      <c r="M349" s="206"/>
      <c r="N349" s="42"/>
      <c r="O349" s="42"/>
      <c r="P349" s="42"/>
      <c r="Q349" s="42"/>
      <c r="R349" s="42"/>
      <c r="S349" s="42"/>
      <c r="T349" s="78"/>
      <c r="AT349" s="24" t="s">
        <v>162</v>
      </c>
      <c r="AU349" s="24" t="s">
        <v>82</v>
      </c>
    </row>
    <row r="350" spans="2:65" s="12" customFormat="1" ht="13.5">
      <c r="B350" s="217"/>
      <c r="C350" s="218"/>
      <c r="D350" s="204" t="s">
        <v>164</v>
      </c>
      <c r="E350" s="219" t="s">
        <v>21</v>
      </c>
      <c r="F350" s="220" t="s">
        <v>504</v>
      </c>
      <c r="G350" s="218"/>
      <c r="H350" s="221">
        <v>28.71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164</v>
      </c>
      <c r="AU350" s="227" t="s">
        <v>82</v>
      </c>
      <c r="AV350" s="12" t="s">
        <v>82</v>
      </c>
      <c r="AW350" s="12" t="s">
        <v>35</v>
      </c>
      <c r="AX350" s="12" t="s">
        <v>72</v>
      </c>
      <c r="AY350" s="227" t="s">
        <v>152</v>
      </c>
    </row>
    <row r="351" spans="2:65" s="12" customFormat="1" ht="13.5">
      <c r="B351" s="217"/>
      <c r="C351" s="218"/>
      <c r="D351" s="204" t="s">
        <v>164</v>
      </c>
      <c r="E351" s="219" t="s">
        <v>21</v>
      </c>
      <c r="F351" s="220" t="s">
        <v>505</v>
      </c>
      <c r="G351" s="218"/>
      <c r="H351" s="221">
        <v>9.75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164</v>
      </c>
      <c r="AU351" s="227" t="s">
        <v>82</v>
      </c>
      <c r="AV351" s="12" t="s">
        <v>82</v>
      </c>
      <c r="AW351" s="12" t="s">
        <v>35</v>
      </c>
      <c r="AX351" s="12" t="s">
        <v>72</v>
      </c>
      <c r="AY351" s="227" t="s">
        <v>152</v>
      </c>
    </row>
    <row r="352" spans="2:65" s="12" customFormat="1" ht="13.5">
      <c r="B352" s="217"/>
      <c r="C352" s="218"/>
      <c r="D352" s="204" t="s">
        <v>164</v>
      </c>
      <c r="E352" s="219" t="s">
        <v>21</v>
      </c>
      <c r="F352" s="220" t="s">
        <v>506</v>
      </c>
      <c r="G352" s="218"/>
      <c r="H352" s="221">
        <v>9.75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164</v>
      </c>
      <c r="AU352" s="227" t="s">
        <v>82</v>
      </c>
      <c r="AV352" s="12" t="s">
        <v>82</v>
      </c>
      <c r="AW352" s="12" t="s">
        <v>35</v>
      </c>
      <c r="AX352" s="12" t="s">
        <v>72</v>
      </c>
      <c r="AY352" s="227" t="s">
        <v>152</v>
      </c>
    </row>
    <row r="353" spans="2:65" s="12" customFormat="1" ht="13.5">
      <c r="B353" s="217"/>
      <c r="C353" s="218"/>
      <c r="D353" s="204" t="s">
        <v>164</v>
      </c>
      <c r="E353" s="219" t="s">
        <v>21</v>
      </c>
      <c r="F353" s="220" t="s">
        <v>507</v>
      </c>
      <c r="G353" s="218"/>
      <c r="H353" s="221">
        <v>8.6999999999999993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164</v>
      </c>
      <c r="AU353" s="227" t="s">
        <v>82</v>
      </c>
      <c r="AV353" s="12" t="s">
        <v>82</v>
      </c>
      <c r="AW353" s="12" t="s">
        <v>35</v>
      </c>
      <c r="AX353" s="12" t="s">
        <v>72</v>
      </c>
      <c r="AY353" s="227" t="s">
        <v>152</v>
      </c>
    </row>
    <row r="354" spans="2:65" s="14" customFormat="1" ht="13.5">
      <c r="B354" s="239"/>
      <c r="C354" s="240"/>
      <c r="D354" s="204" t="s">
        <v>164</v>
      </c>
      <c r="E354" s="241" t="s">
        <v>21</v>
      </c>
      <c r="F354" s="242" t="s">
        <v>176</v>
      </c>
      <c r="G354" s="240"/>
      <c r="H354" s="243">
        <v>56.91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164</v>
      </c>
      <c r="AU354" s="249" t="s">
        <v>82</v>
      </c>
      <c r="AV354" s="14" t="s">
        <v>160</v>
      </c>
      <c r="AW354" s="14" t="s">
        <v>35</v>
      </c>
      <c r="AX354" s="14" t="s">
        <v>80</v>
      </c>
      <c r="AY354" s="249" t="s">
        <v>152</v>
      </c>
    </row>
    <row r="355" spans="2:65" s="1" customFormat="1" ht="25.5" customHeight="1">
      <c r="B355" s="41"/>
      <c r="C355" s="192" t="s">
        <v>508</v>
      </c>
      <c r="D355" s="192" t="s">
        <v>155</v>
      </c>
      <c r="E355" s="193" t="s">
        <v>509</v>
      </c>
      <c r="F355" s="194" t="s">
        <v>510</v>
      </c>
      <c r="G355" s="195" t="s">
        <v>192</v>
      </c>
      <c r="H355" s="196">
        <v>10.92</v>
      </c>
      <c r="I355" s="197"/>
      <c r="J355" s="198">
        <f>ROUND(I355*H355,2)</f>
        <v>0</v>
      </c>
      <c r="K355" s="194" t="s">
        <v>159</v>
      </c>
      <c r="L355" s="61"/>
      <c r="M355" s="199" t="s">
        <v>21</v>
      </c>
      <c r="N355" s="200" t="s">
        <v>43</v>
      </c>
      <c r="O355" s="42"/>
      <c r="P355" s="201">
        <f>O355*H355</f>
        <v>0</v>
      </c>
      <c r="Q355" s="201">
        <v>0</v>
      </c>
      <c r="R355" s="201">
        <f>Q355*H355</f>
        <v>0</v>
      </c>
      <c r="S355" s="201">
        <v>0.27</v>
      </c>
      <c r="T355" s="202">
        <f>S355*H355</f>
        <v>2.9484000000000004</v>
      </c>
      <c r="AR355" s="24" t="s">
        <v>160</v>
      </c>
      <c r="AT355" s="24" t="s">
        <v>155</v>
      </c>
      <c r="AU355" s="24" t="s">
        <v>82</v>
      </c>
      <c r="AY355" s="24" t="s">
        <v>152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24" t="s">
        <v>80</v>
      </c>
      <c r="BK355" s="203">
        <f>ROUND(I355*H355,2)</f>
        <v>0</v>
      </c>
      <c r="BL355" s="24" t="s">
        <v>160</v>
      </c>
      <c r="BM355" s="24" t="s">
        <v>511</v>
      </c>
    </row>
    <row r="356" spans="2:65" s="1" customFormat="1" ht="27">
      <c r="B356" s="41"/>
      <c r="C356" s="63"/>
      <c r="D356" s="204" t="s">
        <v>162</v>
      </c>
      <c r="E356" s="63"/>
      <c r="F356" s="205" t="s">
        <v>512</v>
      </c>
      <c r="G356" s="63"/>
      <c r="H356" s="63"/>
      <c r="I356" s="163"/>
      <c r="J356" s="63"/>
      <c r="K356" s="63"/>
      <c r="L356" s="61"/>
      <c r="M356" s="206"/>
      <c r="N356" s="42"/>
      <c r="O356" s="42"/>
      <c r="P356" s="42"/>
      <c r="Q356" s="42"/>
      <c r="R356" s="42"/>
      <c r="S356" s="42"/>
      <c r="T356" s="78"/>
      <c r="AT356" s="24" t="s">
        <v>162</v>
      </c>
      <c r="AU356" s="24" t="s">
        <v>82</v>
      </c>
    </row>
    <row r="357" spans="2:65" s="12" customFormat="1" ht="13.5">
      <c r="B357" s="217"/>
      <c r="C357" s="218"/>
      <c r="D357" s="204" t="s">
        <v>164</v>
      </c>
      <c r="E357" s="219" t="s">
        <v>21</v>
      </c>
      <c r="F357" s="220" t="s">
        <v>513</v>
      </c>
      <c r="G357" s="218"/>
      <c r="H357" s="221">
        <v>0.72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164</v>
      </c>
      <c r="AU357" s="227" t="s">
        <v>82</v>
      </c>
      <c r="AV357" s="12" t="s">
        <v>82</v>
      </c>
      <c r="AW357" s="12" t="s">
        <v>35</v>
      </c>
      <c r="AX357" s="12" t="s">
        <v>72</v>
      </c>
      <c r="AY357" s="227" t="s">
        <v>152</v>
      </c>
    </row>
    <row r="358" spans="2:65" s="12" customFormat="1" ht="13.5">
      <c r="B358" s="217"/>
      <c r="C358" s="218"/>
      <c r="D358" s="204" t="s">
        <v>164</v>
      </c>
      <c r="E358" s="219" t="s">
        <v>21</v>
      </c>
      <c r="F358" s="220" t="s">
        <v>514</v>
      </c>
      <c r="G358" s="218"/>
      <c r="H358" s="221">
        <v>2.2000000000000002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164</v>
      </c>
      <c r="AU358" s="227" t="s">
        <v>82</v>
      </c>
      <c r="AV358" s="12" t="s">
        <v>82</v>
      </c>
      <c r="AW358" s="12" t="s">
        <v>35</v>
      </c>
      <c r="AX358" s="12" t="s">
        <v>72</v>
      </c>
      <c r="AY358" s="227" t="s">
        <v>152</v>
      </c>
    </row>
    <row r="359" spans="2:65" s="12" customFormat="1" ht="13.5">
      <c r="B359" s="217"/>
      <c r="C359" s="218"/>
      <c r="D359" s="204" t="s">
        <v>164</v>
      </c>
      <c r="E359" s="219" t="s">
        <v>21</v>
      </c>
      <c r="F359" s="220" t="s">
        <v>515</v>
      </c>
      <c r="G359" s="218"/>
      <c r="H359" s="221">
        <v>7.2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164</v>
      </c>
      <c r="AU359" s="227" t="s">
        <v>82</v>
      </c>
      <c r="AV359" s="12" t="s">
        <v>82</v>
      </c>
      <c r="AW359" s="12" t="s">
        <v>35</v>
      </c>
      <c r="AX359" s="12" t="s">
        <v>72</v>
      </c>
      <c r="AY359" s="227" t="s">
        <v>152</v>
      </c>
    </row>
    <row r="360" spans="2:65" s="12" customFormat="1" ht="13.5">
      <c r="B360" s="217"/>
      <c r="C360" s="218"/>
      <c r="D360" s="204" t="s">
        <v>164</v>
      </c>
      <c r="E360" s="219" t="s">
        <v>21</v>
      </c>
      <c r="F360" s="220" t="s">
        <v>516</v>
      </c>
      <c r="G360" s="218"/>
      <c r="H360" s="221">
        <v>0.8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164</v>
      </c>
      <c r="AU360" s="227" t="s">
        <v>82</v>
      </c>
      <c r="AV360" s="12" t="s">
        <v>82</v>
      </c>
      <c r="AW360" s="12" t="s">
        <v>35</v>
      </c>
      <c r="AX360" s="12" t="s">
        <v>72</v>
      </c>
      <c r="AY360" s="227" t="s">
        <v>152</v>
      </c>
    </row>
    <row r="361" spans="2:65" s="14" customFormat="1" ht="13.5">
      <c r="B361" s="239"/>
      <c r="C361" s="240"/>
      <c r="D361" s="204" t="s">
        <v>164</v>
      </c>
      <c r="E361" s="241" t="s">
        <v>21</v>
      </c>
      <c r="F361" s="242" t="s">
        <v>176</v>
      </c>
      <c r="G361" s="240"/>
      <c r="H361" s="243">
        <v>10.92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164</v>
      </c>
      <c r="AU361" s="249" t="s">
        <v>82</v>
      </c>
      <c r="AV361" s="14" t="s">
        <v>160</v>
      </c>
      <c r="AW361" s="14" t="s">
        <v>35</v>
      </c>
      <c r="AX361" s="14" t="s">
        <v>80</v>
      </c>
      <c r="AY361" s="249" t="s">
        <v>152</v>
      </c>
    </row>
    <row r="362" spans="2:65" s="1" customFormat="1" ht="25.5" customHeight="1">
      <c r="B362" s="41"/>
      <c r="C362" s="192" t="s">
        <v>517</v>
      </c>
      <c r="D362" s="192" t="s">
        <v>155</v>
      </c>
      <c r="E362" s="193" t="s">
        <v>518</v>
      </c>
      <c r="F362" s="194" t="s">
        <v>519</v>
      </c>
      <c r="G362" s="195" t="s">
        <v>192</v>
      </c>
      <c r="H362" s="196">
        <v>7.92</v>
      </c>
      <c r="I362" s="197"/>
      <c r="J362" s="198">
        <f>ROUND(I362*H362,2)</f>
        <v>0</v>
      </c>
      <c r="K362" s="194" t="s">
        <v>159</v>
      </c>
      <c r="L362" s="61"/>
      <c r="M362" s="199" t="s">
        <v>21</v>
      </c>
      <c r="N362" s="200" t="s">
        <v>43</v>
      </c>
      <c r="O362" s="42"/>
      <c r="P362" s="201">
        <f>O362*H362</f>
        <v>0</v>
      </c>
      <c r="Q362" s="201">
        <v>0</v>
      </c>
      <c r="R362" s="201">
        <f>Q362*H362</f>
        <v>0</v>
      </c>
      <c r="S362" s="201">
        <v>0.27</v>
      </c>
      <c r="T362" s="202">
        <f>S362*H362</f>
        <v>2.1384000000000003</v>
      </c>
      <c r="AR362" s="24" t="s">
        <v>160</v>
      </c>
      <c r="AT362" s="24" t="s">
        <v>155</v>
      </c>
      <c r="AU362" s="24" t="s">
        <v>82</v>
      </c>
      <c r="AY362" s="24" t="s">
        <v>152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24" t="s">
        <v>80</v>
      </c>
      <c r="BK362" s="203">
        <f>ROUND(I362*H362,2)</f>
        <v>0</v>
      </c>
      <c r="BL362" s="24" t="s">
        <v>160</v>
      </c>
      <c r="BM362" s="24" t="s">
        <v>520</v>
      </c>
    </row>
    <row r="363" spans="2:65" s="1" customFormat="1" ht="27">
      <c r="B363" s="41"/>
      <c r="C363" s="63"/>
      <c r="D363" s="204" t="s">
        <v>162</v>
      </c>
      <c r="E363" s="63"/>
      <c r="F363" s="205" t="s">
        <v>521</v>
      </c>
      <c r="G363" s="63"/>
      <c r="H363" s="63"/>
      <c r="I363" s="163"/>
      <c r="J363" s="63"/>
      <c r="K363" s="63"/>
      <c r="L363" s="61"/>
      <c r="M363" s="206"/>
      <c r="N363" s="42"/>
      <c r="O363" s="42"/>
      <c r="P363" s="42"/>
      <c r="Q363" s="42"/>
      <c r="R363" s="42"/>
      <c r="S363" s="42"/>
      <c r="T363" s="78"/>
      <c r="AT363" s="24" t="s">
        <v>162</v>
      </c>
      <c r="AU363" s="24" t="s">
        <v>82</v>
      </c>
    </row>
    <row r="364" spans="2:65" s="12" customFormat="1" ht="13.5">
      <c r="B364" s="217"/>
      <c r="C364" s="218"/>
      <c r="D364" s="204" t="s">
        <v>164</v>
      </c>
      <c r="E364" s="219" t="s">
        <v>21</v>
      </c>
      <c r="F364" s="220" t="s">
        <v>522</v>
      </c>
      <c r="G364" s="218"/>
      <c r="H364" s="221">
        <v>1.76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164</v>
      </c>
      <c r="AU364" s="227" t="s">
        <v>82</v>
      </c>
      <c r="AV364" s="12" t="s">
        <v>82</v>
      </c>
      <c r="AW364" s="12" t="s">
        <v>35</v>
      </c>
      <c r="AX364" s="12" t="s">
        <v>72</v>
      </c>
      <c r="AY364" s="227" t="s">
        <v>152</v>
      </c>
    </row>
    <row r="365" spans="2:65" s="12" customFormat="1" ht="13.5">
      <c r="B365" s="217"/>
      <c r="C365" s="218"/>
      <c r="D365" s="204" t="s">
        <v>164</v>
      </c>
      <c r="E365" s="219" t="s">
        <v>21</v>
      </c>
      <c r="F365" s="220" t="s">
        <v>523</v>
      </c>
      <c r="G365" s="218"/>
      <c r="H365" s="221">
        <v>1.76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164</v>
      </c>
      <c r="AU365" s="227" t="s">
        <v>82</v>
      </c>
      <c r="AV365" s="12" t="s">
        <v>82</v>
      </c>
      <c r="AW365" s="12" t="s">
        <v>35</v>
      </c>
      <c r="AX365" s="12" t="s">
        <v>72</v>
      </c>
      <c r="AY365" s="227" t="s">
        <v>152</v>
      </c>
    </row>
    <row r="366" spans="2:65" s="12" customFormat="1" ht="13.5">
      <c r="B366" s="217"/>
      <c r="C366" s="218"/>
      <c r="D366" s="204" t="s">
        <v>164</v>
      </c>
      <c r="E366" s="219" t="s">
        <v>21</v>
      </c>
      <c r="F366" s="220" t="s">
        <v>524</v>
      </c>
      <c r="G366" s="218"/>
      <c r="H366" s="221">
        <v>4.4000000000000004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164</v>
      </c>
      <c r="AU366" s="227" t="s">
        <v>82</v>
      </c>
      <c r="AV366" s="12" t="s">
        <v>82</v>
      </c>
      <c r="AW366" s="12" t="s">
        <v>35</v>
      </c>
      <c r="AX366" s="12" t="s">
        <v>72</v>
      </c>
      <c r="AY366" s="227" t="s">
        <v>152</v>
      </c>
    </row>
    <row r="367" spans="2:65" s="14" customFormat="1" ht="13.5">
      <c r="B367" s="239"/>
      <c r="C367" s="240"/>
      <c r="D367" s="204" t="s">
        <v>164</v>
      </c>
      <c r="E367" s="241" t="s">
        <v>21</v>
      </c>
      <c r="F367" s="242" t="s">
        <v>176</v>
      </c>
      <c r="G367" s="240"/>
      <c r="H367" s="243">
        <v>7.92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164</v>
      </c>
      <c r="AU367" s="249" t="s">
        <v>82</v>
      </c>
      <c r="AV367" s="14" t="s">
        <v>160</v>
      </c>
      <c r="AW367" s="14" t="s">
        <v>35</v>
      </c>
      <c r="AX367" s="14" t="s">
        <v>80</v>
      </c>
      <c r="AY367" s="249" t="s">
        <v>152</v>
      </c>
    </row>
    <row r="368" spans="2:65" s="1" customFormat="1" ht="25.5" customHeight="1">
      <c r="B368" s="41"/>
      <c r="C368" s="192" t="s">
        <v>525</v>
      </c>
      <c r="D368" s="192" t="s">
        <v>155</v>
      </c>
      <c r="E368" s="193" t="s">
        <v>526</v>
      </c>
      <c r="F368" s="194" t="s">
        <v>527</v>
      </c>
      <c r="G368" s="195" t="s">
        <v>371</v>
      </c>
      <c r="H368" s="196">
        <v>2</v>
      </c>
      <c r="I368" s="197"/>
      <c r="J368" s="198">
        <f>ROUND(I368*H368,2)</f>
        <v>0</v>
      </c>
      <c r="K368" s="194" t="s">
        <v>159</v>
      </c>
      <c r="L368" s="61"/>
      <c r="M368" s="199" t="s">
        <v>21</v>
      </c>
      <c r="N368" s="200" t="s">
        <v>43</v>
      </c>
      <c r="O368" s="42"/>
      <c r="P368" s="201">
        <f>O368*H368</f>
        <v>0</v>
      </c>
      <c r="Q368" s="201">
        <v>0</v>
      </c>
      <c r="R368" s="201">
        <f>Q368*H368</f>
        <v>0</v>
      </c>
      <c r="S368" s="201">
        <v>0.187</v>
      </c>
      <c r="T368" s="202">
        <f>S368*H368</f>
        <v>0.374</v>
      </c>
      <c r="AR368" s="24" t="s">
        <v>160</v>
      </c>
      <c r="AT368" s="24" t="s">
        <v>155</v>
      </c>
      <c r="AU368" s="24" t="s">
        <v>82</v>
      </c>
      <c r="AY368" s="24" t="s">
        <v>152</v>
      </c>
      <c r="BE368" s="203">
        <f>IF(N368="základní",J368,0)</f>
        <v>0</v>
      </c>
      <c r="BF368" s="203">
        <f>IF(N368="snížená",J368,0)</f>
        <v>0</v>
      </c>
      <c r="BG368" s="203">
        <f>IF(N368="zákl. přenesená",J368,0)</f>
        <v>0</v>
      </c>
      <c r="BH368" s="203">
        <f>IF(N368="sníž. přenesená",J368,0)</f>
        <v>0</v>
      </c>
      <c r="BI368" s="203">
        <f>IF(N368="nulová",J368,0)</f>
        <v>0</v>
      </c>
      <c r="BJ368" s="24" t="s">
        <v>80</v>
      </c>
      <c r="BK368" s="203">
        <f>ROUND(I368*H368,2)</f>
        <v>0</v>
      </c>
      <c r="BL368" s="24" t="s">
        <v>160</v>
      </c>
      <c r="BM368" s="24" t="s">
        <v>528</v>
      </c>
    </row>
    <row r="369" spans="2:65" s="1" customFormat="1" ht="27">
      <c r="B369" s="41"/>
      <c r="C369" s="63"/>
      <c r="D369" s="204" t="s">
        <v>162</v>
      </c>
      <c r="E369" s="63"/>
      <c r="F369" s="205" t="s">
        <v>529</v>
      </c>
      <c r="G369" s="63"/>
      <c r="H369" s="63"/>
      <c r="I369" s="163"/>
      <c r="J369" s="63"/>
      <c r="K369" s="63"/>
      <c r="L369" s="61"/>
      <c r="M369" s="206"/>
      <c r="N369" s="42"/>
      <c r="O369" s="42"/>
      <c r="P369" s="42"/>
      <c r="Q369" s="42"/>
      <c r="R369" s="42"/>
      <c r="S369" s="42"/>
      <c r="T369" s="78"/>
      <c r="AT369" s="24" t="s">
        <v>162</v>
      </c>
      <c r="AU369" s="24" t="s">
        <v>82</v>
      </c>
    </row>
    <row r="370" spans="2:65" s="12" customFormat="1" ht="13.5">
      <c r="B370" s="217"/>
      <c r="C370" s="218"/>
      <c r="D370" s="204" t="s">
        <v>164</v>
      </c>
      <c r="E370" s="219" t="s">
        <v>21</v>
      </c>
      <c r="F370" s="220" t="s">
        <v>380</v>
      </c>
      <c r="G370" s="218"/>
      <c r="H370" s="221">
        <v>2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164</v>
      </c>
      <c r="AU370" s="227" t="s">
        <v>82</v>
      </c>
      <c r="AV370" s="12" t="s">
        <v>82</v>
      </c>
      <c r="AW370" s="12" t="s">
        <v>35</v>
      </c>
      <c r="AX370" s="12" t="s">
        <v>80</v>
      </c>
      <c r="AY370" s="227" t="s">
        <v>152</v>
      </c>
    </row>
    <row r="371" spans="2:65" s="1" customFormat="1" ht="16.5" customHeight="1">
      <c r="B371" s="41"/>
      <c r="C371" s="192" t="s">
        <v>530</v>
      </c>
      <c r="D371" s="192" t="s">
        <v>155</v>
      </c>
      <c r="E371" s="193" t="s">
        <v>531</v>
      </c>
      <c r="F371" s="194" t="s">
        <v>532</v>
      </c>
      <c r="G371" s="195" t="s">
        <v>242</v>
      </c>
      <c r="H371" s="196">
        <v>0.3</v>
      </c>
      <c r="I371" s="197"/>
      <c r="J371" s="198">
        <f>ROUND(I371*H371,2)</f>
        <v>0</v>
      </c>
      <c r="K371" s="194" t="s">
        <v>159</v>
      </c>
      <c r="L371" s="61"/>
      <c r="M371" s="199" t="s">
        <v>21</v>
      </c>
      <c r="N371" s="200" t="s">
        <v>43</v>
      </c>
      <c r="O371" s="42"/>
      <c r="P371" s="201">
        <f>O371*H371</f>
        <v>0</v>
      </c>
      <c r="Q371" s="201">
        <v>4.1700000000000001E-3</v>
      </c>
      <c r="R371" s="201">
        <f>Q371*H371</f>
        <v>1.2509999999999999E-3</v>
      </c>
      <c r="S371" s="201">
        <v>0.28299999999999997</v>
      </c>
      <c r="T371" s="202">
        <f>S371*H371</f>
        <v>8.4899999999999989E-2</v>
      </c>
      <c r="AR371" s="24" t="s">
        <v>160</v>
      </c>
      <c r="AT371" s="24" t="s">
        <v>155</v>
      </c>
      <c r="AU371" s="24" t="s">
        <v>82</v>
      </c>
      <c r="AY371" s="24" t="s">
        <v>152</v>
      </c>
      <c r="BE371" s="203">
        <f>IF(N371="základní",J371,0)</f>
        <v>0</v>
      </c>
      <c r="BF371" s="203">
        <f>IF(N371="snížená",J371,0)</f>
        <v>0</v>
      </c>
      <c r="BG371" s="203">
        <f>IF(N371="zákl. přenesená",J371,0)</f>
        <v>0</v>
      </c>
      <c r="BH371" s="203">
        <f>IF(N371="sníž. přenesená",J371,0)</f>
        <v>0</v>
      </c>
      <c r="BI371" s="203">
        <f>IF(N371="nulová",J371,0)</f>
        <v>0</v>
      </c>
      <c r="BJ371" s="24" t="s">
        <v>80</v>
      </c>
      <c r="BK371" s="203">
        <f>ROUND(I371*H371,2)</f>
        <v>0</v>
      </c>
      <c r="BL371" s="24" t="s">
        <v>160</v>
      </c>
      <c r="BM371" s="24" t="s">
        <v>533</v>
      </c>
    </row>
    <row r="372" spans="2:65" s="1" customFormat="1" ht="27">
      <c r="B372" s="41"/>
      <c r="C372" s="63"/>
      <c r="D372" s="204" t="s">
        <v>162</v>
      </c>
      <c r="E372" s="63"/>
      <c r="F372" s="205" t="s">
        <v>534</v>
      </c>
      <c r="G372" s="63"/>
      <c r="H372" s="63"/>
      <c r="I372" s="163"/>
      <c r="J372" s="63"/>
      <c r="K372" s="63"/>
      <c r="L372" s="61"/>
      <c r="M372" s="206"/>
      <c r="N372" s="42"/>
      <c r="O372" s="42"/>
      <c r="P372" s="42"/>
      <c r="Q372" s="42"/>
      <c r="R372" s="42"/>
      <c r="S372" s="42"/>
      <c r="T372" s="78"/>
      <c r="AT372" s="24" t="s">
        <v>162</v>
      </c>
      <c r="AU372" s="24" t="s">
        <v>82</v>
      </c>
    </row>
    <row r="373" spans="2:65" s="12" customFormat="1" ht="13.5">
      <c r="B373" s="217"/>
      <c r="C373" s="218"/>
      <c r="D373" s="204" t="s">
        <v>164</v>
      </c>
      <c r="E373" s="219" t="s">
        <v>21</v>
      </c>
      <c r="F373" s="220" t="s">
        <v>535</v>
      </c>
      <c r="G373" s="218"/>
      <c r="H373" s="221">
        <v>0.3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164</v>
      </c>
      <c r="AU373" s="227" t="s">
        <v>82</v>
      </c>
      <c r="AV373" s="12" t="s">
        <v>82</v>
      </c>
      <c r="AW373" s="12" t="s">
        <v>35</v>
      </c>
      <c r="AX373" s="12" t="s">
        <v>80</v>
      </c>
      <c r="AY373" s="227" t="s">
        <v>152</v>
      </c>
    </row>
    <row r="374" spans="2:65" s="1" customFormat="1" ht="25.5" customHeight="1">
      <c r="B374" s="41"/>
      <c r="C374" s="192" t="s">
        <v>536</v>
      </c>
      <c r="D374" s="192" t="s">
        <v>155</v>
      </c>
      <c r="E374" s="193" t="s">
        <v>537</v>
      </c>
      <c r="F374" s="194" t="s">
        <v>538</v>
      </c>
      <c r="G374" s="195" t="s">
        <v>192</v>
      </c>
      <c r="H374" s="196">
        <v>1333.556</v>
      </c>
      <c r="I374" s="197"/>
      <c r="J374" s="198">
        <f>ROUND(I374*H374,2)</f>
        <v>0</v>
      </c>
      <c r="K374" s="194" t="s">
        <v>159</v>
      </c>
      <c r="L374" s="61"/>
      <c r="M374" s="199" t="s">
        <v>21</v>
      </c>
      <c r="N374" s="200" t="s">
        <v>43</v>
      </c>
      <c r="O374" s="42"/>
      <c r="P374" s="201">
        <f>O374*H374</f>
        <v>0</v>
      </c>
      <c r="Q374" s="201">
        <v>0</v>
      </c>
      <c r="R374" s="201">
        <f>Q374*H374</f>
        <v>0</v>
      </c>
      <c r="S374" s="201">
        <v>4.0000000000000001E-3</v>
      </c>
      <c r="T374" s="202">
        <f>S374*H374</f>
        <v>5.3342239999999999</v>
      </c>
      <c r="AR374" s="24" t="s">
        <v>160</v>
      </c>
      <c r="AT374" s="24" t="s">
        <v>155</v>
      </c>
      <c r="AU374" s="24" t="s">
        <v>82</v>
      </c>
      <c r="AY374" s="24" t="s">
        <v>152</v>
      </c>
      <c r="BE374" s="203">
        <f>IF(N374="základní",J374,0)</f>
        <v>0</v>
      </c>
      <c r="BF374" s="203">
        <f>IF(N374="snížená",J374,0)</f>
        <v>0</v>
      </c>
      <c r="BG374" s="203">
        <f>IF(N374="zákl. přenesená",J374,0)</f>
        <v>0</v>
      </c>
      <c r="BH374" s="203">
        <f>IF(N374="sníž. přenesená",J374,0)</f>
        <v>0</v>
      </c>
      <c r="BI374" s="203">
        <f>IF(N374="nulová",J374,0)</f>
        <v>0</v>
      </c>
      <c r="BJ374" s="24" t="s">
        <v>80</v>
      </c>
      <c r="BK374" s="203">
        <f>ROUND(I374*H374,2)</f>
        <v>0</v>
      </c>
      <c r="BL374" s="24" t="s">
        <v>160</v>
      </c>
      <c r="BM374" s="24" t="s">
        <v>539</v>
      </c>
    </row>
    <row r="375" spans="2:65" s="1" customFormat="1" ht="27">
      <c r="B375" s="41"/>
      <c r="C375" s="63"/>
      <c r="D375" s="204" t="s">
        <v>162</v>
      </c>
      <c r="E375" s="63"/>
      <c r="F375" s="205" t="s">
        <v>540</v>
      </c>
      <c r="G375" s="63"/>
      <c r="H375" s="63"/>
      <c r="I375" s="163"/>
      <c r="J375" s="63"/>
      <c r="K375" s="63"/>
      <c r="L375" s="61"/>
      <c r="M375" s="206"/>
      <c r="N375" s="42"/>
      <c r="O375" s="42"/>
      <c r="P375" s="42"/>
      <c r="Q375" s="42"/>
      <c r="R375" s="42"/>
      <c r="S375" s="42"/>
      <c r="T375" s="78"/>
      <c r="AT375" s="24" t="s">
        <v>162</v>
      </c>
      <c r="AU375" s="24" t="s">
        <v>82</v>
      </c>
    </row>
    <row r="376" spans="2:65" s="12" customFormat="1" ht="13.5">
      <c r="B376" s="217"/>
      <c r="C376" s="218"/>
      <c r="D376" s="204" t="s">
        <v>164</v>
      </c>
      <c r="E376" s="219" t="s">
        <v>21</v>
      </c>
      <c r="F376" s="220" t="s">
        <v>541</v>
      </c>
      <c r="G376" s="218"/>
      <c r="H376" s="221">
        <v>1333.556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164</v>
      </c>
      <c r="AU376" s="227" t="s">
        <v>82</v>
      </c>
      <c r="AV376" s="12" t="s">
        <v>82</v>
      </c>
      <c r="AW376" s="12" t="s">
        <v>35</v>
      </c>
      <c r="AX376" s="12" t="s">
        <v>80</v>
      </c>
      <c r="AY376" s="227" t="s">
        <v>152</v>
      </c>
    </row>
    <row r="377" spans="2:65" s="1" customFormat="1" ht="25.5" customHeight="1">
      <c r="B377" s="41"/>
      <c r="C377" s="192" t="s">
        <v>542</v>
      </c>
      <c r="D377" s="192" t="s">
        <v>155</v>
      </c>
      <c r="E377" s="193" t="s">
        <v>543</v>
      </c>
      <c r="F377" s="194" t="s">
        <v>544</v>
      </c>
      <c r="G377" s="195" t="s">
        <v>192</v>
      </c>
      <c r="H377" s="196">
        <v>76</v>
      </c>
      <c r="I377" s="197"/>
      <c r="J377" s="198">
        <f>ROUND(I377*H377,2)</f>
        <v>0</v>
      </c>
      <c r="K377" s="194" t="s">
        <v>159</v>
      </c>
      <c r="L377" s="61"/>
      <c r="M377" s="199" t="s">
        <v>21</v>
      </c>
      <c r="N377" s="200" t="s">
        <v>43</v>
      </c>
      <c r="O377" s="42"/>
      <c r="P377" s="201">
        <f>O377*H377</f>
        <v>0</v>
      </c>
      <c r="Q377" s="201">
        <v>0</v>
      </c>
      <c r="R377" s="201">
        <f>Q377*H377</f>
        <v>0</v>
      </c>
      <c r="S377" s="201">
        <v>4.0000000000000001E-3</v>
      </c>
      <c r="T377" s="202">
        <f>S377*H377</f>
        <v>0.30399999999999999</v>
      </c>
      <c r="AR377" s="24" t="s">
        <v>160</v>
      </c>
      <c r="AT377" s="24" t="s">
        <v>155</v>
      </c>
      <c r="AU377" s="24" t="s">
        <v>82</v>
      </c>
      <c r="AY377" s="24" t="s">
        <v>152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24" t="s">
        <v>80</v>
      </c>
      <c r="BK377" s="203">
        <f>ROUND(I377*H377,2)</f>
        <v>0</v>
      </c>
      <c r="BL377" s="24" t="s">
        <v>160</v>
      </c>
      <c r="BM377" s="24" t="s">
        <v>545</v>
      </c>
    </row>
    <row r="378" spans="2:65" s="1" customFormat="1" ht="27">
      <c r="B378" s="41"/>
      <c r="C378" s="63"/>
      <c r="D378" s="204" t="s">
        <v>162</v>
      </c>
      <c r="E378" s="63"/>
      <c r="F378" s="205" t="s">
        <v>546</v>
      </c>
      <c r="G378" s="63"/>
      <c r="H378" s="63"/>
      <c r="I378" s="163"/>
      <c r="J378" s="63"/>
      <c r="K378" s="63"/>
      <c r="L378" s="61"/>
      <c r="M378" s="206"/>
      <c r="N378" s="42"/>
      <c r="O378" s="42"/>
      <c r="P378" s="42"/>
      <c r="Q378" s="42"/>
      <c r="R378" s="42"/>
      <c r="S378" s="42"/>
      <c r="T378" s="78"/>
      <c r="AT378" s="24" t="s">
        <v>162</v>
      </c>
      <c r="AU378" s="24" t="s">
        <v>82</v>
      </c>
    </row>
    <row r="379" spans="2:65" s="12" customFormat="1" ht="13.5">
      <c r="B379" s="217"/>
      <c r="C379" s="218"/>
      <c r="D379" s="204" t="s">
        <v>164</v>
      </c>
      <c r="E379" s="219" t="s">
        <v>21</v>
      </c>
      <c r="F379" s="220" t="s">
        <v>547</v>
      </c>
      <c r="G379" s="218"/>
      <c r="H379" s="221">
        <v>76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164</v>
      </c>
      <c r="AU379" s="227" t="s">
        <v>82</v>
      </c>
      <c r="AV379" s="12" t="s">
        <v>82</v>
      </c>
      <c r="AW379" s="12" t="s">
        <v>35</v>
      </c>
      <c r="AX379" s="12" t="s">
        <v>80</v>
      </c>
      <c r="AY379" s="227" t="s">
        <v>152</v>
      </c>
    </row>
    <row r="380" spans="2:65" s="1" customFormat="1" ht="25.5" customHeight="1">
      <c r="B380" s="41"/>
      <c r="C380" s="192" t="s">
        <v>548</v>
      </c>
      <c r="D380" s="192" t="s">
        <v>155</v>
      </c>
      <c r="E380" s="193" t="s">
        <v>549</v>
      </c>
      <c r="F380" s="194" t="s">
        <v>550</v>
      </c>
      <c r="G380" s="195" t="s">
        <v>242</v>
      </c>
      <c r="H380" s="196">
        <v>30.4</v>
      </c>
      <c r="I380" s="197"/>
      <c r="J380" s="198">
        <f>ROUND(I380*H380,2)</f>
        <v>0</v>
      </c>
      <c r="K380" s="194" t="s">
        <v>159</v>
      </c>
      <c r="L380" s="61"/>
      <c r="M380" s="199" t="s">
        <v>21</v>
      </c>
      <c r="N380" s="200" t="s">
        <v>43</v>
      </c>
      <c r="O380" s="42"/>
      <c r="P380" s="201">
        <f>O380*H380</f>
        <v>0</v>
      </c>
      <c r="Q380" s="201">
        <v>0</v>
      </c>
      <c r="R380" s="201">
        <f>Q380*H380</f>
        <v>0</v>
      </c>
      <c r="S380" s="201">
        <v>4.2000000000000003E-2</v>
      </c>
      <c r="T380" s="202">
        <f>S380*H380</f>
        <v>1.2767999999999999</v>
      </c>
      <c r="AR380" s="24" t="s">
        <v>160</v>
      </c>
      <c r="AT380" s="24" t="s">
        <v>155</v>
      </c>
      <c r="AU380" s="24" t="s">
        <v>82</v>
      </c>
      <c r="AY380" s="24" t="s">
        <v>152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24" t="s">
        <v>80</v>
      </c>
      <c r="BK380" s="203">
        <f>ROUND(I380*H380,2)</f>
        <v>0</v>
      </c>
      <c r="BL380" s="24" t="s">
        <v>160</v>
      </c>
      <c r="BM380" s="24" t="s">
        <v>551</v>
      </c>
    </row>
    <row r="381" spans="2:65" s="1" customFormat="1" ht="27">
      <c r="B381" s="41"/>
      <c r="C381" s="63"/>
      <c r="D381" s="204" t="s">
        <v>162</v>
      </c>
      <c r="E381" s="63"/>
      <c r="F381" s="205" t="s">
        <v>552</v>
      </c>
      <c r="G381" s="63"/>
      <c r="H381" s="63"/>
      <c r="I381" s="163"/>
      <c r="J381" s="63"/>
      <c r="K381" s="63"/>
      <c r="L381" s="61"/>
      <c r="M381" s="206"/>
      <c r="N381" s="42"/>
      <c r="O381" s="42"/>
      <c r="P381" s="42"/>
      <c r="Q381" s="42"/>
      <c r="R381" s="42"/>
      <c r="S381" s="42"/>
      <c r="T381" s="78"/>
      <c r="AT381" s="24" t="s">
        <v>162</v>
      </c>
      <c r="AU381" s="24" t="s">
        <v>82</v>
      </c>
    </row>
    <row r="382" spans="2:65" s="11" customFormat="1" ht="13.5">
      <c r="B382" s="207"/>
      <c r="C382" s="208"/>
      <c r="D382" s="204" t="s">
        <v>164</v>
      </c>
      <c r="E382" s="209" t="s">
        <v>21</v>
      </c>
      <c r="F382" s="210" t="s">
        <v>553</v>
      </c>
      <c r="G382" s="208"/>
      <c r="H382" s="209" t="s">
        <v>21</v>
      </c>
      <c r="I382" s="211"/>
      <c r="J382" s="208"/>
      <c r="K382" s="208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164</v>
      </c>
      <c r="AU382" s="216" t="s">
        <v>82</v>
      </c>
      <c r="AV382" s="11" t="s">
        <v>80</v>
      </c>
      <c r="AW382" s="11" t="s">
        <v>35</v>
      </c>
      <c r="AX382" s="11" t="s">
        <v>72</v>
      </c>
      <c r="AY382" s="216" t="s">
        <v>152</v>
      </c>
    </row>
    <row r="383" spans="2:65" s="12" customFormat="1" ht="13.5">
      <c r="B383" s="217"/>
      <c r="C383" s="218"/>
      <c r="D383" s="204" t="s">
        <v>164</v>
      </c>
      <c r="E383" s="219" t="s">
        <v>21</v>
      </c>
      <c r="F383" s="220" t="s">
        <v>554</v>
      </c>
      <c r="G383" s="218"/>
      <c r="H383" s="221">
        <v>24.4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164</v>
      </c>
      <c r="AU383" s="227" t="s">
        <v>82</v>
      </c>
      <c r="AV383" s="12" t="s">
        <v>82</v>
      </c>
      <c r="AW383" s="12" t="s">
        <v>35</v>
      </c>
      <c r="AX383" s="12" t="s">
        <v>72</v>
      </c>
      <c r="AY383" s="227" t="s">
        <v>152</v>
      </c>
    </row>
    <row r="384" spans="2:65" s="11" customFormat="1" ht="13.5">
      <c r="B384" s="207"/>
      <c r="C384" s="208"/>
      <c r="D384" s="204" t="s">
        <v>164</v>
      </c>
      <c r="E384" s="209" t="s">
        <v>21</v>
      </c>
      <c r="F384" s="210" t="s">
        <v>555</v>
      </c>
      <c r="G384" s="208"/>
      <c r="H384" s="209" t="s">
        <v>21</v>
      </c>
      <c r="I384" s="211"/>
      <c r="J384" s="208"/>
      <c r="K384" s="208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164</v>
      </c>
      <c r="AU384" s="216" t="s">
        <v>82</v>
      </c>
      <c r="AV384" s="11" t="s">
        <v>80</v>
      </c>
      <c r="AW384" s="11" t="s">
        <v>35</v>
      </c>
      <c r="AX384" s="11" t="s">
        <v>72</v>
      </c>
      <c r="AY384" s="216" t="s">
        <v>152</v>
      </c>
    </row>
    <row r="385" spans="2:65" s="12" customFormat="1" ht="13.5">
      <c r="B385" s="217"/>
      <c r="C385" s="218"/>
      <c r="D385" s="204" t="s">
        <v>164</v>
      </c>
      <c r="E385" s="219" t="s">
        <v>21</v>
      </c>
      <c r="F385" s="220" t="s">
        <v>556</v>
      </c>
      <c r="G385" s="218"/>
      <c r="H385" s="221">
        <v>6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164</v>
      </c>
      <c r="AU385" s="227" t="s">
        <v>82</v>
      </c>
      <c r="AV385" s="12" t="s">
        <v>82</v>
      </c>
      <c r="AW385" s="12" t="s">
        <v>35</v>
      </c>
      <c r="AX385" s="12" t="s">
        <v>72</v>
      </c>
      <c r="AY385" s="227" t="s">
        <v>152</v>
      </c>
    </row>
    <row r="386" spans="2:65" s="14" customFormat="1" ht="13.5">
      <c r="B386" s="239"/>
      <c r="C386" s="240"/>
      <c r="D386" s="204" t="s">
        <v>164</v>
      </c>
      <c r="E386" s="241" t="s">
        <v>21</v>
      </c>
      <c r="F386" s="242" t="s">
        <v>176</v>
      </c>
      <c r="G386" s="240"/>
      <c r="H386" s="243">
        <v>30.4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164</v>
      </c>
      <c r="AU386" s="249" t="s">
        <v>82</v>
      </c>
      <c r="AV386" s="14" t="s">
        <v>160</v>
      </c>
      <c r="AW386" s="14" t="s">
        <v>35</v>
      </c>
      <c r="AX386" s="14" t="s">
        <v>80</v>
      </c>
      <c r="AY386" s="249" t="s">
        <v>152</v>
      </c>
    </row>
    <row r="387" spans="2:65" s="1" customFormat="1" ht="25.5" customHeight="1">
      <c r="B387" s="41"/>
      <c r="C387" s="192" t="s">
        <v>557</v>
      </c>
      <c r="D387" s="192" t="s">
        <v>155</v>
      </c>
      <c r="E387" s="193" t="s">
        <v>558</v>
      </c>
      <c r="F387" s="194" t="s">
        <v>559</v>
      </c>
      <c r="G387" s="195" t="s">
        <v>391</v>
      </c>
      <c r="H387" s="196">
        <v>6.7</v>
      </c>
      <c r="I387" s="197"/>
      <c r="J387" s="198">
        <f>ROUND(I387*H387,2)</f>
        <v>0</v>
      </c>
      <c r="K387" s="194" t="s">
        <v>159</v>
      </c>
      <c r="L387" s="61"/>
      <c r="M387" s="199" t="s">
        <v>21</v>
      </c>
      <c r="N387" s="200" t="s">
        <v>43</v>
      </c>
      <c r="O387" s="42"/>
      <c r="P387" s="201">
        <f>O387*H387</f>
        <v>0</v>
      </c>
      <c r="Q387" s="201">
        <v>0</v>
      </c>
      <c r="R387" s="201">
        <f>Q387*H387</f>
        <v>0</v>
      </c>
      <c r="S387" s="201">
        <v>2.2000000000000002</v>
      </c>
      <c r="T387" s="202">
        <f>S387*H387</f>
        <v>14.740000000000002</v>
      </c>
      <c r="AR387" s="24" t="s">
        <v>160</v>
      </c>
      <c r="AT387" s="24" t="s">
        <v>155</v>
      </c>
      <c r="AU387" s="24" t="s">
        <v>82</v>
      </c>
      <c r="AY387" s="24" t="s">
        <v>152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24" t="s">
        <v>80</v>
      </c>
      <c r="BK387" s="203">
        <f>ROUND(I387*H387,2)</f>
        <v>0</v>
      </c>
      <c r="BL387" s="24" t="s">
        <v>160</v>
      </c>
      <c r="BM387" s="24" t="s">
        <v>560</v>
      </c>
    </row>
    <row r="388" spans="2:65" s="1" customFormat="1" ht="13.5">
      <c r="B388" s="41"/>
      <c r="C388" s="63"/>
      <c r="D388" s="204" t="s">
        <v>162</v>
      </c>
      <c r="E388" s="63"/>
      <c r="F388" s="205" t="s">
        <v>561</v>
      </c>
      <c r="G388" s="63"/>
      <c r="H388" s="63"/>
      <c r="I388" s="163"/>
      <c r="J388" s="63"/>
      <c r="K388" s="63"/>
      <c r="L388" s="61"/>
      <c r="M388" s="206"/>
      <c r="N388" s="42"/>
      <c r="O388" s="42"/>
      <c r="P388" s="42"/>
      <c r="Q388" s="42"/>
      <c r="R388" s="42"/>
      <c r="S388" s="42"/>
      <c r="T388" s="78"/>
      <c r="AT388" s="24" t="s">
        <v>162</v>
      </c>
      <c r="AU388" s="24" t="s">
        <v>82</v>
      </c>
    </row>
    <row r="389" spans="2:65" s="12" customFormat="1" ht="13.5">
      <c r="B389" s="217"/>
      <c r="C389" s="218"/>
      <c r="D389" s="204" t="s">
        <v>164</v>
      </c>
      <c r="E389" s="219" t="s">
        <v>21</v>
      </c>
      <c r="F389" s="220" t="s">
        <v>562</v>
      </c>
      <c r="G389" s="218"/>
      <c r="H389" s="221">
        <v>6.7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164</v>
      </c>
      <c r="AU389" s="227" t="s">
        <v>82</v>
      </c>
      <c r="AV389" s="12" t="s">
        <v>82</v>
      </c>
      <c r="AW389" s="12" t="s">
        <v>35</v>
      </c>
      <c r="AX389" s="12" t="s">
        <v>80</v>
      </c>
      <c r="AY389" s="227" t="s">
        <v>152</v>
      </c>
    </row>
    <row r="390" spans="2:65" s="1" customFormat="1" ht="25.5" customHeight="1">
      <c r="B390" s="41"/>
      <c r="C390" s="192" t="s">
        <v>563</v>
      </c>
      <c r="D390" s="192" t="s">
        <v>155</v>
      </c>
      <c r="E390" s="193" t="s">
        <v>564</v>
      </c>
      <c r="F390" s="194" t="s">
        <v>565</v>
      </c>
      <c r="G390" s="195" t="s">
        <v>242</v>
      </c>
      <c r="H390" s="196">
        <v>3.8</v>
      </c>
      <c r="I390" s="197"/>
      <c r="J390" s="198">
        <f>ROUND(I390*H390,2)</f>
        <v>0</v>
      </c>
      <c r="K390" s="194" t="s">
        <v>159</v>
      </c>
      <c r="L390" s="61"/>
      <c r="M390" s="199" t="s">
        <v>21</v>
      </c>
      <c r="N390" s="200" t="s">
        <v>43</v>
      </c>
      <c r="O390" s="42"/>
      <c r="P390" s="201">
        <f>O390*H390</f>
        <v>0</v>
      </c>
      <c r="Q390" s="201">
        <v>0</v>
      </c>
      <c r="R390" s="201">
        <f>Q390*H390</f>
        <v>0</v>
      </c>
      <c r="S390" s="201">
        <v>2.1999999999999999E-2</v>
      </c>
      <c r="T390" s="202">
        <f>S390*H390</f>
        <v>8.3599999999999994E-2</v>
      </c>
      <c r="AR390" s="24" t="s">
        <v>160</v>
      </c>
      <c r="AT390" s="24" t="s">
        <v>155</v>
      </c>
      <c r="AU390" s="24" t="s">
        <v>82</v>
      </c>
      <c r="AY390" s="24" t="s">
        <v>152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24" t="s">
        <v>80</v>
      </c>
      <c r="BK390" s="203">
        <f>ROUND(I390*H390,2)</f>
        <v>0</v>
      </c>
      <c r="BL390" s="24" t="s">
        <v>160</v>
      </c>
      <c r="BM390" s="24" t="s">
        <v>566</v>
      </c>
    </row>
    <row r="391" spans="2:65" s="1" customFormat="1" ht="27">
      <c r="B391" s="41"/>
      <c r="C391" s="63"/>
      <c r="D391" s="204" t="s">
        <v>162</v>
      </c>
      <c r="E391" s="63"/>
      <c r="F391" s="205" t="s">
        <v>567</v>
      </c>
      <c r="G391" s="63"/>
      <c r="H391" s="63"/>
      <c r="I391" s="163"/>
      <c r="J391" s="63"/>
      <c r="K391" s="63"/>
      <c r="L391" s="61"/>
      <c r="M391" s="206"/>
      <c r="N391" s="42"/>
      <c r="O391" s="42"/>
      <c r="P391" s="42"/>
      <c r="Q391" s="42"/>
      <c r="R391" s="42"/>
      <c r="S391" s="42"/>
      <c r="T391" s="78"/>
      <c r="AT391" s="24" t="s">
        <v>162</v>
      </c>
      <c r="AU391" s="24" t="s">
        <v>82</v>
      </c>
    </row>
    <row r="392" spans="2:65" s="12" customFormat="1" ht="13.5">
      <c r="B392" s="217"/>
      <c r="C392" s="218"/>
      <c r="D392" s="204" t="s">
        <v>164</v>
      </c>
      <c r="E392" s="219" t="s">
        <v>21</v>
      </c>
      <c r="F392" s="220" t="s">
        <v>568</v>
      </c>
      <c r="G392" s="218"/>
      <c r="H392" s="221">
        <v>3.8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164</v>
      </c>
      <c r="AU392" s="227" t="s">
        <v>82</v>
      </c>
      <c r="AV392" s="12" t="s">
        <v>82</v>
      </c>
      <c r="AW392" s="12" t="s">
        <v>35</v>
      </c>
      <c r="AX392" s="12" t="s">
        <v>80</v>
      </c>
      <c r="AY392" s="227" t="s">
        <v>152</v>
      </c>
    </row>
    <row r="393" spans="2:65" s="1" customFormat="1" ht="25.5" customHeight="1">
      <c r="B393" s="41"/>
      <c r="C393" s="192" t="s">
        <v>569</v>
      </c>
      <c r="D393" s="192" t="s">
        <v>155</v>
      </c>
      <c r="E393" s="193" t="s">
        <v>570</v>
      </c>
      <c r="F393" s="194" t="s">
        <v>571</v>
      </c>
      <c r="G393" s="195" t="s">
        <v>242</v>
      </c>
      <c r="H393" s="196">
        <v>24</v>
      </c>
      <c r="I393" s="197"/>
      <c r="J393" s="198">
        <f>ROUND(I393*H393,2)</f>
        <v>0</v>
      </c>
      <c r="K393" s="194" t="s">
        <v>159</v>
      </c>
      <c r="L393" s="61"/>
      <c r="M393" s="199" t="s">
        <v>21</v>
      </c>
      <c r="N393" s="200" t="s">
        <v>43</v>
      </c>
      <c r="O393" s="42"/>
      <c r="P393" s="201">
        <f>O393*H393</f>
        <v>0</v>
      </c>
      <c r="Q393" s="201">
        <v>0</v>
      </c>
      <c r="R393" s="201">
        <f>Q393*H393</f>
        <v>0</v>
      </c>
      <c r="S393" s="201">
        <v>3.3000000000000002E-2</v>
      </c>
      <c r="T393" s="202">
        <f>S393*H393</f>
        <v>0.79200000000000004</v>
      </c>
      <c r="AR393" s="24" t="s">
        <v>160</v>
      </c>
      <c r="AT393" s="24" t="s">
        <v>155</v>
      </c>
      <c r="AU393" s="24" t="s">
        <v>82</v>
      </c>
      <c r="AY393" s="24" t="s">
        <v>152</v>
      </c>
      <c r="BE393" s="203">
        <f>IF(N393="základní",J393,0)</f>
        <v>0</v>
      </c>
      <c r="BF393" s="203">
        <f>IF(N393="snížená",J393,0)</f>
        <v>0</v>
      </c>
      <c r="BG393" s="203">
        <f>IF(N393="zákl. přenesená",J393,0)</f>
        <v>0</v>
      </c>
      <c r="BH393" s="203">
        <f>IF(N393="sníž. přenesená",J393,0)</f>
        <v>0</v>
      </c>
      <c r="BI393" s="203">
        <f>IF(N393="nulová",J393,0)</f>
        <v>0</v>
      </c>
      <c r="BJ393" s="24" t="s">
        <v>80</v>
      </c>
      <c r="BK393" s="203">
        <f>ROUND(I393*H393,2)</f>
        <v>0</v>
      </c>
      <c r="BL393" s="24" t="s">
        <v>160</v>
      </c>
      <c r="BM393" s="24" t="s">
        <v>572</v>
      </c>
    </row>
    <row r="394" spans="2:65" s="1" customFormat="1" ht="27">
      <c r="B394" s="41"/>
      <c r="C394" s="63"/>
      <c r="D394" s="204" t="s">
        <v>162</v>
      </c>
      <c r="E394" s="63"/>
      <c r="F394" s="205" t="s">
        <v>573</v>
      </c>
      <c r="G394" s="63"/>
      <c r="H394" s="63"/>
      <c r="I394" s="163"/>
      <c r="J394" s="63"/>
      <c r="K394" s="63"/>
      <c r="L394" s="61"/>
      <c r="M394" s="206"/>
      <c r="N394" s="42"/>
      <c r="O394" s="42"/>
      <c r="P394" s="42"/>
      <c r="Q394" s="42"/>
      <c r="R394" s="42"/>
      <c r="S394" s="42"/>
      <c r="T394" s="78"/>
      <c r="AT394" s="24" t="s">
        <v>162</v>
      </c>
      <c r="AU394" s="24" t="s">
        <v>82</v>
      </c>
    </row>
    <row r="395" spans="2:65" s="12" customFormat="1" ht="13.5">
      <c r="B395" s="217"/>
      <c r="C395" s="218"/>
      <c r="D395" s="204" t="s">
        <v>164</v>
      </c>
      <c r="E395" s="219" t="s">
        <v>21</v>
      </c>
      <c r="F395" s="220" t="s">
        <v>574</v>
      </c>
      <c r="G395" s="218"/>
      <c r="H395" s="221">
        <v>24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164</v>
      </c>
      <c r="AU395" s="227" t="s">
        <v>82</v>
      </c>
      <c r="AV395" s="12" t="s">
        <v>82</v>
      </c>
      <c r="AW395" s="12" t="s">
        <v>35</v>
      </c>
      <c r="AX395" s="12" t="s">
        <v>80</v>
      </c>
      <c r="AY395" s="227" t="s">
        <v>152</v>
      </c>
    </row>
    <row r="396" spans="2:65" s="1" customFormat="1" ht="16.5" customHeight="1">
      <c r="B396" s="41"/>
      <c r="C396" s="192" t="s">
        <v>575</v>
      </c>
      <c r="D396" s="192" t="s">
        <v>155</v>
      </c>
      <c r="E396" s="193" t="s">
        <v>576</v>
      </c>
      <c r="F396" s="194" t="s">
        <v>577</v>
      </c>
      <c r="G396" s="195" t="s">
        <v>242</v>
      </c>
      <c r="H396" s="196">
        <v>55.6</v>
      </c>
      <c r="I396" s="197"/>
      <c r="J396" s="198">
        <f>ROUND(I396*H396,2)</f>
        <v>0</v>
      </c>
      <c r="K396" s="194" t="s">
        <v>159</v>
      </c>
      <c r="L396" s="61"/>
      <c r="M396" s="199" t="s">
        <v>21</v>
      </c>
      <c r="N396" s="200" t="s">
        <v>43</v>
      </c>
      <c r="O396" s="42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AR396" s="24" t="s">
        <v>160</v>
      </c>
      <c r="AT396" s="24" t="s">
        <v>155</v>
      </c>
      <c r="AU396" s="24" t="s">
        <v>82</v>
      </c>
      <c r="AY396" s="24" t="s">
        <v>152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24" t="s">
        <v>80</v>
      </c>
      <c r="BK396" s="203">
        <f>ROUND(I396*H396,2)</f>
        <v>0</v>
      </c>
      <c r="BL396" s="24" t="s">
        <v>160</v>
      </c>
      <c r="BM396" s="24" t="s">
        <v>578</v>
      </c>
    </row>
    <row r="397" spans="2:65" s="1" customFormat="1" ht="13.5">
      <c r="B397" s="41"/>
      <c r="C397" s="63"/>
      <c r="D397" s="204" t="s">
        <v>162</v>
      </c>
      <c r="E397" s="63"/>
      <c r="F397" s="205" t="s">
        <v>579</v>
      </c>
      <c r="G397" s="63"/>
      <c r="H397" s="63"/>
      <c r="I397" s="163"/>
      <c r="J397" s="63"/>
      <c r="K397" s="63"/>
      <c r="L397" s="61"/>
      <c r="M397" s="206"/>
      <c r="N397" s="42"/>
      <c r="O397" s="42"/>
      <c r="P397" s="42"/>
      <c r="Q397" s="42"/>
      <c r="R397" s="42"/>
      <c r="S397" s="42"/>
      <c r="T397" s="78"/>
      <c r="AT397" s="24" t="s">
        <v>162</v>
      </c>
      <c r="AU397" s="24" t="s">
        <v>82</v>
      </c>
    </row>
    <row r="398" spans="2:65" s="12" customFormat="1" ht="13.5">
      <c r="B398" s="217"/>
      <c r="C398" s="218"/>
      <c r="D398" s="204" t="s">
        <v>164</v>
      </c>
      <c r="E398" s="219" t="s">
        <v>21</v>
      </c>
      <c r="F398" s="220" t="s">
        <v>580</v>
      </c>
      <c r="G398" s="218"/>
      <c r="H398" s="221">
        <v>55.6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164</v>
      </c>
      <c r="AU398" s="227" t="s">
        <v>82</v>
      </c>
      <c r="AV398" s="12" t="s">
        <v>82</v>
      </c>
      <c r="AW398" s="12" t="s">
        <v>35</v>
      </c>
      <c r="AX398" s="12" t="s">
        <v>80</v>
      </c>
      <c r="AY398" s="227" t="s">
        <v>152</v>
      </c>
    </row>
    <row r="399" spans="2:65" s="1" customFormat="1" ht="16.5" customHeight="1">
      <c r="B399" s="41"/>
      <c r="C399" s="192" t="s">
        <v>581</v>
      </c>
      <c r="D399" s="192" t="s">
        <v>155</v>
      </c>
      <c r="E399" s="193" t="s">
        <v>582</v>
      </c>
      <c r="F399" s="194" t="s">
        <v>583</v>
      </c>
      <c r="G399" s="195" t="s">
        <v>192</v>
      </c>
      <c r="H399" s="196">
        <v>583</v>
      </c>
      <c r="I399" s="197"/>
      <c r="J399" s="198">
        <f>ROUND(I399*H399,2)</f>
        <v>0</v>
      </c>
      <c r="K399" s="194" t="s">
        <v>159</v>
      </c>
      <c r="L399" s="61"/>
      <c r="M399" s="199" t="s">
        <v>21</v>
      </c>
      <c r="N399" s="200" t="s">
        <v>43</v>
      </c>
      <c r="O399" s="42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AR399" s="24" t="s">
        <v>160</v>
      </c>
      <c r="AT399" s="24" t="s">
        <v>155</v>
      </c>
      <c r="AU399" s="24" t="s">
        <v>82</v>
      </c>
      <c r="AY399" s="24" t="s">
        <v>152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24" t="s">
        <v>80</v>
      </c>
      <c r="BK399" s="203">
        <f>ROUND(I399*H399,2)</f>
        <v>0</v>
      </c>
      <c r="BL399" s="24" t="s">
        <v>160</v>
      </c>
      <c r="BM399" s="24" t="s">
        <v>584</v>
      </c>
    </row>
    <row r="400" spans="2:65" s="1" customFormat="1" ht="13.5">
      <c r="B400" s="41"/>
      <c r="C400" s="63"/>
      <c r="D400" s="204" t="s">
        <v>162</v>
      </c>
      <c r="E400" s="63"/>
      <c r="F400" s="205" t="s">
        <v>583</v>
      </c>
      <c r="G400" s="63"/>
      <c r="H400" s="63"/>
      <c r="I400" s="163"/>
      <c r="J400" s="63"/>
      <c r="K400" s="63"/>
      <c r="L400" s="61"/>
      <c r="M400" s="206"/>
      <c r="N400" s="42"/>
      <c r="O400" s="42"/>
      <c r="P400" s="42"/>
      <c r="Q400" s="42"/>
      <c r="R400" s="42"/>
      <c r="S400" s="42"/>
      <c r="T400" s="78"/>
      <c r="AT400" s="24" t="s">
        <v>162</v>
      </c>
      <c r="AU400" s="24" t="s">
        <v>82</v>
      </c>
    </row>
    <row r="401" spans="2:65" s="11" customFormat="1" ht="13.5">
      <c r="B401" s="207"/>
      <c r="C401" s="208"/>
      <c r="D401" s="204" t="s">
        <v>164</v>
      </c>
      <c r="E401" s="209" t="s">
        <v>21</v>
      </c>
      <c r="F401" s="210" t="s">
        <v>585</v>
      </c>
      <c r="G401" s="208"/>
      <c r="H401" s="209" t="s">
        <v>21</v>
      </c>
      <c r="I401" s="211"/>
      <c r="J401" s="208"/>
      <c r="K401" s="208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164</v>
      </c>
      <c r="AU401" s="216" t="s">
        <v>82</v>
      </c>
      <c r="AV401" s="11" t="s">
        <v>80</v>
      </c>
      <c r="AW401" s="11" t="s">
        <v>35</v>
      </c>
      <c r="AX401" s="11" t="s">
        <v>72</v>
      </c>
      <c r="AY401" s="216" t="s">
        <v>152</v>
      </c>
    </row>
    <row r="402" spans="2:65" s="12" customFormat="1" ht="27">
      <c r="B402" s="217"/>
      <c r="C402" s="218"/>
      <c r="D402" s="204" t="s">
        <v>164</v>
      </c>
      <c r="E402" s="219" t="s">
        <v>21</v>
      </c>
      <c r="F402" s="220" t="s">
        <v>586</v>
      </c>
      <c r="G402" s="218"/>
      <c r="H402" s="221">
        <v>583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164</v>
      </c>
      <c r="AU402" s="227" t="s">
        <v>82</v>
      </c>
      <c r="AV402" s="12" t="s">
        <v>82</v>
      </c>
      <c r="AW402" s="12" t="s">
        <v>35</v>
      </c>
      <c r="AX402" s="12" t="s">
        <v>80</v>
      </c>
      <c r="AY402" s="227" t="s">
        <v>152</v>
      </c>
    </row>
    <row r="403" spans="2:65" s="1" customFormat="1" ht="25.5" customHeight="1">
      <c r="B403" s="41"/>
      <c r="C403" s="192" t="s">
        <v>587</v>
      </c>
      <c r="D403" s="192" t="s">
        <v>155</v>
      </c>
      <c r="E403" s="193" t="s">
        <v>588</v>
      </c>
      <c r="F403" s="194" t="s">
        <v>589</v>
      </c>
      <c r="G403" s="195" t="s">
        <v>192</v>
      </c>
      <c r="H403" s="196">
        <v>78</v>
      </c>
      <c r="I403" s="197"/>
      <c r="J403" s="198">
        <f>ROUND(I403*H403,2)</f>
        <v>0</v>
      </c>
      <c r="K403" s="194" t="s">
        <v>159</v>
      </c>
      <c r="L403" s="61"/>
      <c r="M403" s="199" t="s">
        <v>21</v>
      </c>
      <c r="N403" s="200" t="s">
        <v>43</v>
      </c>
      <c r="O403" s="42"/>
      <c r="P403" s="201">
        <f>O403*H403</f>
        <v>0</v>
      </c>
      <c r="Q403" s="201">
        <v>0</v>
      </c>
      <c r="R403" s="201">
        <f>Q403*H403</f>
        <v>0</v>
      </c>
      <c r="S403" s="201">
        <v>3.5000000000000003E-2</v>
      </c>
      <c r="T403" s="202">
        <f>S403*H403</f>
        <v>2.7300000000000004</v>
      </c>
      <c r="AR403" s="24" t="s">
        <v>160</v>
      </c>
      <c r="AT403" s="24" t="s">
        <v>155</v>
      </c>
      <c r="AU403" s="24" t="s">
        <v>82</v>
      </c>
      <c r="AY403" s="24" t="s">
        <v>152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24" t="s">
        <v>80</v>
      </c>
      <c r="BK403" s="203">
        <f>ROUND(I403*H403,2)</f>
        <v>0</v>
      </c>
      <c r="BL403" s="24" t="s">
        <v>160</v>
      </c>
      <c r="BM403" s="24" t="s">
        <v>590</v>
      </c>
    </row>
    <row r="404" spans="2:65" s="1" customFormat="1" ht="27">
      <c r="B404" s="41"/>
      <c r="C404" s="63"/>
      <c r="D404" s="204" t="s">
        <v>162</v>
      </c>
      <c r="E404" s="63"/>
      <c r="F404" s="205" t="s">
        <v>591</v>
      </c>
      <c r="G404" s="63"/>
      <c r="H404" s="63"/>
      <c r="I404" s="163"/>
      <c r="J404" s="63"/>
      <c r="K404" s="63"/>
      <c r="L404" s="61"/>
      <c r="M404" s="206"/>
      <c r="N404" s="42"/>
      <c r="O404" s="42"/>
      <c r="P404" s="42"/>
      <c r="Q404" s="42"/>
      <c r="R404" s="42"/>
      <c r="S404" s="42"/>
      <c r="T404" s="78"/>
      <c r="AT404" s="24" t="s">
        <v>162</v>
      </c>
      <c r="AU404" s="24" t="s">
        <v>82</v>
      </c>
    </row>
    <row r="405" spans="2:65" s="12" customFormat="1" ht="27">
      <c r="B405" s="217"/>
      <c r="C405" s="218"/>
      <c r="D405" s="204" t="s">
        <v>164</v>
      </c>
      <c r="E405" s="219" t="s">
        <v>21</v>
      </c>
      <c r="F405" s="220" t="s">
        <v>592</v>
      </c>
      <c r="G405" s="218"/>
      <c r="H405" s="221">
        <v>78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164</v>
      </c>
      <c r="AU405" s="227" t="s">
        <v>82</v>
      </c>
      <c r="AV405" s="12" t="s">
        <v>82</v>
      </c>
      <c r="AW405" s="12" t="s">
        <v>35</v>
      </c>
      <c r="AX405" s="12" t="s">
        <v>80</v>
      </c>
      <c r="AY405" s="227" t="s">
        <v>152</v>
      </c>
    </row>
    <row r="406" spans="2:65" s="1" customFormat="1" ht="16.5" customHeight="1">
      <c r="B406" s="41"/>
      <c r="C406" s="192" t="s">
        <v>593</v>
      </c>
      <c r="D406" s="192" t="s">
        <v>155</v>
      </c>
      <c r="E406" s="193" t="s">
        <v>594</v>
      </c>
      <c r="F406" s="194" t="s">
        <v>595</v>
      </c>
      <c r="G406" s="195" t="s">
        <v>192</v>
      </c>
      <c r="H406" s="196">
        <v>310.97800000000001</v>
      </c>
      <c r="I406" s="197"/>
      <c r="J406" s="198">
        <f>ROUND(I406*H406,2)</f>
        <v>0</v>
      </c>
      <c r="K406" s="194" t="s">
        <v>159</v>
      </c>
      <c r="L406" s="61"/>
      <c r="M406" s="199" t="s">
        <v>21</v>
      </c>
      <c r="N406" s="200" t="s">
        <v>43</v>
      </c>
      <c r="O406" s="42"/>
      <c r="P406" s="201">
        <f>O406*H406</f>
        <v>0</v>
      </c>
      <c r="Q406" s="201">
        <v>0</v>
      </c>
      <c r="R406" s="201">
        <f>Q406*H406</f>
        <v>0</v>
      </c>
      <c r="S406" s="201">
        <v>6.8000000000000005E-2</v>
      </c>
      <c r="T406" s="202">
        <f>S406*H406</f>
        <v>21.146504000000004</v>
      </c>
      <c r="AR406" s="24" t="s">
        <v>160</v>
      </c>
      <c r="AT406" s="24" t="s">
        <v>155</v>
      </c>
      <c r="AU406" s="24" t="s">
        <v>82</v>
      </c>
      <c r="AY406" s="24" t="s">
        <v>152</v>
      </c>
      <c r="BE406" s="203">
        <f>IF(N406="základní",J406,0)</f>
        <v>0</v>
      </c>
      <c r="BF406" s="203">
        <f>IF(N406="snížená",J406,0)</f>
        <v>0</v>
      </c>
      <c r="BG406" s="203">
        <f>IF(N406="zákl. přenesená",J406,0)</f>
        <v>0</v>
      </c>
      <c r="BH406" s="203">
        <f>IF(N406="sníž. přenesená",J406,0)</f>
        <v>0</v>
      </c>
      <c r="BI406" s="203">
        <f>IF(N406="nulová",J406,0)</f>
        <v>0</v>
      </c>
      <c r="BJ406" s="24" t="s">
        <v>80</v>
      </c>
      <c r="BK406" s="203">
        <f>ROUND(I406*H406,2)</f>
        <v>0</v>
      </c>
      <c r="BL406" s="24" t="s">
        <v>160</v>
      </c>
      <c r="BM406" s="24" t="s">
        <v>596</v>
      </c>
    </row>
    <row r="407" spans="2:65" s="1" customFormat="1" ht="27">
      <c r="B407" s="41"/>
      <c r="C407" s="63"/>
      <c r="D407" s="204" t="s">
        <v>162</v>
      </c>
      <c r="E407" s="63"/>
      <c r="F407" s="205" t="s">
        <v>597</v>
      </c>
      <c r="G407" s="63"/>
      <c r="H407" s="63"/>
      <c r="I407" s="163"/>
      <c r="J407" s="63"/>
      <c r="K407" s="63"/>
      <c r="L407" s="61"/>
      <c r="M407" s="206"/>
      <c r="N407" s="42"/>
      <c r="O407" s="42"/>
      <c r="P407" s="42"/>
      <c r="Q407" s="42"/>
      <c r="R407" s="42"/>
      <c r="S407" s="42"/>
      <c r="T407" s="78"/>
      <c r="AT407" s="24" t="s">
        <v>162</v>
      </c>
      <c r="AU407" s="24" t="s">
        <v>82</v>
      </c>
    </row>
    <row r="408" spans="2:65" s="11" customFormat="1" ht="13.5">
      <c r="B408" s="207"/>
      <c r="C408" s="208"/>
      <c r="D408" s="204" t="s">
        <v>164</v>
      </c>
      <c r="E408" s="209" t="s">
        <v>21</v>
      </c>
      <c r="F408" s="210" t="s">
        <v>598</v>
      </c>
      <c r="G408" s="208"/>
      <c r="H408" s="209" t="s">
        <v>21</v>
      </c>
      <c r="I408" s="211"/>
      <c r="J408" s="208"/>
      <c r="K408" s="208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164</v>
      </c>
      <c r="AU408" s="216" t="s">
        <v>82</v>
      </c>
      <c r="AV408" s="11" t="s">
        <v>80</v>
      </c>
      <c r="AW408" s="11" t="s">
        <v>35</v>
      </c>
      <c r="AX408" s="11" t="s">
        <v>72</v>
      </c>
      <c r="AY408" s="216" t="s">
        <v>152</v>
      </c>
    </row>
    <row r="409" spans="2:65" s="12" customFormat="1" ht="13.5">
      <c r="B409" s="217"/>
      <c r="C409" s="218"/>
      <c r="D409" s="204" t="s">
        <v>164</v>
      </c>
      <c r="E409" s="219" t="s">
        <v>21</v>
      </c>
      <c r="F409" s="220" t="s">
        <v>599</v>
      </c>
      <c r="G409" s="218"/>
      <c r="H409" s="221">
        <v>54.183999999999997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164</v>
      </c>
      <c r="AU409" s="227" t="s">
        <v>82</v>
      </c>
      <c r="AV409" s="12" t="s">
        <v>82</v>
      </c>
      <c r="AW409" s="12" t="s">
        <v>35</v>
      </c>
      <c r="AX409" s="12" t="s">
        <v>72</v>
      </c>
      <c r="AY409" s="227" t="s">
        <v>152</v>
      </c>
    </row>
    <row r="410" spans="2:65" s="12" customFormat="1" ht="13.5">
      <c r="B410" s="217"/>
      <c r="C410" s="218"/>
      <c r="D410" s="204" t="s">
        <v>164</v>
      </c>
      <c r="E410" s="219" t="s">
        <v>21</v>
      </c>
      <c r="F410" s="220" t="s">
        <v>474</v>
      </c>
      <c r="G410" s="218"/>
      <c r="H410" s="221">
        <v>-7.0919999999999996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164</v>
      </c>
      <c r="AU410" s="227" t="s">
        <v>82</v>
      </c>
      <c r="AV410" s="12" t="s">
        <v>82</v>
      </c>
      <c r="AW410" s="12" t="s">
        <v>35</v>
      </c>
      <c r="AX410" s="12" t="s">
        <v>72</v>
      </c>
      <c r="AY410" s="227" t="s">
        <v>152</v>
      </c>
    </row>
    <row r="411" spans="2:65" s="11" customFormat="1" ht="13.5">
      <c r="B411" s="207"/>
      <c r="C411" s="208"/>
      <c r="D411" s="204" t="s">
        <v>164</v>
      </c>
      <c r="E411" s="209" t="s">
        <v>21</v>
      </c>
      <c r="F411" s="210" t="s">
        <v>600</v>
      </c>
      <c r="G411" s="208"/>
      <c r="H411" s="209" t="s">
        <v>21</v>
      </c>
      <c r="I411" s="211"/>
      <c r="J411" s="208"/>
      <c r="K411" s="208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164</v>
      </c>
      <c r="AU411" s="216" t="s">
        <v>82</v>
      </c>
      <c r="AV411" s="11" t="s">
        <v>80</v>
      </c>
      <c r="AW411" s="11" t="s">
        <v>35</v>
      </c>
      <c r="AX411" s="11" t="s">
        <v>72</v>
      </c>
      <c r="AY411" s="216" t="s">
        <v>152</v>
      </c>
    </row>
    <row r="412" spans="2:65" s="12" customFormat="1" ht="13.5">
      <c r="B412" s="217"/>
      <c r="C412" s="218"/>
      <c r="D412" s="204" t="s">
        <v>164</v>
      </c>
      <c r="E412" s="219" t="s">
        <v>21</v>
      </c>
      <c r="F412" s="220" t="s">
        <v>601</v>
      </c>
      <c r="G412" s="218"/>
      <c r="H412" s="221">
        <v>41.037999999999997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164</v>
      </c>
      <c r="AU412" s="227" t="s">
        <v>82</v>
      </c>
      <c r="AV412" s="12" t="s">
        <v>82</v>
      </c>
      <c r="AW412" s="12" t="s">
        <v>35</v>
      </c>
      <c r="AX412" s="12" t="s">
        <v>72</v>
      </c>
      <c r="AY412" s="227" t="s">
        <v>152</v>
      </c>
    </row>
    <row r="413" spans="2:65" s="12" customFormat="1" ht="13.5">
      <c r="B413" s="217"/>
      <c r="C413" s="218"/>
      <c r="D413" s="204" t="s">
        <v>164</v>
      </c>
      <c r="E413" s="219" t="s">
        <v>21</v>
      </c>
      <c r="F413" s="220" t="s">
        <v>602</v>
      </c>
      <c r="G413" s="218"/>
      <c r="H413" s="221">
        <v>-2.3639999999999999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164</v>
      </c>
      <c r="AU413" s="227" t="s">
        <v>82</v>
      </c>
      <c r="AV413" s="12" t="s">
        <v>82</v>
      </c>
      <c r="AW413" s="12" t="s">
        <v>35</v>
      </c>
      <c r="AX413" s="12" t="s">
        <v>72</v>
      </c>
      <c r="AY413" s="227" t="s">
        <v>152</v>
      </c>
    </row>
    <row r="414" spans="2:65" s="11" customFormat="1" ht="13.5">
      <c r="B414" s="207"/>
      <c r="C414" s="208"/>
      <c r="D414" s="204" t="s">
        <v>164</v>
      </c>
      <c r="E414" s="209" t="s">
        <v>21</v>
      </c>
      <c r="F414" s="210" t="s">
        <v>603</v>
      </c>
      <c r="G414" s="208"/>
      <c r="H414" s="209" t="s">
        <v>21</v>
      </c>
      <c r="I414" s="211"/>
      <c r="J414" s="208"/>
      <c r="K414" s="208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164</v>
      </c>
      <c r="AU414" s="216" t="s">
        <v>82</v>
      </c>
      <c r="AV414" s="11" t="s">
        <v>80</v>
      </c>
      <c r="AW414" s="11" t="s">
        <v>35</v>
      </c>
      <c r="AX414" s="11" t="s">
        <v>72</v>
      </c>
      <c r="AY414" s="216" t="s">
        <v>152</v>
      </c>
    </row>
    <row r="415" spans="2:65" s="12" customFormat="1" ht="13.5">
      <c r="B415" s="217"/>
      <c r="C415" s="218"/>
      <c r="D415" s="204" t="s">
        <v>164</v>
      </c>
      <c r="E415" s="219" t="s">
        <v>21</v>
      </c>
      <c r="F415" s="220" t="s">
        <v>604</v>
      </c>
      <c r="G415" s="218"/>
      <c r="H415" s="221">
        <v>69.62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164</v>
      </c>
      <c r="AU415" s="227" t="s">
        <v>82</v>
      </c>
      <c r="AV415" s="12" t="s">
        <v>82</v>
      </c>
      <c r="AW415" s="12" t="s">
        <v>35</v>
      </c>
      <c r="AX415" s="12" t="s">
        <v>72</v>
      </c>
      <c r="AY415" s="227" t="s">
        <v>152</v>
      </c>
    </row>
    <row r="416" spans="2:65" s="12" customFormat="1" ht="13.5">
      <c r="B416" s="217"/>
      <c r="C416" s="218"/>
      <c r="D416" s="204" t="s">
        <v>164</v>
      </c>
      <c r="E416" s="219" t="s">
        <v>21</v>
      </c>
      <c r="F416" s="220" t="s">
        <v>605</v>
      </c>
      <c r="G416" s="218"/>
      <c r="H416" s="221">
        <v>-7.1289999999999996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164</v>
      </c>
      <c r="AU416" s="227" t="s">
        <v>82</v>
      </c>
      <c r="AV416" s="12" t="s">
        <v>82</v>
      </c>
      <c r="AW416" s="12" t="s">
        <v>35</v>
      </c>
      <c r="AX416" s="12" t="s">
        <v>72</v>
      </c>
      <c r="AY416" s="227" t="s">
        <v>152</v>
      </c>
    </row>
    <row r="417" spans="2:51" s="12" customFormat="1" ht="13.5">
      <c r="B417" s="217"/>
      <c r="C417" s="218"/>
      <c r="D417" s="204" t="s">
        <v>164</v>
      </c>
      <c r="E417" s="219" t="s">
        <v>21</v>
      </c>
      <c r="F417" s="220" t="s">
        <v>606</v>
      </c>
      <c r="G417" s="218"/>
      <c r="H417" s="221">
        <v>1.425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164</v>
      </c>
      <c r="AU417" s="227" t="s">
        <v>82</v>
      </c>
      <c r="AV417" s="12" t="s">
        <v>82</v>
      </c>
      <c r="AW417" s="12" t="s">
        <v>35</v>
      </c>
      <c r="AX417" s="12" t="s">
        <v>72</v>
      </c>
      <c r="AY417" s="227" t="s">
        <v>152</v>
      </c>
    </row>
    <row r="418" spans="2:51" s="11" customFormat="1" ht="13.5">
      <c r="B418" s="207"/>
      <c r="C418" s="208"/>
      <c r="D418" s="204" t="s">
        <v>164</v>
      </c>
      <c r="E418" s="209" t="s">
        <v>21</v>
      </c>
      <c r="F418" s="210" t="s">
        <v>607</v>
      </c>
      <c r="G418" s="208"/>
      <c r="H418" s="209" t="s">
        <v>21</v>
      </c>
      <c r="I418" s="211"/>
      <c r="J418" s="208"/>
      <c r="K418" s="208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164</v>
      </c>
      <c r="AU418" s="216" t="s">
        <v>82</v>
      </c>
      <c r="AV418" s="11" t="s">
        <v>80</v>
      </c>
      <c r="AW418" s="11" t="s">
        <v>35</v>
      </c>
      <c r="AX418" s="11" t="s">
        <v>72</v>
      </c>
      <c r="AY418" s="216" t="s">
        <v>152</v>
      </c>
    </row>
    <row r="419" spans="2:51" s="12" customFormat="1" ht="13.5">
      <c r="B419" s="217"/>
      <c r="C419" s="218"/>
      <c r="D419" s="204" t="s">
        <v>164</v>
      </c>
      <c r="E419" s="219" t="s">
        <v>21</v>
      </c>
      <c r="F419" s="220" t="s">
        <v>608</v>
      </c>
      <c r="G419" s="218"/>
      <c r="H419" s="221">
        <v>14.093999999999999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164</v>
      </c>
      <c r="AU419" s="227" t="s">
        <v>82</v>
      </c>
      <c r="AV419" s="12" t="s">
        <v>82</v>
      </c>
      <c r="AW419" s="12" t="s">
        <v>35</v>
      </c>
      <c r="AX419" s="12" t="s">
        <v>72</v>
      </c>
      <c r="AY419" s="227" t="s">
        <v>152</v>
      </c>
    </row>
    <row r="420" spans="2:51" s="12" customFormat="1" ht="13.5">
      <c r="B420" s="217"/>
      <c r="C420" s="218"/>
      <c r="D420" s="204" t="s">
        <v>164</v>
      </c>
      <c r="E420" s="219" t="s">
        <v>21</v>
      </c>
      <c r="F420" s="220" t="s">
        <v>609</v>
      </c>
      <c r="G420" s="218"/>
      <c r="H420" s="221">
        <v>-1.1819999999999999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164</v>
      </c>
      <c r="AU420" s="227" t="s">
        <v>82</v>
      </c>
      <c r="AV420" s="12" t="s">
        <v>82</v>
      </c>
      <c r="AW420" s="12" t="s">
        <v>35</v>
      </c>
      <c r="AX420" s="12" t="s">
        <v>72</v>
      </c>
      <c r="AY420" s="227" t="s">
        <v>152</v>
      </c>
    </row>
    <row r="421" spans="2:51" s="11" customFormat="1" ht="13.5">
      <c r="B421" s="207"/>
      <c r="C421" s="208"/>
      <c r="D421" s="204" t="s">
        <v>164</v>
      </c>
      <c r="E421" s="209" t="s">
        <v>21</v>
      </c>
      <c r="F421" s="210" t="s">
        <v>610</v>
      </c>
      <c r="G421" s="208"/>
      <c r="H421" s="209" t="s">
        <v>21</v>
      </c>
      <c r="I421" s="211"/>
      <c r="J421" s="208"/>
      <c r="K421" s="208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164</v>
      </c>
      <c r="AU421" s="216" t="s">
        <v>82</v>
      </c>
      <c r="AV421" s="11" t="s">
        <v>80</v>
      </c>
      <c r="AW421" s="11" t="s">
        <v>35</v>
      </c>
      <c r="AX421" s="11" t="s">
        <v>72</v>
      </c>
      <c r="AY421" s="216" t="s">
        <v>152</v>
      </c>
    </row>
    <row r="422" spans="2:51" s="12" customFormat="1" ht="13.5">
      <c r="B422" s="217"/>
      <c r="C422" s="218"/>
      <c r="D422" s="204" t="s">
        <v>164</v>
      </c>
      <c r="E422" s="219" t="s">
        <v>21</v>
      </c>
      <c r="F422" s="220" t="s">
        <v>611</v>
      </c>
      <c r="G422" s="218"/>
      <c r="H422" s="221">
        <v>35.67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164</v>
      </c>
      <c r="AU422" s="227" t="s">
        <v>82</v>
      </c>
      <c r="AV422" s="12" t="s">
        <v>82</v>
      </c>
      <c r="AW422" s="12" t="s">
        <v>35</v>
      </c>
      <c r="AX422" s="12" t="s">
        <v>72</v>
      </c>
      <c r="AY422" s="227" t="s">
        <v>152</v>
      </c>
    </row>
    <row r="423" spans="2:51" s="12" customFormat="1" ht="13.5">
      <c r="B423" s="217"/>
      <c r="C423" s="218"/>
      <c r="D423" s="204" t="s">
        <v>164</v>
      </c>
      <c r="E423" s="219" t="s">
        <v>21</v>
      </c>
      <c r="F423" s="220" t="s">
        <v>612</v>
      </c>
      <c r="G423" s="218"/>
      <c r="H423" s="221">
        <v>-2.5609999999999999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164</v>
      </c>
      <c r="AU423" s="227" t="s">
        <v>82</v>
      </c>
      <c r="AV423" s="12" t="s">
        <v>82</v>
      </c>
      <c r="AW423" s="12" t="s">
        <v>35</v>
      </c>
      <c r="AX423" s="12" t="s">
        <v>72</v>
      </c>
      <c r="AY423" s="227" t="s">
        <v>152</v>
      </c>
    </row>
    <row r="424" spans="2:51" s="11" customFormat="1" ht="13.5">
      <c r="B424" s="207"/>
      <c r="C424" s="208"/>
      <c r="D424" s="204" t="s">
        <v>164</v>
      </c>
      <c r="E424" s="209" t="s">
        <v>21</v>
      </c>
      <c r="F424" s="210" t="s">
        <v>613</v>
      </c>
      <c r="G424" s="208"/>
      <c r="H424" s="209" t="s">
        <v>21</v>
      </c>
      <c r="I424" s="211"/>
      <c r="J424" s="208"/>
      <c r="K424" s="208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164</v>
      </c>
      <c r="AU424" s="216" t="s">
        <v>82</v>
      </c>
      <c r="AV424" s="11" t="s">
        <v>80</v>
      </c>
      <c r="AW424" s="11" t="s">
        <v>35</v>
      </c>
      <c r="AX424" s="11" t="s">
        <v>72</v>
      </c>
      <c r="AY424" s="216" t="s">
        <v>152</v>
      </c>
    </row>
    <row r="425" spans="2:51" s="12" customFormat="1" ht="13.5">
      <c r="B425" s="217"/>
      <c r="C425" s="218"/>
      <c r="D425" s="204" t="s">
        <v>164</v>
      </c>
      <c r="E425" s="219" t="s">
        <v>21</v>
      </c>
      <c r="F425" s="220" t="s">
        <v>614</v>
      </c>
      <c r="G425" s="218"/>
      <c r="H425" s="221">
        <v>19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164</v>
      </c>
      <c r="AU425" s="227" t="s">
        <v>82</v>
      </c>
      <c r="AV425" s="12" t="s">
        <v>82</v>
      </c>
      <c r="AW425" s="12" t="s">
        <v>35</v>
      </c>
      <c r="AX425" s="12" t="s">
        <v>72</v>
      </c>
      <c r="AY425" s="227" t="s">
        <v>152</v>
      </c>
    </row>
    <row r="426" spans="2:51" s="12" customFormat="1" ht="13.5">
      <c r="B426" s="217"/>
      <c r="C426" s="218"/>
      <c r="D426" s="204" t="s">
        <v>164</v>
      </c>
      <c r="E426" s="219" t="s">
        <v>21</v>
      </c>
      <c r="F426" s="220" t="s">
        <v>309</v>
      </c>
      <c r="G426" s="218"/>
      <c r="H426" s="221">
        <v>-1.5760000000000001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164</v>
      </c>
      <c r="AU426" s="227" t="s">
        <v>82</v>
      </c>
      <c r="AV426" s="12" t="s">
        <v>82</v>
      </c>
      <c r="AW426" s="12" t="s">
        <v>35</v>
      </c>
      <c r="AX426" s="12" t="s">
        <v>72</v>
      </c>
      <c r="AY426" s="227" t="s">
        <v>152</v>
      </c>
    </row>
    <row r="427" spans="2:51" s="11" customFormat="1" ht="13.5">
      <c r="B427" s="207"/>
      <c r="C427" s="208"/>
      <c r="D427" s="204" t="s">
        <v>164</v>
      </c>
      <c r="E427" s="209" t="s">
        <v>21</v>
      </c>
      <c r="F427" s="210" t="s">
        <v>483</v>
      </c>
      <c r="G427" s="208"/>
      <c r="H427" s="209" t="s">
        <v>21</v>
      </c>
      <c r="I427" s="211"/>
      <c r="J427" s="208"/>
      <c r="K427" s="208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164</v>
      </c>
      <c r="AU427" s="216" t="s">
        <v>82</v>
      </c>
      <c r="AV427" s="11" t="s">
        <v>80</v>
      </c>
      <c r="AW427" s="11" t="s">
        <v>35</v>
      </c>
      <c r="AX427" s="11" t="s">
        <v>72</v>
      </c>
      <c r="AY427" s="216" t="s">
        <v>152</v>
      </c>
    </row>
    <row r="428" spans="2:51" s="12" customFormat="1" ht="13.5">
      <c r="B428" s="217"/>
      <c r="C428" s="218"/>
      <c r="D428" s="204" t="s">
        <v>164</v>
      </c>
      <c r="E428" s="219" t="s">
        <v>21</v>
      </c>
      <c r="F428" s="220" t="s">
        <v>615</v>
      </c>
      <c r="G428" s="218"/>
      <c r="H428" s="221">
        <v>33.33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164</v>
      </c>
      <c r="AU428" s="227" t="s">
        <v>82</v>
      </c>
      <c r="AV428" s="12" t="s">
        <v>82</v>
      </c>
      <c r="AW428" s="12" t="s">
        <v>35</v>
      </c>
      <c r="AX428" s="12" t="s">
        <v>72</v>
      </c>
      <c r="AY428" s="227" t="s">
        <v>152</v>
      </c>
    </row>
    <row r="429" spans="2:51" s="12" customFormat="1" ht="13.5">
      <c r="B429" s="217"/>
      <c r="C429" s="218"/>
      <c r="D429" s="204" t="s">
        <v>164</v>
      </c>
      <c r="E429" s="219" t="s">
        <v>21</v>
      </c>
      <c r="F429" s="220" t="s">
        <v>616</v>
      </c>
      <c r="G429" s="218"/>
      <c r="H429" s="221">
        <v>-4.3339999999999996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164</v>
      </c>
      <c r="AU429" s="227" t="s">
        <v>82</v>
      </c>
      <c r="AV429" s="12" t="s">
        <v>82</v>
      </c>
      <c r="AW429" s="12" t="s">
        <v>35</v>
      </c>
      <c r="AX429" s="12" t="s">
        <v>72</v>
      </c>
      <c r="AY429" s="227" t="s">
        <v>152</v>
      </c>
    </row>
    <row r="430" spans="2:51" s="11" customFormat="1" ht="13.5">
      <c r="B430" s="207"/>
      <c r="C430" s="208"/>
      <c r="D430" s="204" t="s">
        <v>164</v>
      </c>
      <c r="E430" s="209" t="s">
        <v>21</v>
      </c>
      <c r="F430" s="210" t="s">
        <v>617</v>
      </c>
      <c r="G430" s="208"/>
      <c r="H430" s="209" t="s">
        <v>21</v>
      </c>
      <c r="I430" s="211"/>
      <c r="J430" s="208"/>
      <c r="K430" s="208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164</v>
      </c>
      <c r="AU430" s="216" t="s">
        <v>82</v>
      </c>
      <c r="AV430" s="11" t="s">
        <v>80</v>
      </c>
      <c r="AW430" s="11" t="s">
        <v>35</v>
      </c>
      <c r="AX430" s="11" t="s">
        <v>72</v>
      </c>
      <c r="AY430" s="216" t="s">
        <v>152</v>
      </c>
    </row>
    <row r="431" spans="2:51" s="12" customFormat="1" ht="13.5">
      <c r="B431" s="217"/>
      <c r="C431" s="218"/>
      <c r="D431" s="204" t="s">
        <v>164</v>
      </c>
      <c r="E431" s="219" t="s">
        <v>21</v>
      </c>
      <c r="F431" s="220" t="s">
        <v>618</v>
      </c>
      <c r="G431" s="218"/>
      <c r="H431" s="221">
        <v>15.5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164</v>
      </c>
      <c r="AU431" s="227" t="s">
        <v>82</v>
      </c>
      <c r="AV431" s="12" t="s">
        <v>82</v>
      </c>
      <c r="AW431" s="12" t="s">
        <v>35</v>
      </c>
      <c r="AX431" s="12" t="s">
        <v>72</v>
      </c>
      <c r="AY431" s="227" t="s">
        <v>152</v>
      </c>
    </row>
    <row r="432" spans="2:51" s="12" customFormat="1" ht="13.5">
      <c r="B432" s="217"/>
      <c r="C432" s="218"/>
      <c r="D432" s="204" t="s">
        <v>164</v>
      </c>
      <c r="E432" s="219" t="s">
        <v>21</v>
      </c>
      <c r="F432" s="220" t="s">
        <v>609</v>
      </c>
      <c r="G432" s="218"/>
      <c r="H432" s="221">
        <v>-1.1819999999999999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164</v>
      </c>
      <c r="AU432" s="227" t="s">
        <v>82</v>
      </c>
      <c r="AV432" s="12" t="s">
        <v>82</v>
      </c>
      <c r="AW432" s="12" t="s">
        <v>35</v>
      </c>
      <c r="AX432" s="12" t="s">
        <v>72</v>
      </c>
      <c r="AY432" s="227" t="s">
        <v>152</v>
      </c>
    </row>
    <row r="433" spans="2:65" s="11" customFormat="1" ht="13.5">
      <c r="B433" s="207"/>
      <c r="C433" s="208"/>
      <c r="D433" s="204" t="s">
        <v>164</v>
      </c>
      <c r="E433" s="209" t="s">
        <v>21</v>
      </c>
      <c r="F433" s="210" t="s">
        <v>619</v>
      </c>
      <c r="G433" s="208"/>
      <c r="H433" s="209" t="s">
        <v>21</v>
      </c>
      <c r="I433" s="211"/>
      <c r="J433" s="208"/>
      <c r="K433" s="208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164</v>
      </c>
      <c r="AU433" s="216" t="s">
        <v>82</v>
      </c>
      <c r="AV433" s="11" t="s">
        <v>80</v>
      </c>
      <c r="AW433" s="11" t="s">
        <v>35</v>
      </c>
      <c r="AX433" s="11" t="s">
        <v>72</v>
      </c>
      <c r="AY433" s="216" t="s">
        <v>152</v>
      </c>
    </row>
    <row r="434" spans="2:65" s="12" customFormat="1" ht="13.5">
      <c r="B434" s="217"/>
      <c r="C434" s="218"/>
      <c r="D434" s="204" t="s">
        <v>164</v>
      </c>
      <c r="E434" s="219" t="s">
        <v>21</v>
      </c>
      <c r="F434" s="220" t="s">
        <v>620</v>
      </c>
      <c r="G434" s="218"/>
      <c r="H434" s="221">
        <v>14.805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164</v>
      </c>
      <c r="AU434" s="227" t="s">
        <v>82</v>
      </c>
      <c r="AV434" s="12" t="s">
        <v>82</v>
      </c>
      <c r="AW434" s="12" t="s">
        <v>35</v>
      </c>
      <c r="AX434" s="12" t="s">
        <v>72</v>
      </c>
      <c r="AY434" s="227" t="s">
        <v>152</v>
      </c>
    </row>
    <row r="435" spans="2:65" s="11" customFormat="1" ht="13.5">
      <c r="B435" s="207"/>
      <c r="C435" s="208"/>
      <c r="D435" s="204" t="s">
        <v>164</v>
      </c>
      <c r="E435" s="209" t="s">
        <v>21</v>
      </c>
      <c r="F435" s="210" t="s">
        <v>621</v>
      </c>
      <c r="G435" s="208"/>
      <c r="H435" s="209" t="s">
        <v>21</v>
      </c>
      <c r="I435" s="211"/>
      <c r="J435" s="208"/>
      <c r="K435" s="208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164</v>
      </c>
      <c r="AU435" s="216" t="s">
        <v>82</v>
      </c>
      <c r="AV435" s="11" t="s">
        <v>80</v>
      </c>
      <c r="AW435" s="11" t="s">
        <v>35</v>
      </c>
      <c r="AX435" s="11" t="s">
        <v>72</v>
      </c>
      <c r="AY435" s="216" t="s">
        <v>152</v>
      </c>
    </row>
    <row r="436" spans="2:65" s="12" customFormat="1" ht="13.5">
      <c r="B436" s="217"/>
      <c r="C436" s="218"/>
      <c r="D436" s="204" t="s">
        <v>164</v>
      </c>
      <c r="E436" s="219" t="s">
        <v>21</v>
      </c>
      <c r="F436" s="220" t="s">
        <v>622</v>
      </c>
      <c r="G436" s="218"/>
      <c r="H436" s="221">
        <v>44.46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164</v>
      </c>
      <c r="AU436" s="227" t="s">
        <v>82</v>
      </c>
      <c r="AV436" s="12" t="s">
        <v>82</v>
      </c>
      <c r="AW436" s="12" t="s">
        <v>35</v>
      </c>
      <c r="AX436" s="12" t="s">
        <v>72</v>
      </c>
      <c r="AY436" s="227" t="s">
        <v>152</v>
      </c>
    </row>
    <row r="437" spans="2:65" s="12" customFormat="1" ht="13.5">
      <c r="B437" s="217"/>
      <c r="C437" s="218"/>
      <c r="D437" s="204" t="s">
        <v>164</v>
      </c>
      <c r="E437" s="219" t="s">
        <v>21</v>
      </c>
      <c r="F437" s="220" t="s">
        <v>623</v>
      </c>
      <c r="G437" s="218"/>
      <c r="H437" s="221">
        <v>-4.7279999999999998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164</v>
      </c>
      <c r="AU437" s="227" t="s">
        <v>82</v>
      </c>
      <c r="AV437" s="12" t="s">
        <v>82</v>
      </c>
      <c r="AW437" s="12" t="s">
        <v>35</v>
      </c>
      <c r="AX437" s="12" t="s">
        <v>72</v>
      </c>
      <c r="AY437" s="227" t="s">
        <v>152</v>
      </c>
    </row>
    <row r="438" spans="2:65" s="14" customFormat="1" ht="13.5">
      <c r="B438" s="239"/>
      <c r="C438" s="240"/>
      <c r="D438" s="204" t="s">
        <v>164</v>
      </c>
      <c r="E438" s="241" t="s">
        <v>21</v>
      </c>
      <c r="F438" s="242" t="s">
        <v>176</v>
      </c>
      <c r="G438" s="240"/>
      <c r="H438" s="243">
        <v>310.97800000000001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164</v>
      </c>
      <c r="AU438" s="249" t="s">
        <v>82</v>
      </c>
      <c r="AV438" s="14" t="s">
        <v>160</v>
      </c>
      <c r="AW438" s="14" t="s">
        <v>35</v>
      </c>
      <c r="AX438" s="14" t="s">
        <v>80</v>
      </c>
      <c r="AY438" s="249" t="s">
        <v>152</v>
      </c>
    </row>
    <row r="439" spans="2:65" s="1" customFormat="1" ht="16.5" customHeight="1">
      <c r="B439" s="41"/>
      <c r="C439" s="192" t="s">
        <v>624</v>
      </c>
      <c r="D439" s="192" t="s">
        <v>155</v>
      </c>
      <c r="E439" s="193" t="s">
        <v>625</v>
      </c>
      <c r="F439" s="194" t="s">
        <v>626</v>
      </c>
      <c r="G439" s="195" t="s">
        <v>192</v>
      </c>
      <c r="H439" s="196">
        <v>668</v>
      </c>
      <c r="I439" s="197"/>
      <c r="J439" s="198">
        <f>ROUND(I439*H439,2)</f>
        <v>0</v>
      </c>
      <c r="K439" s="194" t="s">
        <v>159</v>
      </c>
      <c r="L439" s="61"/>
      <c r="M439" s="199" t="s">
        <v>21</v>
      </c>
      <c r="N439" s="200" t="s">
        <v>43</v>
      </c>
      <c r="O439" s="42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AR439" s="24" t="s">
        <v>160</v>
      </c>
      <c r="AT439" s="24" t="s">
        <v>155</v>
      </c>
      <c r="AU439" s="24" t="s">
        <v>82</v>
      </c>
      <c r="AY439" s="24" t="s">
        <v>152</v>
      </c>
      <c r="BE439" s="203">
        <f>IF(N439="základní",J439,0)</f>
        <v>0</v>
      </c>
      <c r="BF439" s="203">
        <f>IF(N439="snížená",J439,0)</f>
        <v>0</v>
      </c>
      <c r="BG439" s="203">
        <f>IF(N439="zákl. přenesená",J439,0)</f>
        <v>0</v>
      </c>
      <c r="BH439" s="203">
        <f>IF(N439="sníž. přenesená",J439,0)</f>
        <v>0</v>
      </c>
      <c r="BI439" s="203">
        <f>IF(N439="nulová",J439,0)</f>
        <v>0</v>
      </c>
      <c r="BJ439" s="24" t="s">
        <v>80</v>
      </c>
      <c r="BK439" s="203">
        <f>ROUND(I439*H439,2)</f>
        <v>0</v>
      </c>
      <c r="BL439" s="24" t="s">
        <v>160</v>
      </c>
      <c r="BM439" s="24" t="s">
        <v>627</v>
      </c>
    </row>
    <row r="440" spans="2:65" s="1" customFormat="1" ht="13.5">
      <c r="B440" s="41"/>
      <c r="C440" s="63"/>
      <c r="D440" s="204" t="s">
        <v>162</v>
      </c>
      <c r="E440" s="63"/>
      <c r="F440" s="205" t="s">
        <v>628</v>
      </c>
      <c r="G440" s="63"/>
      <c r="H440" s="63"/>
      <c r="I440" s="163"/>
      <c r="J440" s="63"/>
      <c r="K440" s="63"/>
      <c r="L440" s="61"/>
      <c r="M440" s="206"/>
      <c r="N440" s="42"/>
      <c r="O440" s="42"/>
      <c r="P440" s="42"/>
      <c r="Q440" s="42"/>
      <c r="R440" s="42"/>
      <c r="S440" s="42"/>
      <c r="T440" s="78"/>
      <c r="AT440" s="24" t="s">
        <v>162</v>
      </c>
      <c r="AU440" s="24" t="s">
        <v>82</v>
      </c>
    </row>
    <row r="441" spans="2:65" s="11" customFormat="1" ht="13.5">
      <c r="B441" s="207"/>
      <c r="C441" s="208"/>
      <c r="D441" s="204" t="s">
        <v>164</v>
      </c>
      <c r="E441" s="209" t="s">
        <v>21</v>
      </c>
      <c r="F441" s="210" t="s">
        <v>585</v>
      </c>
      <c r="G441" s="208"/>
      <c r="H441" s="209" t="s">
        <v>21</v>
      </c>
      <c r="I441" s="211"/>
      <c r="J441" s="208"/>
      <c r="K441" s="208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164</v>
      </c>
      <c r="AU441" s="216" t="s">
        <v>82</v>
      </c>
      <c r="AV441" s="11" t="s">
        <v>80</v>
      </c>
      <c r="AW441" s="11" t="s">
        <v>35</v>
      </c>
      <c r="AX441" s="11" t="s">
        <v>72</v>
      </c>
      <c r="AY441" s="216" t="s">
        <v>152</v>
      </c>
    </row>
    <row r="442" spans="2:65" s="12" customFormat="1" ht="27">
      <c r="B442" s="217"/>
      <c r="C442" s="218"/>
      <c r="D442" s="204" t="s">
        <v>164</v>
      </c>
      <c r="E442" s="219" t="s">
        <v>21</v>
      </c>
      <c r="F442" s="220" t="s">
        <v>586</v>
      </c>
      <c r="G442" s="218"/>
      <c r="H442" s="221">
        <v>583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164</v>
      </c>
      <c r="AU442" s="227" t="s">
        <v>82</v>
      </c>
      <c r="AV442" s="12" t="s">
        <v>82</v>
      </c>
      <c r="AW442" s="12" t="s">
        <v>35</v>
      </c>
      <c r="AX442" s="12" t="s">
        <v>72</v>
      </c>
      <c r="AY442" s="227" t="s">
        <v>152</v>
      </c>
    </row>
    <row r="443" spans="2:65" s="11" customFormat="1" ht="13.5">
      <c r="B443" s="207"/>
      <c r="C443" s="208"/>
      <c r="D443" s="204" t="s">
        <v>164</v>
      </c>
      <c r="E443" s="209" t="s">
        <v>21</v>
      </c>
      <c r="F443" s="210" t="s">
        <v>393</v>
      </c>
      <c r="G443" s="208"/>
      <c r="H443" s="209" t="s">
        <v>21</v>
      </c>
      <c r="I443" s="211"/>
      <c r="J443" s="208"/>
      <c r="K443" s="208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164</v>
      </c>
      <c r="AU443" s="216" t="s">
        <v>82</v>
      </c>
      <c r="AV443" s="11" t="s">
        <v>80</v>
      </c>
      <c r="AW443" s="11" t="s">
        <v>35</v>
      </c>
      <c r="AX443" s="11" t="s">
        <v>72</v>
      </c>
      <c r="AY443" s="216" t="s">
        <v>152</v>
      </c>
    </row>
    <row r="444" spans="2:65" s="12" customFormat="1" ht="13.5">
      <c r="B444" s="217"/>
      <c r="C444" s="218"/>
      <c r="D444" s="204" t="s">
        <v>164</v>
      </c>
      <c r="E444" s="219" t="s">
        <v>21</v>
      </c>
      <c r="F444" s="220" t="s">
        <v>629</v>
      </c>
      <c r="G444" s="218"/>
      <c r="H444" s="221">
        <v>47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164</v>
      </c>
      <c r="AU444" s="227" t="s">
        <v>82</v>
      </c>
      <c r="AV444" s="12" t="s">
        <v>82</v>
      </c>
      <c r="AW444" s="12" t="s">
        <v>35</v>
      </c>
      <c r="AX444" s="12" t="s">
        <v>72</v>
      </c>
      <c r="AY444" s="227" t="s">
        <v>152</v>
      </c>
    </row>
    <row r="445" spans="2:65" s="11" customFormat="1" ht="13.5">
      <c r="B445" s="207"/>
      <c r="C445" s="208"/>
      <c r="D445" s="204" t="s">
        <v>164</v>
      </c>
      <c r="E445" s="209" t="s">
        <v>21</v>
      </c>
      <c r="F445" s="210" t="s">
        <v>630</v>
      </c>
      <c r="G445" s="208"/>
      <c r="H445" s="209" t="s">
        <v>21</v>
      </c>
      <c r="I445" s="211"/>
      <c r="J445" s="208"/>
      <c r="K445" s="208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164</v>
      </c>
      <c r="AU445" s="216" t="s">
        <v>82</v>
      </c>
      <c r="AV445" s="11" t="s">
        <v>80</v>
      </c>
      <c r="AW445" s="11" t="s">
        <v>35</v>
      </c>
      <c r="AX445" s="11" t="s">
        <v>72</v>
      </c>
      <c r="AY445" s="216" t="s">
        <v>152</v>
      </c>
    </row>
    <row r="446" spans="2:65" s="12" customFormat="1" ht="13.5">
      <c r="B446" s="217"/>
      <c r="C446" s="218"/>
      <c r="D446" s="204" t="s">
        <v>164</v>
      </c>
      <c r="E446" s="219" t="s">
        <v>21</v>
      </c>
      <c r="F446" s="220" t="s">
        <v>631</v>
      </c>
      <c r="G446" s="218"/>
      <c r="H446" s="221">
        <v>38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164</v>
      </c>
      <c r="AU446" s="227" t="s">
        <v>82</v>
      </c>
      <c r="AV446" s="12" t="s">
        <v>82</v>
      </c>
      <c r="AW446" s="12" t="s">
        <v>35</v>
      </c>
      <c r="AX446" s="12" t="s">
        <v>72</v>
      </c>
      <c r="AY446" s="227" t="s">
        <v>152</v>
      </c>
    </row>
    <row r="447" spans="2:65" s="14" customFormat="1" ht="13.5">
      <c r="B447" s="239"/>
      <c r="C447" s="240"/>
      <c r="D447" s="204" t="s">
        <v>164</v>
      </c>
      <c r="E447" s="241" t="s">
        <v>21</v>
      </c>
      <c r="F447" s="242" t="s">
        <v>176</v>
      </c>
      <c r="G447" s="240"/>
      <c r="H447" s="243">
        <v>668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164</v>
      </c>
      <c r="AU447" s="249" t="s">
        <v>82</v>
      </c>
      <c r="AV447" s="14" t="s">
        <v>160</v>
      </c>
      <c r="AW447" s="14" t="s">
        <v>35</v>
      </c>
      <c r="AX447" s="14" t="s">
        <v>80</v>
      </c>
      <c r="AY447" s="249" t="s">
        <v>152</v>
      </c>
    </row>
    <row r="448" spans="2:65" s="1" customFormat="1" ht="25.5" customHeight="1">
      <c r="B448" s="41"/>
      <c r="C448" s="192" t="s">
        <v>632</v>
      </c>
      <c r="D448" s="192" t="s">
        <v>155</v>
      </c>
      <c r="E448" s="193" t="s">
        <v>633</v>
      </c>
      <c r="F448" s="194" t="s">
        <v>634</v>
      </c>
      <c r="G448" s="195" t="s">
        <v>158</v>
      </c>
      <c r="H448" s="196">
        <v>112.408</v>
      </c>
      <c r="I448" s="197"/>
      <c r="J448" s="198">
        <f>ROUND(I448*H448,2)</f>
        <v>0</v>
      </c>
      <c r="K448" s="194" t="s">
        <v>159</v>
      </c>
      <c r="L448" s="61"/>
      <c r="M448" s="199" t="s">
        <v>21</v>
      </c>
      <c r="N448" s="200" t="s">
        <v>43</v>
      </c>
      <c r="O448" s="42"/>
      <c r="P448" s="201">
        <f>O448*H448</f>
        <v>0</v>
      </c>
      <c r="Q448" s="201">
        <v>0</v>
      </c>
      <c r="R448" s="201">
        <f>Q448*H448</f>
        <v>0</v>
      </c>
      <c r="S448" s="201">
        <v>0</v>
      </c>
      <c r="T448" s="202">
        <f>S448*H448</f>
        <v>0</v>
      </c>
      <c r="AR448" s="24" t="s">
        <v>160</v>
      </c>
      <c r="AT448" s="24" t="s">
        <v>155</v>
      </c>
      <c r="AU448" s="24" t="s">
        <v>82</v>
      </c>
      <c r="AY448" s="24" t="s">
        <v>152</v>
      </c>
      <c r="BE448" s="203">
        <f>IF(N448="základní",J448,0)</f>
        <v>0</v>
      </c>
      <c r="BF448" s="203">
        <f>IF(N448="snížená",J448,0)</f>
        <v>0</v>
      </c>
      <c r="BG448" s="203">
        <f>IF(N448="zákl. přenesená",J448,0)</f>
        <v>0</v>
      </c>
      <c r="BH448" s="203">
        <f>IF(N448="sníž. přenesená",J448,0)</f>
        <v>0</v>
      </c>
      <c r="BI448" s="203">
        <f>IF(N448="nulová",J448,0)</f>
        <v>0</v>
      </c>
      <c r="BJ448" s="24" t="s">
        <v>80</v>
      </c>
      <c r="BK448" s="203">
        <f>ROUND(I448*H448,2)</f>
        <v>0</v>
      </c>
      <c r="BL448" s="24" t="s">
        <v>160</v>
      </c>
      <c r="BM448" s="24" t="s">
        <v>635</v>
      </c>
    </row>
    <row r="449" spans="2:65" s="1" customFormat="1" ht="27">
      <c r="B449" s="41"/>
      <c r="C449" s="63"/>
      <c r="D449" s="204" t="s">
        <v>162</v>
      </c>
      <c r="E449" s="63"/>
      <c r="F449" s="205" t="s">
        <v>636</v>
      </c>
      <c r="G449" s="63"/>
      <c r="H449" s="63"/>
      <c r="I449" s="163"/>
      <c r="J449" s="63"/>
      <c r="K449" s="63"/>
      <c r="L449" s="61"/>
      <c r="M449" s="206"/>
      <c r="N449" s="42"/>
      <c r="O449" s="42"/>
      <c r="P449" s="42"/>
      <c r="Q449" s="42"/>
      <c r="R449" s="42"/>
      <c r="S449" s="42"/>
      <c r="T449" s="78"/>
      <c r="AT449" s="24" t="s">
        <v>162</v>
      </c>
      <c r="AU449" s="24" t="s">
        <v>82</v>
      </c>
    </row>
    <row r="450" spans="2:65" s="1" customFormat="1" ht="25.5" customHeight="1">
      <c r="B450" s="41"/>
      <c r="C450" s="192" t="s">
        <v>637</v>
      </c>
      <c r="D450" s="192" t="s">
        <v>155</v>
      </c>
      <c r="E450" s="193" t="s">
        <v>638</v>
      </c>
      <c r="F450" s="194" t="s">
        <v>639</v>
      </c>
      <c r="G450" s="195" t="s">
        <v>158</v>
      </c>
      <c r="H450" s="196">
        <v>112.408</v>
      </c>
      <c r="I450" s="197"/>
      <c r="J450" s="198">
        <f>ROUND(I450*H450,2)</f>
        <v>0</v>
      </c>
      <c r="K450" s="194" t="s">
        <v>159</v>
      </c>
      <c r="L450" s="61"/>
      <c r="M450" s="199" t="s">
        <v>21</v>
      </c>
      <c r="N450" s="200" t="s">
        <v>43</v>
      </c>
      <c r="O450" s="42"/>
      <c r="P450" s="201">
        <f>O450*H450</f>
        <v>0</v>
      </c>
      <c r="Q450" s="201">
        <v>0</v>
      </c>
      <c r="R450" s="201">
        <f>Q450*H450</f>
        <v>0</v>
      </c>
      <c r="S450" s="201">
        <v>0</v>
      </c>
      <c r="T450" s="202">
        <f>S450*H450</f>
        <v>0</v>
      </c>
      <c r="AR450" s="24" t="s">
        <v>160</v>
      </c>
      <c r="AT450" s="24" t="s">
        <v>155</v>
      </c>
      <c r="AU450" s="24" t="s">
        <v>82</v>
      </c>
      <c r="AY450" s="24" t="s">
        <v>152</v>
      </c>
      <c r="BE450" s="203">
        <f>IF(N450="základní",J450,0)</f>
        <v>0</v>
      </c>
      <c r="BF450" s="203">
        <f>IF(N450="snížená",J450,0)</f>
        <v>0</v>
      </c>
      <c r="BG450" s="203">
        <f>IF(N450="zákl. přenesená",J450,0)</f>
        <v>0</v>
      </c>
      <c r="BH450" s="203">
        <f>IF(N450="sníž. přenesená",J450,0)</f>
        <v>0</v>
      </c>
      <c r="BI450" s="203">
        <f>IF(N450="nulová",J450,0)</f>
        <v>0</v>
      </c>
      <c r="BJ450" s="24" t="s">
        <v>80</v>
      </c>
      <c r="BK450" s="203">
        <f>ROUND(I450*H450,2)</f>
        <v>0</v>
      </c>
      <c r="BL450" s="24" t="s">
        <v>160</v>
      </c>
      <c r="BM450" s="24" t="s">
        <v>640</v>
      </c>
    </row>
    <row r="451" spans="2:65" s="1" customFormat="1" ht="27">
      <c r="B451" s="41"/>
      <c r="C451" s="63"/>
      <c r="D451" s="204" t="s">
        <v>162</v>
      </c>
      <c r="E451" s="63"/>
      <c r="F451" s="205" t="s">
        <v>641</v>
      </c>
      <c r="G451" s="63"/>
      <c r="H451" s="63"/>
      <c r="I451" s="163"/>
      <c r="J451" s="63"/>
      <c r="K451" s="63"/>
      <c r="L451" s="61"/>
      <c r="M451" s="206"/>
      <c r="N451" s="42"/>
      <c r="O451" s="42"/>
      <c r="P451" s="42"/>
      <c r="Q451" s="42"/>
      <c r="R451" s="42"/>
      <c r="S451" s="42"/>
      <c r="T451" s="78"/>
      <c r="AT451" s="24" t="s">
        <v>162</v>
      </c>
      <c r="AU451" s="24" t="s">
        <v>82</v>
      </c>
    </row>
    <row r="452" spans="2:65" s="1" customFormat="1" ht="25.5" customHeight="1">
      <c r="B452" s="41"/>
      <c r="C452" s="192" t="s">
        <v>642</v>
      </c>
      <c r="D452" s="192" t="s">
        <v>155</v>
      </c>
      <c r="E452" s="193" t="s">
        <v>643</v>
      </c>
      <c r="F452" s="194" t="s">
        <v>644</v>
      </c>
      <c r="G452" s="195" t="s">
        <v>158</v>
      </c>
      <c r="H452" s="196">
        <v>674.44799999999998</v>
      </c>
      <c r="I452" s="197"/>
      <c r="J452" s="198">
        <f>ROUND(I452*H452,2)</f>
        <v>0</v>
      </c>
      <c r="K452" s="194" t="s">
        <v>159</v>
      </c>
      <c r="L452" s="61"/>
      <c r="M452" s="199" t="s">
        <v>21</v>
      </c>
      <c r="N452" s="200" t="s">
        <v>43</v>
      </c>
      <c r="O452" s="42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AR452" s="24" t="s">
        <v>160</v>
      </c>
      <c r="AT452" s="24" t="s">
        <v>155</v>
      </c>
      <c r="AU452" s="24" t="s">
        <v>82</v>
      </c>
      <c r="AY452" s="24" t="s">
        <v>152</v>
      </c>
      <c r="BE452" s="203">
        <f>IF(N452="základní",J452,0)</f>
        <v>0</v>
      </c>
      <c r="BF452" s="203">
        <f>IF(N452="snížená",J452,0)</f>
        <v>0</v>
      </c>
      <c r="BG452" s="203">
        <f>IF(N452="zákl. přenesená",J452,0)</f>
        <v>0</v>
      </c>
      <c r="BH452" s="203">
        <f>IF(N452="sníž. přenesená",J452,0)</f>
        <v>0</v>
      </c>
      <c r="BI452" s="203">
        <f>IF(N452="nulová",J452,0)</f>
        <v>0</v>
      </c>
      <c r="BJ452" s="24" t="s">
        <v>80</v>
      </c>
      <c r="BK452" s="203">
        <f>ROUND(I452*H452,2)</f>
        <v>0</v>
      </c>
      <c r="BL452" s="24" t="s">
        <v>160</v>
      </c>
      <c r="BM452" s="24" t="s">
        <v>645</v>
      </c>
    </row>
    <row r="453" spans="2:65" s="1" customFormat="1" ht="27">
      <c r="B453" s="41"/>
      <c r="C453" s="63"/>
      <c r="D453" s="204" t="s">
        <v>162</v>
      </c>
      <c r="E453" s="63"/>
      <c r="F453" s="205" t="s">
        <v>646</v>
      </c>
      <c r="G453" s="63"/>
      <c r="H453" s="63"/>
      <c r="I453" s="163"/>
      <c r="J453" s="63"/>
      <c r="K453" s="63"/>
      <c r="L453" s="61"/>
      <c r="M453" s="206"/>
      <c r="N453" s="42"/>
      <c r="O453" s="42"/>
      <c r="P453" s="42"/>
      <c r="Q453" s="42"/>
      <c r="R453" s="42"/>
      <c r="S453" s="42"/>
      <c r="T453" s="78"/>
      <c r="AT453" s="24" t="s">
        <v>162</v>
      </c>
      <c r="AU453" s="24" t="s">
        <v>82</v>
      </c>
    </row>
    <row r="454" spans="2:65" s="12" customFormat="1" ht="13.5">
      <c r="B454" s="217"/>
      <c r="C454" s="218"/>
      <c r="D454" s="204" t="s">
        <v>164</v>
      </c>
      <c r="E454" s="218"/>
      <c r="F454" s="220" t="s">
        <v>647</v>
      </c>
      <c r="G454" s="218"/>
      <c r="H454" s="221">
        <v>674.44799999999998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164</v>
      </c>
      <c r="AU454" s="227" t="s">
        <v>82</v>
      </c>
      <c r="AV454" s="12" t="s">
        <v>82</v>
      </c>
      <c r="AW454" s="12" t="s">
        <v>6</v>
      </c>
      <c r="AX454" s="12" t="s">
        <v>80</v>
      </c>
      <c r="AY454" s="227" t="s">
        <v>152</v>
      </c>
    </row>
    <row r="455" spans="2:65" s="1" customFormat="1" ht="16.5" customHeight="1">
      <c r="B455" s="41"/>
      <c r="C455" s="192" t="s">
        <v>648</v>
      </c>
      <c r="D455" s="192" t="s">
        <v>155</v>
      </c>
      <c r="E455" s="193" t="s">
        <v>649</v>
      </c>
      <c r="F455" s="194" t="s">
        <v>650</v>
      </c>
      <c r="G455" s="195" t="s">
        <v>158</v>
      </c>
      <c r="H455" s="196">
        <v>110.47</v>
      </c>
      <c r="I455" s="197"/>
      <c r="J455" s="198">
        <f>ROUND(I455*H455,2)</f>
        <v>0</v>
      </c>
      <c r="K455" s="194" t="s">
        <v>159</v>
      </c>
      <c r="L455" s="61"/>
      <c r="M455" s="199" t="s">
        <v>21</v>
      </c>
      <c r="N455" s="200" t="s">
        <v>43</v>
      </c>
      <c r="O455" s="42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AR455" s="24" t="s">
        <v>160</v>
      </c>
      <c r="AT455" s="24" t="s">
        <v>155</v>
      </c>
      <c r="AU455" s="24" t="s">
        <v>82</v>
      </c>
      <c r="AY455" s="24" t="s">
        <v>152</v>
      </c>
      <c r="BE455" s="203">
        <f>IF(N455="základní",J455,0)</f>
        <v>0</v>
      </c>
      <c r="BF455" s="203">
        <f>IF(N455="snížená",J455,0)</f>
        <v>0</v>
      </c>
      <c r="BG455" s="203">
        <f>IF(N455="zákl. přenesená",J455,0)</f>
        <v>0</v>
      </c>
      <c r="BH455" s="203">
        <f>IF(N455="sníž. přenesená",J455,0)</f>
        <v>0</v>
      </c>
      <c r="BI455" s="203">
        <f>IF(N455="nulová",J455,0)</f>
        <v>0</v>
      </c>
      <c r="BJ455" s="24" t="s">
        <v>80</v>
      </c>
      <c r="BK455" s="203">
        <f>ROUND(I455*H455,2)</f>
        <v>0</v>
      </c>
      <c r="BL455" s="24" t="s">
        <v>160</v>
      </c>
      <c r="BM455" s="24" t="s">
        <v>651</v>
      </c>
    </row>
    <row r="456" spans="2:65" s="1" customFormat="1" ht="13.5">
      <c r="B456" s="41"/>
      <c r="C456" s="63"/>
      <c r="D456" s="204" t="s">
        <v>162</v>
      </c>
      <c r="E456" s="63"/>
      <c r="F456" s="205" t="s">
        <v>652</v>
      </c>
      <c r="G456" s="63"/>
      <c r="H456" s="63"/>
      <c r="I456" s="163"/>
      <c r="J456" s="63"/>
      <c r="K456" s="63"/>
      <c r="L456" s="61"/>
      <c r="M456" s="206"/>
      <c r="N456" s="42"/>
      <c r="O456" s="42"/>
      <c r="P456" s="42"/>
      <c r="Q456" s="42"/>
      <c r="R456" s="42"/>
      <c r="S456" s="42"/>
      <c r="T456" s="78"/>
      <c r="AT456" s="24" t="s">
        <v>162</v>
      </c>
      <c r="AU456" s="24" t="s">
        <v>82</v>
      </c>
    </row>
    <row r="457" spans="2:65" s="12" customFormat="1" ht="13.5">
      <c r="B457" s="217"/>
      <c r="C457" s="218"/>
      <c r="D457" s="204" t="s">
        <v>164</v>
      </c>
      <c r="E457" s="219" t="s">
        <v>21</v>
      </c>
      <c r="F457" s="220" t="s">
        <v>653</v>
      </c>
      <c r="G457" s="218"/>
      <c r="H457" s="221">
        <v>110.47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164</v>
      </c>
      <c r="AU457" s="227" t="s">
        <v>82</v>
      </c>
      <c r="AV457" s="12" t="s">
        <v>82</v>
      </c>
      <c r="AW457" s="12" t="s">
        <v>35</v>
      </c>
      <c r="AX457" s="12" t="s">
        <v>80</v>
      </c>
      <c r="AY457" s="227" t="s">
        <v>152</v>
      </c>
    </row>
    <row r="458" spans="2:65" s="1" customFormat="1" ht="25.5" customHeight="1">
      <c r="B458" s="41"/>
      <c r="C458" s="192" t="s">
        <v>263</v>
      </c>
      <c r="D458" s="192" t="s">
        <v>155</v>
      </c>
      <c r="E458" s="193" t="s">
        <v>654</v>
      </c>
      <c r="F458" s="194" t="s">
        <v>655</v>
      </c>
      <c r="G458" s="195" t="s">
        <v>158</v>
      </c>
      <c r="H458" s="196">
        <v>1.9379999999999999</v>
      </c>
      <c r="I458" s="197"/>
      <c r="J458" s="198">
        <f>ROUND(I458*H458,2)</f>
        <v>0</v>
      </c>
      <c r="K458" s="194" t="s">
        <v>159</v>
      </c>
      <c r="L458" s="61"/>
      <c r="M458" s="199" t="s">
        <v>21</v>
      </c>
      <c r="N458" s="200" t="s">
        <v>43</v>
      </c>
      <c r="O458" s="42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AR458" s="24" t="s">
        <v>160</v>
      </c>
      <c r="AT458" s="24" t="s">
        <v>155</v>
      </c>
      <c r="AU458" s="24" t="s">
        <v>82</v>
      </c>
      <c r="AY458" s="24" t="s">
        <v>152</v>
      </c>
      <c r="BE458" s="203">
        <f>IF(N458="základní",J458,0)</f>
        <v>0</v>
      </c>
      <c r="BF458" s="203">
        <f>IF(N458="snížená",J458,0)</f>
        <v>0</v>
      </c>
      <c r="BG458" s="203">
        <f>IF(N458="zákl. přenesená",J458,0)</f>
        <v>0</v>
      </c>
      <c r="BH458" s="203">
        <f>IF(N458="sníž. přenesená",J458,0)</f>
        <v>0</v>
      </c>
      <c r="BI458" s="203">
        <f>IF(N458="nulová",J458,0)</f>
        <v>0</v>
      </c>
      <c r="BJ458" s="24" t="s">
        <v>80</v>
      </c>
      <c r="BK458" s="203">
        <f>ROUND(I458*H458,2)</f>
        <v>0</v>
      </c>
      <c r="BL458" s="24" t="s">
        <v>160</v>
      </c>
      <c r="BM458" s="24" t="s">
        <v>656</v>
      </c>
    </row>
    <row r="459" spans="2:65" s="1" customFormat="1" ht="13.5">
      <c r="B459" s="41"/>
      <c r="C459" s="63"/>
      <c r="D459" s="204" t="s">
        <v>162</v>
      </c>
      <c r="E459" s="63"/>
      <c r="F459" s="205" t="s">
        <v>657</v>
      </c>
      <c r="G459" s="63"/>
      <c r="H459" s="63"/>
      <c r="I459" s="163"/>
      <c r="J459" s="63"/>
      <c r="K459" s="63"/>
      <c r="L459" s="61"/>
      <c r="M459" s="206"/>
      <c r="N459" s="42"/>
      <c r="O459" s="42"/>
      <c r="P459" s="42"/>
      <c r="Q459" s="42"/>
      <c r="R459" s="42"/>
      <c r="S459" s="42"/>
      <c r="T459" s="78"/>
      <c r="AT459" s="24" t="s">
        <v>162</v>
      </c>
      <c r="AU459" s="24" t="s">
        <v>82</v>
      </c>
    </row>
    <row r="460" spans="2:65" s="12" customFormat="1" ht="13.5">
      <c r="B460" s="217"/>
      <c r="C460" s="218"/>
      <c r="D460" s="204" t="s">
        <v>164</v>
      </c>
      <c r="E460" s="219" t="s">
        <v>21</v>
      </c>
      <c r="F460" s="220" t="s">
        <v>658</v>
      </c>
      <c r="G460" s="218"/>
      <c r="H460" s="221">
        <v>1.9379999999999999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164</v>
      </c>
      <c r="AU460" s="227" t="s">
        <v>82</v>
      </c>
      <c r="AV460" s="12" t="s">
        <v>82</v>
      </c>
      <c r="AW460" s="12" t="s">
        <v>35</v>
      </c>
      <c r="AX460" s="12" t="s">
        <v>80</v>
      </c>
      <c r="AY460" s="227" t="s">
        <v>152</v>
      </c>
    </row>
    <row r="461" spans="2:65" s="10" customFormat="1" ht="29.85" customHeight="1">
      <c r="B461" s="176"/>
      <c r="C461" s="177"/>
      <c r="D461" s="178" t="s">
        <v>71</v>
      </c>
      <c r="E461" s="190" t="s">
        <v>659</v>
      </c>
      <c r="F461" s="190" t="s">
        <v>660</v>
      </c>
      <c r="G461" s="177"/>
      <c r="H461" s="177"/>
      <c r="I461" s="180"/>
      <c r="J461" s="191">
        <f>BK461</f>
        <v>0</v>
      </c>
      <c r="K461" s="177"/>
      <c r="L461" s="182"/>
      <c r="M461" s="183"/>
      <c r="N461" s="184"/>
      <c r="O461" s="184"/>
      <c r="P461" s="185">
        <f>SUM(P462:P463)</f>
        <v>0</v>
      </c>
      <c r="Q461" s="184"/>
      <c r="R461" s="185">
        <f>SUM(R462:R463)</f>
        <v>0</v>
      </c>
      <c r="S461" s="184"/>
      <c r="T461" s="186">
        <f>SUM(T462:T463)</f>
        <v>0</v>
      </c>
      <c r="AR461" s="187" t="s">
        <v>80</v>
      </c>
      <c r="AT461" s="188" t="s">
        <v>71</v>
      </c>
      <c r="AU461" s="188" t="s">
        <v>80</v>
      </c>
      <c r="AY461" s="187" t="s">
        <v>152</v>
      </c>
      <c r="BK461" s="189">
        <f>SUM(BK462:BK463)</f>
        <v>0</v>
      </c>
    </row>
    <row r="462" spans="2:65" s="1" customFormat="1" ht="16.5" customHeight="1">
      <c r="B462" s="41"/>
      <c r="C462" s="192" t="s">
        <v>366</v>
      </c>
      <c r="D462" s="192" t="s">
        <v>155</v>
      </c>
      <c r="E462" s="193" t="s">
        <v>661</v>
      </c>
      <c r="F462" s="194" t="s">
        <v>662</v>
      </c>
      <c r="G462" s="195" t="s">
        <v>158</v>
      </c>
      <c r="H462" s="196">
        <v>49.171999999999997</v>
      </c>
      <c r="I462" s="197"/>
      <c r="J462" s="198">
        <f>ROUND(I462*H462,2)</f>
        <v>0</v>
      </c>
      <c r="K462" s="194" t="s">
        <v>159</v>
      </c>
      <c r="L462" s="61"/>
      <c r="M462" s="199" t="s">
        <v>21</v>
      </c>
      <c r="N462" s="200" t="s">
        <v>43</v>
      </c>
      <c r="O462" s="42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AR462" s="24" t="s">
        <v>160</v>
      </c>
      <c r="AT462" s="24" t="s">
        <v>155</v>
      </c>
      <c r="AU462" s="24" t="s">
        <v>82</v>
      </c>
      <c r="AY462" s="24" t="s">
        <v>152</v>
      </c>
      <c r="BE462" s="203">
        <f>IF(N462="základní",J462,0)</f>
        <v>0</v>
      </c>
      <c r="BF462" s="203">
        <f>IF(N462="snížená",J462,0)</f>
        <v>0</v>
      </c>
      <c r="BG462" s="203">
        <f>IF(N462="zákl. přenesená",J462,0)</f>
        <v>0</v>
      </c>
      <c r="BH462" s="203">
        <f>IF(N462="sníž. přenesená",J462,0)</f>
        <v>0</v>
      </c>
      <c r="BI462" s="203">
        <f>IF(N462="nulová",J462,0)</f>
        <v>0</v>
      </c>
      <c r="BJ462" s="24" t="s">
        <v>80</v>
      </c>
      <c r="BK462" s="203">
        <f>ROUND(I462*H462,2)</f>
        <v>0</v>
      </c>
      <c r="BL462" s="24" t="s">
        <v>160</v>
      </c>
      <c r="BM462" s="24" t="s">
        <v>663</v>
      </c>
    </row>
    <row r="463" spans="2:65" s="1" customFormat="1" ht="40.5">
      <c r="B463" s="41"/>
      <c r="C463" s="63"/>
      <c r="D463" s="204" t="s">
        <v>162</v>
      </c>
      <c r="E463" s="63"/>
      <c r="F463" s="205" t="s">
        <v>664</v>
      </c>
      <c r="G463" s="63"/>
      <c r="H463" s="63"/>
      <c r="I463" s="163"/>
      <c r="J463" s="63"/>
      <c r="K463" s="63"/>
      <c r="L463" s="61"/>
      <c r="M463" s="206"/>
      <c r="N463" s="42"/>
      <c r="O463" s="42"/>
      <c r="P463" s="42"/>
      <c r="Q463" s="42"/>
      <c r="R463" s="42"/>
      <c r="S463" s="42"/>
      <c r="T463" s="78"/>
      <c r="AT463" s="24" t="s">
        <v>162</v>
      </c>
      <c r="AU463" s="24" t="s">
        <v>82</v>
      </c>
    </row>
    <row r="464" spans="2:65" s="10" customFormat="1" ht="37.35" customHeight="1">
      <c r="B464" s="176"/>
      <c r="C464" s="177"/>
      <c r="D464" s="178" t="s">
        <v>71</v>
      </c>
      <c r="E464" s="179" t="s">
        <v>665</v>
      </c>
      <c r="F464" s="179" t="s">
        <v>666</v>
      </c>
      <c r="G464" s="177"/>
      <c r="H464" s="177"/>
      <c r="I464" s="180"/>
      <c r="J464" s="181">
        <f>BK464</f>
        <v>0</v>
      </c>
      <c r="K464" s="177"/>
      <c r="L464" s="182"/>
      <c r="M464" s="183"/>
      <c r="N464" s="184"/>
      <c r="O464" s="184"/>
      <c r="P464" s="185">
        <f>P465+P500+P538+P603+P712+P800+P829+P850+P901+P922+P994</f>
        <v>0</v>
      </c>
      <c r="Q464" s="184"/>
      <c r="R464" s="185">
        <f>R465+R500+R538+R603+R712+R800+R829+R850+R901+R922+R994</f>
        <v>32.034507900000001</v>
      </c>
      <c r="S464" s="184"/>
      <c r="T464" s="186">
        <f>T465+T500+T538+T603+T712+T800+T829+T850+T901+T922+T994</f>
        <v>7.8927081799999996</v>
      </c>
      <c r="AR464" s="187" t="s">
        <v>82</v>
      </c>
      <c r="AT464" s="188" t="s">
        <v>71</v>
      </c>
      <c r="AU464" s="188" t="s">
        <v>72</v>
      </c>
      <c r="AY464" s="187" t="s">
        <v>152</v>
      </c>
      <c r="BK464" s="189">
        <f>BK465+BK500+BK538+BK603+BK712+BK800+BK829+BK850+BK901+BK922+BK994</f>
        <v>0</v>
      </c>
    </row>
    <row r="465" spans="2:65" s="10" customFormat="1" ht="19.899999999999999" customHeight="1">
      <c r="B465" s="176"/>
      <c r="C465" s="177"/>
      <c r="D465" s="178" t="s">
        <v>71</v>
      </c>
      <c r="E465" s="190" t="s">
        <v>667</v>
      </c>
      <c r="F465" s="190" t="s">
        <v>668</v>
      </c>
      <c r="G465" s="177"/>
      <c r="H465" s="177"/>
      <c r="I465" s="180"/>
      <c r="J465" s="191">
        <f>BK465</f>
        <v>0</v>
      </c>
      <c r="K465" s="177"/>
      <c r="L465" s="182"/>
      <c r="M465" s="183"/>
      <c r="N465" s="184"/>
      <c r="O465" s="184"/>
      <c r="P465" s="185">
        <f>SUM(P466:P499)</f>
        <v>0</v>
      </c>
      <c r="Q465" s="184"/>
      <c r="R465" s="185">
        <f>SUM(R466:R499)</f>
        <v>1.07369</v>
      </c>
      <c r="S465" s="184"/>
      <c r="T465" s="186">
        <f>SUM(T466:T499)</f>
        <v>0</v>
      </c>
      <c r="AR465" s="187" t="s">
        <v>82</v>
      </c>
      <c r="AT465" s="188" t="s">
        <v>71</v>
      </c>
      <c r="AU465" s="188" t="s">
        <v>80</v>
      </c>
      <c r="AY465" s="187" t="s">
        <v>152</v>
      </c>
      <c r="BK465" s="189">
        <f>SUM(BK466:BK499)</f>
        <v>0</v>
      </c>
    </row>
    <row r="466" spans="2:65" s="1" customFormat="1" ht="25.5" customHeight="1">
      <c r="B466" s="41"/>
      <c r="C466" s="192" t="s">
        <v>386</v>
      </c>
      <c r="D466" s="192" t="s">
        <v>155</v>
      </c>
      <c r="E466" s="193" t="s">
        <v>669</v>
      </c>
      <c r="F466" s="194" t="s">
        <v>670</v>
      </c>
      <c r="G466" s="195" t="s">
        <v>192</v>
      </c>
      <c r="H466" s="196">
        <v>67</v>
      </c>
      <c r="I466" s="197"/>
      <c r="J466" s="198">
        <f>ROUND(I466*H466,2)</f>
        <v>0</v>
      </c>
      <c r="K466" s="194" t="s">
        <v>159</v>
      </c>
      <c r="L466" s="61"/>
      <c r="M466" s="199" t="s">
        <v>21</v>
      </c>
      <c r="N466" s="200" t="s">
        <v>43</v>
      </c>
      <c r="O466" s="42"/>
      <c r="P466" s="201">
        <f>O466*H466</f>
        <v>0</v>
      </c>
      <c r="Q466" s="201">
        <v>0</v>
      </c>
      <c r="R466" s="201">
        <f>Q466*H466</f>
        <v>0</v>
      </c>
      <c r="S466" s="201">
        <v>0</v>
      </c>
      <c r="T466" s="202">
        <f>S466*H466</f>
        <v>0</v>
      </c>
      <c r="AR466" s="24" t="s">
        <v>275</v>
      </c>
      <c r="AT466" s="24" t="s">
        <v>155</v>
      </c>
      <c r="AU466" s="24" t="s">
        <v>82</v>
      </c>
      <c r="AY466" s="24" t="s">
        <v>152</v>
      </c>
      <c r="BE466" s="203">
        <f>IF(N466="základní",J466,0)</f>
        <v>0</v>
      </c>
      <c r="BF466" s="203">
        <f>IF(N466="snížená",J466,0)</f>
        <v>0</v>
      </c>
      <c r="BG466" s="203">
        <f>IF(N466="zákl. přenesená",J466,0)</f>
        <v>0</v>
      </c>
      <c r="BH466" s="203">
        <f>IF(N466="sníž. přenesená",J466,0)</f>
        <v>0</v>
      </c>
      <c r="BI466" s="203">
        <f>IF(N466="nulová",J466,0)</f>
        <v>0</v>
      </c>
      <c r="BJ466" s="24" t="s">
        <v>80</v>
      </c>
      <c r="BK466" s="203">
        <f>ROUND(I466*H466,2)</f>
        <v>0</v>
      </c>
      <c r="BL466" s="24" t="s">
        <v>275</v>
      </c>
      <c r="BM466" s="24" t="s">
        <v>671</v>
      </c>
    </row>
    <row r="467" spans="2:65" s="1" customFormat="1" ht="27">
      <c r="B467" s="41"/>
      <c r="C467" s="63"/>
      <c r="D467" s="204" t="s">
        <v>162</v>
      </c>
      <c r="E467" s="63"/>
      <c r="F467" s="205" t="s">
        <v>672</v>
      </c>
      <c r="G467" s="63"/>
      <c r="H467" s="63"/>
      <c r="I467" s="163"/>
      <c r="J467" s="63"/>
      <c r="K467" s="63"/>
      <c r="L467" s="61"/>
      <c r="M467" s="206"/>
      <c r="N467" s="42"/>
      <c r="O467" s="42"/>
      <c r="P467" s="42"/>
      <c r="Q467" s="42"/>
      <c r="R467" s="42"/>
      <c r="S467" s="42"/>
      <c r="T467" s="78"/>
      <c r="AT467" s="24" t="s">
        <v>162</v>
      </c>
      <c r="AU467" s="24" t="s">
        <v>82</v>
      </c>
    </row>
    <row r="468" spans="2:65" s="11" customFormat="1" ht="13.5">
      <c r="B468" s="207"/>
      <c r="C468" s="208"/>
      <c r="D468" s="204" t="s">
        <v>164</v>
      </c>
      <c r="E468" s="209" t="s">
        <v>21</v>
      </c>
      <c r="F468" s="210" t="s">
        <v>393</v>
      </c>
      <c r="G468" s="208"/>
      <c r="H468" s="209" t="s">
        <v>21</v>
      </c>
      <c r="I468" s="211"/>
      <c r="J468" s="208"/>
      <c r="K468" s="208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164</v>
      </c>
      <c r="AU468" s="216" t="s">
        <v>82</v>
      </c>
      <c r="AV468" s="11" t="s">
        <v>80</v>
      </c>
      <c r="AW468" s="11" t="s">
        <v>35</v>
      </c>
      <c r="AX468" s="11" t="s">
        <v>72</v>
      </c>
      <c r="AY468" s="216" t="s">
        <v>152</v>
      </c>
    </row>
    <row r="469" spans="2:65" s="12" customFormat="1" ht="13.5">
      <c r="B469" s="217"/>
      <c r="C469" s="218"/>
      <c r="D469" s="204" t="s">
        <v>164</v>
      </c>
      <c r="E469" s="219" t="s">
        <v>21</v>
      </c>
      <c r="F469" s="220" t="s">
        <v>673</v>
      </c>
      <c r="G469" s="218"/>
      <c r="H469" s="221">
        <v>67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164</v>
      </c>
      <c r="AU469" s="227" t="s">
        <v>82</v>
      </c>
      <c r="AV469" s="12" t="s">
        <v>82</v>
      </c>
      <c r="AW469" s="12" t="s">
        <v>35</v>
      </c>
      <c r="AX469" s="12" t="s">
        <v>80</v>
      </c>
      <c r="AY469" s="227" t="s">
        <v>152</v>
      </c>
    </row>
    <row r="470" spans="2:65" s="1" customFormat="1" ht="16.5" customHeight="1">
      <c r="B470" s="41"/>
      <c r="C470" s="250" t="s">
        <v>412</v>
      </c>
      <c r="D470" s="250" t="s">
        <v>177</v>
      </c>
      <c r="E470" s="251" t="s">
        <v>674</v>
      </c>
      <c r="F470" s="252" t="s">
        <v>675</v>
      </c>
      <c r="G470" s="253" t="s">
        <v>158</v>
      </c>
      <c r="H470" s="254">
        <v>2.3E-2</v>
      </c>
      <c r="I470" s="255"/>
      <c r="J470" s="256">
        <f>ROUND(I470*H470,2)</f>
        <v>0</v>
      </c>
      <c r="K470" s="252" t="s">
        <v>159</v>
      </c>
      <c r="L470" s="257"/>
      <c r="M470" s="258" t="s">
        <v>21</v>
      </c>
      <c r="N470" s="259" t="s">
        <v>43</v>
      </c>
      <c r="O470" s="42"/>
      <c r="P470" s="201">
        <f>O470*H470</f>
        <v>0</v>
      </c>
      <c r="Q470" s="201">
        <v>1</v>
      </c>
      <c r="R470" s="201">
        <f>Q470*H470</f>
        <v>2.3E-2</v>
      </c>
      <c r="S470" s="201">
        <v>0</v>
      </c>
      <c r="T470" s="202">
        <f>S470*H470</f>
        <v>0</v>
      </c>
      <c r="AR470" s="24" t="s">
        <v>431</v>
      </c>
      <c r="AT470" s="24" t="s">
        <v>177</v>
      </c>
      <c r="AU470" s="24" t="s">
        <v>82</v>
      </c>
      <c r="AY470" s="24" t="s">
        <v>152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24" t="s">
        <v>80</v>
      </c>
      <c r="BK470" s="203">
        <f>ROUND(I470*H470,2)</f>
        <v>0</v>
      </c>
      <c r="BL470" s="24" t="s">
        <v>275</v>
      </c>
      <c r="BM470" s="24" t="s">
        <v>676</v>
      </c>
    </row>
    <row r="471" spans="2:65" s="1" customFormat="1" ht="13.5">
      <c r="B471" s="41"/>
      <c r="C471" s="63"/>
      <c r="D471" s="204" t="s">
        <v>162</v>
      </c>
      <c r="E471" s="63"/>
      <c r="F471" s="205" t="s">
        <v>677</v>
      </c>
      <c r="G471" s="63"/>
      <c r="H471" s="63"/>
      <c r="I471" s="163"/>
      <c r="J471" s="63"/>
      <c r="K471" s="63"/>
      <c r="L471" s="61"/>
      <c r="M471" s="206"/>
      <c r="N471" s="42"/>
      <c r="O471" s="42"/>
      <c r="P471" s="42"/>
      <c r="Q471" s="42"/>
      <c r="R471" s="42"/>
      <c r="S471" s="42"/>
      <c r="T471" s="78"/>
      <c r="AT471" s="24" t="s">
        <v>162</v>
      </c>
      <c r="AU471" s="24" t="s">
        <v>82</v>
      </c>
    </row>
    <row r="472" spans="2:65" s="1" customFormat="1" ht="27">
      <c r="B472" s="41"/>
      <c r="C472" s="63"/>
      <c r="D472" s="204" t="s">
        <v>182</v>
      </c>
      <c r="E472" s="63"/>
      <c r="F472" s="260" t="s">
        <v>678</v>
      </c>
      <c r="G472" s="63"/>
      <c r="H472" s="63"/>
      <c r="I472" s="163"/>
      <c r="J472" s="63"/>
      <c r="K472" s="63"/>
      <c r="L472" s="61"/>
      <c r="M472" s="206"/>
      <c r="N472" s="42"/>
      <c r="O472" s="42"/>
      <c r="P472" s="42"/>
      <c r="Q472" s="42"/>
      <c r="R472" s="42"/>
      <c r="S472" s="42"/>
      <c r="T472" s="78"/>
      <c r="AT472" s="24" t="s">
        <v>182</v>
      </c>
      <c r="AU472" s="24" t="s">
        <v>82</v>
      </c>
    </row>
    <row r="473" spans="2:65" s="12" customFormat="1" ht="13.5">
      <c r="B473" s="217"/>
      <c r="C473" s="218"/>
      <c r="D473" s="204" t="s">
        <v>164</v>
      </c>
      <c r="E473" s="219" t="s">
        <v>21</v>
      </c>
      <c r="F473" s="220" t="s">
        <v>679</v>
      </c>
      <c r="G473" s="218"/>
      <c r="H473" s="221">
        <v>2.3E-2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164</v>
      </c>
      <c r="AU473" s="227" t="s">
        <v>82</v>
      </c>
      <c r="AV473" s="12" t="s">
        <v>82</v>
      </c>
      <c r="AW473" s="12" t="s">
        <v>35</v>
      </c>
      <c r="AX473" s="12" t="s">
        <v>80</v>
      </c>
      <c r="AY473" s="227" t="s">
        <v>152</v>
      </c>
    </row>
    <row r="474" spans="2:65" s="1" customFormat="1" ht="16.5" customHeight="1">
      <c r="B474" s="41"/>
      <c r="C474" s="192" t="s">
        <v>680</v>
      </c>
      <c r="D474" s="192" t="s">
        <v>155</v>
      </c>
      <c r="E474" s="193" t="s">
        <v>681</v>
      </c>
      <c r="F474" s="194" t="s">
        <v>682</v>
      </c>
      <c r="G474" s="195" t="s">
        <v>192</v>
      </c>
      <c r="H474" s="196">
        <v>67</v>
      </c>
      <c r="I474" s="197"/>
      <c r="J474" s="198">
        <f>ROUND(I474*H474,2)</f>
        <v>0</v>
      </c>
      <c r="K474" s="194" t="s">
        <v>159</v>
      </c>
      <c r="L474" s="61"/>
      <c r="M474" s="199" t="s">
        <v>21</v>
      </c>
      <c r="N474" s="200" t="s">
        <v>43</v>
      </c>
      <c r="O474" s="42"/>
      <c r="P474" s="201">
        <f>O474*H474</f>
        <v>0</v>
      </c>
      <c r="Q474" s="201">
        <v>4.0000000000000002E-4</v>
      </c>
      <c r="R474" s="201">
        <f>Q474*H474</f>
        <v>2.6800000000000001E-2</v>
      </c>
      <c r="S474" s="201">
        <v>0</v>
      </c>
      <c r="T474" s="202">
        <f>S474*H474</f>
        <v>0</v>
      </c>
      <c r="AR474" s="24" t="s">
        <v>275</v>
      </c>
      <c r="AT474" s="24" t="s">
        <v>155</v>
      </c>
      <c r="AU474" s="24" t="s">
        <v>82</v>
      </c>
      <c r="AY474" s="24" t="s">
        <v>152</v>
      </c>
      <c r="BE474" s="203">
        <f>IF(N474="základní",J474,0)</f>
        <v>0</v>
      </c>
      <c r="BF474" s="203">
        <f>IF(N474="snížená",J474,0)</f>
        <v>0</v>
      </c>
      <c r="BG474" s="203">
        <f>IF(N474="zákl. přenesená",J474,0)</f>
        <v>0</v>
      </c>
      <c r="BH474" s="203">
        <f>IF(N474="sníž. přenesená",J474,0)</f>
        <v>0</v>
      </c>
      <c r="BI474" s="203">
        <f>IF(N474="nulová",J474,0)</f>
        <v>0</v>
      </c>
      <c r="BJ474" s="24" t="s">
        <v>80</v>
      </c>
      <c r="BK474" s="203">
        <f>ROUND(I474*H474,2)</f>
        <v>0</v>
      </c>
      <c r="BL474" s="24" t="s">
        <v>275</v>
      </c>
      <c r="BM474" s="24" t="s">
        <v>683</v>
      </c>
    </row>
    <row r="475" spans="2:65" s="1" customFormat="1" ht="27">
      <c r="B475" s="41"/>
      <c r="C475" s="63"/>
      <c r="D475" s="204" t="s">
        <v>162</v>
      </c>
      <c r="E475" s="63"/>
      <c r="F475" s="205" t="s">
        <v>684</v>
      </c>
      <c r="G475" s="63"/>
      <c r="H475" s="63"/>
      <c r="I475" s="163"/>
      <c r="J475" s="63"/>
      <c r="K475" s="63"/>
      <c r="L475" s="61"/>
      <c r="M475" s="206"/>
      <c r="N475" s="42"/>
      <c r="O475" s="42"/>
      <c r="P475" s="42"/>
      <c r="Q475" s="42"/>
      <c r="R475" s="42"/>
      <c r="S475" s="42"/>
      <c r="T475" s="78"/>
      <c r="AT475" s="24" t="s">
        <v>162</v>
      </c>
      <c r="AU475" s="24" t="s">
        <v>82</v>
      </c>
    </row>
    <row r="476" spans="2:65" s="11" customFormat="1" ht="13.5">
      <c r="B476" s="207"/>
      <c r="C476" s="208"/>
      <c r="D476" s="204" t="s">
        <v>164</v>
      </c>
      <c r="E476" s="209" t="s">
        <v>21</v>
      </c>
      <c r="F476" s="210" t="s">
        <v>393</v>
      </c>
      <c r="G476" s="208"/>
      <c r="H476" s="209" t="s">
        <v>21</v>
      </c>
      <c r="I476" s="211"/>
      <c r="J476" s="208"/>
      <c r="K476" s="208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164</v>
      </c>
      <c r="AU476" s="216" t="s">
        <v>82</v>
      </c>
      <c r="AV476" s="11" t="s">
        <v>80</v>
      </c>
      <c r="AW476" s="11" t="s">
        <v>35</v>
      </c>
      <c r="AX476" s="11" t="s">
        <v>72</v>
      </c>
      <c r="AY476" s="216" t="s">
        <v>152</v>
      </c>
    </row>
    <row r="477" spans="2:65" s="12" customFormat="1" ht="13.5">
      <c r="B477" s="217"/>
      <c r="C477" s="218"/>
      <c r="D477" s="204" t="s">
        <v>164</v>
      </c>
      <c r="E477" s="219" t="s">
        <v>21</v>
      </c>
      <c r="F477" s="220" t="s">
        <v>673</v>
      </c>
      <c r="G477" s="218"/>
      <c r="H477" s="221">
        <v>67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164</v>
      </c>
      <c r="AU477" s="227" t="s">
        <v>82</v>
      </c>
      <c r="AV477" s="12" t="s">
        <v>82</v>
      </c>
      <c r="AW477" s="12" t="s">
        <v>35</v>
      </c>
      <c r="AX477" s="12" t="s">
        <v>80</v>
      </c>
      <c r="AY477" s="227" t="s">
        <v>152</v>
      </c>
    </row>
    <row r="478" spans="2:65" s="1" customFormat="1" ht="16.5" customHeight="1">
      <c r="B478" s="41"/>
      <c r="C478" s="250" t="s">
        <v>685</v>
      </c>
      <c r="D478" s="250" t="s">
        <v>177</v>
      </c>
      <c r="E478" s="251" t="s">
        <v>686</v>
      </c>
      <c r="F478" s="252" t="s">
        <v>687</v>
      </c>
      <c r="G478" s="253" t="s">
        <v>192</v>
      </c>
      <c r="H478" s="254">
        <v>77.05</v>
      </c>
      <c r="I478" s="255"/>
      <c r="J478" s="256">
        <f>ROUND(I478*H478,2)</f>
        <v>0</v>
      </c>
      <c r="K478" s="252" t="s">
        <v>21</v>
      </c>
      <c r="L478" s="257"/>
      <c r="M478" s="258" t="s">
        <v>21</v>
      </c>
      <c r="N478" s="259" t="s">
        <v>43</v>
      </c>
      <c r="O478" s="42"/>
      <c r="P478" s="201">
        <f>O478*H478</f>
        <v>0</v>
      </c>
      <c r="Q478" s="201">
        <v>4.4999999999999997E-3</v>
      </c>
      <c r="R478" s="201">
        <f>Q478*H478</f>
        <v>0.34672499999999995</v>
      </c>
      <c r="S478" s="201">
        <v>0</v>
      </c>
      <c r="T478" s="202">
        <f>S478*H478</f>
        <v>0</v>
      </c>
      <c r="AR478" s="24" t="s">
        <v>431</v>
      </c>
      <c r="AT478" s="24" t="s">
        <v>177</v>
      </c>
      <c r="AU478" s="24" t="s">
        <v>82</v>
      </c>
      <c r="AY478" s="24" t="s">
        <v>152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24" t="s">
        <v>80</v>
      </c>
      <c r="BK478" s="203">
        <f>ROUND(I478*H478,2)</f>
        <v>0</v>
      </c>
      <c r="BL478" s="24" t="s">
        <v>275</v>
      </c>
      <c r="BM478" s="24" t="s">
        <v>688</v>
      </c>
    </row>
    <row r="479" spans="2:65" s="1" customFormat="1" ht="13.5">
      <c r="B479" s="41"/>
      <c r="C479" s="63"/>
      <c r="D479" s="204" t="s">
        <v>162</v>
      </c>
      <c r="E479" s="63"/>
      <c r="F479" s="205" t="s">
        <v>687</v>
      </c>
      <c r="G479" s="63"/>
      <c r="H479" s="63"/>
      <c r="I479" s="163"/>
      <c r="J479" s="63"/>
      <c r="K479" s="63"/>
      <c r="L479" s="61"/>
      <c r="M479" s="206"/>
      <c r="N479" s="42"/>
      <c r="O479" s="42"/>
      <c r="P479" s="42"/>
      <c r="Q479" s="42"/>
      <c r="R479" s="42"/>
      <c r="S479" s="42"/>
      <c r="T479" s="78"/>
      <c r="AT479" s="24" t="s">
        <v>162</v>
      </c>
      <c r="AU479" s="24" t="s">
        <v>82</v>
      </c>
    </row>
    <row r="480" spans="2:65" s="12" customFormat="1" ht="13.5">
      <c r="B480" s="217"/>
      <c r="C480" s="218"/>
      <c r="D480" s="204" t="s">
        <v>164</v>
      </c>
      <c r="E480" s="219" t="s">
        <v>21</v>
      </c>
      <c r="F480" s="220" t="s">
        <v>689</v>
      </c>
      <c r="G480" s="218"/>
      <c r="H480" s="221">
        <v>77.05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164</v>
      </c>
      <c r="AU480" s="227" t="s">
        <v>82</v>
      </c>
      <c r="AV480" s="12" t="s">
        <v>82</v>
      </c>
      <c r="AW480" s="12" t="s">
        <v>35</v>
      </c>
      <c r="AX480" s="12" t="s">
        <v>80</v>
      </c>
      <c r="AY480" s="227" t="s">
        <v>152</v>
      </c>
    </row>
    <row r="481" spans="2:65" s="1" customFormat="1" ht="38.25" customHeight="1">
      <c r="B481" s="41"/>
      <c r="C481" s="192" t="s">
        <v>690</v>
      </c>
      <c r="D481" s="192" t="s">
        <v>155</v>
      </c>
      <c r="E481" s="193" t="s">
        <v>691</v>
      </c>
      <c r="F481" s="194" t="s">
        <v>692</v>
      </c>
      <c r="G481" s="195" t="s">
        <v>192</v>
      </c>
      <c r="H481" s="196">
        <v>67</v>
      </c>
      <c r="I481" s="197"/>
      <c r="J481" s="198">
        <f>ROUND(I481*H481,2)</f>
        <v>0</v>
      </c>
      <c r="K481" s="194" t="s">
        <v>21</v>
      </c>
      <c r="L481" s="61"/>
      <c r="M481" s="199" t="s">
        <v>21</v>
      </c>
      <c r="N481" s="200" t="s">
        <v>43</v>
      </c>
      <c r="O481" s="42"/>
      <c r="P481" s="201">
        <f>O481*H481</f>
        <v>0</v>
      </c>
      <c r="Q481" s="201">
        <v>4.5799999999999999E-3</v>
      </c>
      <c r="R481" s="201">
        <f>Q481*H481</f>
        <v>0.30685999999999997</v>
      </c>
      <c r="S481" s="201">
        <v>0</v>
      </c>
      <c r="T481" s="202">
        <f>S481*H481</f>
        <v>0</v>
      </c>
      <c r="AR481" s="24" t="s">
        <v>275</v>
      </c>
      <c r="AT481" s="24" t="s">
        <v>155</v>
      </c>
      <c r="AU481" s="24" t="s">
        <v>82</v>
      </c>
      <c r="AY481" s="24" t="s">
        <v>152</v>
      </c>
      <c r="BE481" s="203">
        <f>IF(N481="základní",J481,0)</f>
        <v>0</v>
      </c>
      <c r="BF481" s="203">
        <f>IF(N481="snížená",J481,0)</f>
        <v>0</v>
      </c>
      <c r="BG481" s="203">
        <f>IF(N481="zákl. přenesená",J481,0)</f>
        <v>0</v>
      </c>
      <c r="BH481" s="203">
        <f>IF(N481="sníž. přenesená",J481,0)</f>
        <v>0</v>
      </c>
      <c r="BI481" s="203">
        <f>IF(N481="nulová",J481,0)</f>
        <v>0</v>
      </c>
      <c r="BJ481" s="24" t="s">
        <v>80</v>
      </c>
      <c r="BK481" s="203">
        <f>ROUND(I481*H481,2)</f>
        <v>0</v>
      </c>
      <c r="BL481" s="24" t="s">
        <v>275</v>
      </c>
      <c r="BM481" s="24" t="s">
        <v>693</v>
      </c>
    </row>
    <row r="482" spans="2:65" s="1" customFormat="1" ht="27">
      <c r="B482" s="41"/>
      <c r="C482" s="63"/>
      <c r="D482" s="204" t="s">
        <v>162</v>
      </c>
      <c r="E482" s="63"/>
      <c r="F482" s="205" t="s">
        <v>692</v>
      </c>
      <c r="G482" s="63"/>
      <c r="H482" s="63"/>
      <c r="I482" s="163"/>
      <c r="J482" s="63"/>
      <c r="K482" s="63"/>
      <c r="L482" s="61"/>
      <c r="M482" s="206"/>
      <c r="N482" s="42"/>
      <c r="O482" s="42"/>
      <c r="P482" s="42"/>
      <c r="Q482" s="42"/>
      <c r="R482" s="42"/>
      <c r="S482" s="42"/>
      <c r="T482" s="78"/>
      <c r="AT482" s="24" t="s">
        <v>162</v>
      </c>
      <c r="AU482" s="24" t="s">
        <v>82</v>
      </c>
    </row>
    <row r="483" spans="2:65" s="11" customFormat="1" ht="13.5">
      <c r="B483" s="207"/>
      <c r="C483" s="208"/>
      <c r="D483" s="204" t="s">
        <v>164</v>
      </c>
      <c r="E483" s="209" t="s">
        <v>21</v>
      </c>
      <c r="F483" s="210" t="s">
        <v>393</v>
      </c>
      <c r="G483" s="208"/>
      <c r="H483" s="209" t="s">
        <v>21</v>
      </c>
      <c r="I483" s="211"/>
      <c r="J483" s="208"/>
      <c r="K483" s="208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164</v>
      </c>
      <c r="AU483" s="216" t="s">
        <v>82</v>
      </c>
      <c r="AV483" s="11" t="s">
        <v>80</v>
      </c>
      <c r="AW483" s="11" t="s">
        <v>35</v>
      </c>
      <c r="AX483" s="11" t="s">
        <v>72</v>
      </c>
      <c r="AY483" s="216" t="s">
        <v>152</v>
      </c>
    </row>
    <row r="484" spans="2:65" s="12" customFormat="1" ht="13.5">
      <c r="B484" s="217"/>
      <c r="C484" s="218"/>
      <c r="D484" s="204" t="s">
        <v>164</v>
      </c>
      <c r="E484" s="219" t="s">
        <v>21</v>
      </c>
      <c r="F484" s="220" t="s">
        <v>694</v>
      </c>
      <c r="G484" s="218"/>
      <c r="H484" s="221">
        <v>67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164</v>
      </c>
      <c r="AU484" s="227" t="s">
        <v>82</v>
      </c>
      <c r="AV484" s="12" t="s">
        <v>82</v>
      </c>
      <c r="AW484" s="12" t="s">
        <v>35</v>
      </c>
      <c r="AX484" s="12" t="s">
        <v>80</v>
      </c>
      <c r="AY484" s="227" t="s">
        <v>152</v>
      </c>
    </row>
    <row r="485" spans="2:65" s="1" customFormat="1" ht="25.5" customHeight="1">
      <c r="B485" s="41"/>
      <c r="C485" s="192" t="s">
        <v>695</v>
      </c>
      <c r="D485" s="192" t="s">
        <v>155</v>
      </c>
      <c r="E485" s="193" t="s">
        <v>696</v>
      </c>
      <c r="F485" s="194" t="s">
        <v>697</v>
      </c>
      <c r="G485" s="195" t="s">
        <v>192</v>
      </c>
      <c r="H485" s="196">
        <v>82.29</v>
      </c>
      <c r="I485" s="197"/>
      <c r="J485" s="198">
        <f>ROUND(I485*H485,2)</f>
        <v>0</v>
      </c>
      <c r="K485" s="194" t="s">
        <v>21</v>
      </c>
      <c r="L485" s="61"/>
      <c r="M485" s="199" t="s">
        <v>21</v>
      </c>
      <c r="N485" s="200" t="s">
        <v>43</v>
      </c>
      <c r="O485" s="42"/>
      <c r="P485" s="201">
        <f>O485*H485</f>
        <v>0</v>
      </c>
      <c r="Q485" s="201">
        <v>4.4999999999999997E-3</v>
      </c>
      <c r="R485" s="201">
        <f>Q485*H485</f>
        <v>0.370305</v>
      </c>
      <c r="S485" s="201">
        <v>0</v>
      </c>
      <c r="T485" s="202">
        <f>S485*H485</f>
        <v>0</v>
      </c>
      <c r="AR485" s="24" t="s">
        <v>275</v>
      </c>
      <c r="AT485" s="24" t="s">
        <v>155</v>
      </c>
      <c r="AU485" s="24" t="s">
        <v>82</v>
      </c>
      <c r="AY485" s="24" t="s">
        <v>152</v>
      </c>
      <c r="BE485" s="203">
        <f>IF(N485="základní",J485,0)</f>
        <v>0</v>
      </c>
      <c r="BF485" s="203">
        <f>IF(N485="snížená",J485,0)</f>
        <v>0</v>
      </c>
      <c r="BG485" s="203">
        <f>IF(N485="zákl. přenesená",J485,0)</f>
        <v>0</v>
      </c>
      <c r="BH485" s="203">
        <f>IF(N485="sníž. přenesená",J485,0)</f>
        <v>0</v>
      </c>
      <c r="BI485" s="203">
        <f>IF(N485="nulová",J485,0)</f>
        <v>0</v>
      </c>
      <c r="BJ485" s="24" t="s">
        <v>80</v>
      </c>
      <c r="BK485" s="203">
        <f>ROUND(I485*H485,2)</f>
        <v>0</v>
      </c>
      <c r="BL485" s="24" t="s">
        <v>275</v>
      </c>
      <c r="BM485" s="24" t="s">
        <v>698</v>
      </c>
    </row>
    <row r="486" spans="2:65" s="1" customFormat="1" ht="27">
      <c r="B486" s="41"/>
      <c r="C486" s="63"/>
      <c r="D486" s="204" t="s">
        <v>162</v>
      </c>
      <c r="E486" s="63"/>
      <c r="F486" s="205" t="s">
        <v>697</v>
      </c>
      <c r="G486" s="63"/>
      <c r="H486" s="63"/>
      <c r="I486" s="163"/>
      <c r="J486" s="63"/>
      <c r="K486" s="63"/>
      <c r="L486" s="61"/>
      <c r="M486" s="206"/>
      <c r="N486" s="42"/>
      <c r="O486" s="42"/>
      <c r="P486" s="42"/>
      <c r="Q486" s="42"/>
      <c r="R486" s="42"/>
      <c r="S486" s="42"/>
      <c r="T486" s="78"/>
      <c r="AT486" s="24" t="s">
        <v>162</v>
      </c>
      <c r="AU486" s="24" t="s">
        <v>82</v>
      </c>
    </row>
    <row r="487" spans="2:65" s="12" customFormat="1" ht="13.5">
      <c r="B487" s="217"/>
      <c r="C487" s="218"/>
      <c r="D487" s="204" t="s">
        <v>164</v>
      </c>
      <c r="E487" s="219" t="s">
        <v>21</v>
      </c>
      <c r="F487" s="220" t="s">
        <v>699</v>
      </c>
      <c r="G487" s="218"/>
      <c r="H487" s="221">
        <v>1.35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164</v>
      </c>
      <c r="AU487" s="227" t="s">
        <v>82</v>
      </c>
      <c r="AV487" s="12" t="s">
        <v>82</v>
      </c>
      <c r="AW487" s="12" t="s">
        <v>35</v>
      </c>
      <c r="AX487" s="12" t="s">
        <v>72</v>
      </c>
      <c r="AY487" s="227" t="s">
        <v>152</v>
      </c>
    </row>
    <row r="488" spans="2:65" s="12" customFormat="1" ht="13.5">
      <c r="B488" s="217"/>
      <c r="C488" s="218"/>
      <c r="D488" s="204" t="s">
        <v>164</v>
      </c>
      <c r="E488" s="219" t="s">
        <v>21</v>
      </c>
      <c r="F488" s="220" t="s">
        <v>700</v>
      </c>
      <c r="G488" s="218"/>
      <c r="H488" s="221">
        <v>9.0299999999999994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164</v>
      </c>
      <c r="AU488" s="227" t="s">
        <v>82</v>
      </c>
      <c r="AV488" s="12" t="s">
        <v>82</v>
      </c>
      <c r="AW488" s="12" t="s">
        <v>35</v>
      </c>
      <c r="AX488" s="12" t="s">
        <v>72</v>
      </c>
      <c r="AY488" s="227" t="s">
        <v>152</v>
      </c>
    </row>
    <row r="489" spans="2:65" s="12" customFormat="1" ht="13.5">
      <c r="B489" s="217"/>
      <c r="C489" s="218"/>
      <c r="D489" s="204" t="s">
        <v>164</v>
      </c>
      <c r="E489" s="219" t="s">
        <v>21</v>
      </c>
      <c r="F489" s="220" t="s">
        <v>701</v>
      </c>
      <c r="G489" s="218"/>
      <c r="H489" s="221">
        <v>10.11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164</v>
      </c>
      <c r="AU489" s="227" t="s">
        <v>82</v>
      </c>
      <c r="AV489" s="12" t="s">
        <v>82</v>
      </c>
      <c r="AW489" s="12" t="s">
        <v>35</v>
      </c>
      <c r="AX489" s="12" t="s">
        <v>72</v>
      </c>
      <c r="AY489" s="227" t="s">
        <v>152</v>
      </c>
    </row>
    <row r="490" spans="2:65" s="12" customFormat="1" ht="13.5">
      <c r="B490" s="217"/>
      <c r="C490" s="218"/>
      <c r="D490" s="204" t="s">
        <v>164</v>
      </c>
      <c r="E490" s="219" t="s">
        <v>21</v>
      </c>
      <c r="F490" s="220" t="s">
        <v>702</v>
      </c>
      <c r="G490" s="218"/>
      <c r="H490" s="221">
        <v>10.199999999999999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164</v>
      </c>
      <c r="AU490" s="227" t="s">
        <v>82</v>
      </c>
      <c r="AV490" s="12" t="s">
        <v>82</v>
      </c>
      <c r="AW490" s="12" t="s">
        <v>35</v>
      </c>
      <c r="AX490" s="12" t="s">
        <v>72</v>
      </c>
      <c r="AY490" s="227" t="s">
        <v>152</v>
      </c>
    </row>
    <row r="491" spans="2:65" s="12" customFormat="1" ht="13.5">
      <c r="B491" s="217"/>
      <c r="C491" s="218"/>
      <c r="D491" s="204" t="s">
        <v>164</v>
      </c>
      <c r="E491" s="219" t="s">
        <v>21</v>
      </c>
      <c r="F491" s="220" t="s">
        <v>703</v>
      </c>
      <c r="G491" s="218"/>
      <c r="H491" s="221">
        <v>22.8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164</v>
      </c>
      <c r="AU491" s="227" t="s">
        <v>82</v>
      </c>
      <c r="AV491" s="12" t="s">
        <v>82</v>
      </c>
      <c r="AW491" s="12" t="s">
        <v>35</v>
      </c>
      <c r="AX491" s="12" t="s">
        <v>72</v>
      </c>
      <c r="AY491" s="227" t="s">
        <v>152</v>
      </c>
    </row>
    <row r="492" spans="2:65" s="12" customFormat="1" ht="13.5">
      <c r="B492" s="217"/>
      <c r="C492" s="218"/>
      <c r="D492" s="204" t="s">
        <v>164</v>
      </c>
      <c r="E492" s="219" t="s">
        <v>21</v>
      </c>
      <c r="F492" s="220" t="s">
        <v>704</v>
      </c>
      <c r="G492" s="218"/>
      <c r="H492" s="221">
        <v>9.6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164</v>
      </c>
      <c r="AU492" s="227" t="s">
        <v>82</v>
      </c>
      <c r="AV492" s="12" t="s">
        <v>82</v>
      </c>
      <c r="AW492" s="12" t="s">
        <v>35</v>
      </c>
      <c r="AX492" s="12" t="s">
        <v>72</v>
      </c>
      <c r="AY492" s="227" t="s">
        <v>152</v>
      </c>
    </row>
    <row r="493" spans="2:65" s="12" customFormat="1" ht="13.5">
      <c r="B493" s="217"/>
      <c r="C493" s="218"/>
      <c r="D493" s="204" t="s">
        <v>164</v>
      </c>
      <c r="E493" s="219" t="s">
        <v>21</v>
      </c>
      <c r="F493" s="220" t="s">
        <v>705</v>
      </c>
      <c r="G493" s="218"/>
      <c r="H493" s="221">
        <v>9.6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164</v>
      </c>
      <c r="AU493" s="227" t="s">
        <v>82</v>
      </c>
      <c r="AV493" s="12" t="s">
        <v>82</v>
      </c>
      <c r="AW493" s="12" t="s">
        <v>35</v>
      </c>
      <c r="AX493" s="12" t="s">
        <v>72</v>
      </c>
      <c r="AY493" s="227" t="s">
        <v>152</v>
      </c>
    </row>
    <row r="494" spans="2:65" s="12" customFormat="1" ht="13.5">
      <c r="B494" s="217"/>
      <c r="C494" s="218"/>
      <c r="D494" s="204" t="s">
        <v>164</v>
      </c>
      <c r="E494" s="219" t="s">
        <v>21</v>
      </c>
      <c r="F494" s="220" t="s">
        <v>706</v>
      </c>
      <c r="G494" s="218"/>
      <c r="H494" s="221">
        <v>9.6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164</v>
      </c>
      <c r="AU494" s="227" t="s">
        <v>82</v>
      </c>
      <c r="AV494" s="12" t="s">
        <v>82</v>
      </c>
      <c r="AW494" s="12" t="s">
        <v>35</v>
      </c>
      <c r="AX494" s="12" t="s">
        <v>72</v>
      </c>
      <c r="AY494" s="227" t="s">
        <v>152</v>
      </c>
    </row>
    <row r="495" spans="2:65" s="14" customFormat="1" ht="13.5">
      <c r="B495" s="239"/>
      <c r="C495" s="240"/>
      <c r="D495" s="204" t="s">
        <v>164</v>
      </c>
      <c r="E495" s="241" t="s">
        <v>21</v>
      </c>
      <c r="F495" s="242" t="s">
        <v>176</v>
      </c>
      <c r="G495" s="240"/>
      <c r="H495" s="243">
        <v>82.29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164</v>
      </c>
      <c r="AU495" s="249" t="s">
        <v>82</v>
      </c>
      <c r="AV495" s="14" t="s">
        <v>160</v>
      </c>
      <c r="AW495" s="14" t="s">
        <v>35</v>
      </c>
      <c r="AX495" s="14" t="s">
        <v>80</v>
      </c>
      <c r="AY495" s="249" t="s">
        <v>152</v>
      </c>
    </row>
    <row r="496" spans="2:65" s="1" customFormat="1" ht="25.5" customHeight="1">
      <c r="B496" s="41"/>
      <c r="C496" s="192" t="s">
        <v>707</v>
      </c>
      <c r="D496" s="192" t="s">
        <v>155</v>
      </c>
      <c r="E496" s="193" t="s">
        <v>708</v>
      </c>
      <c r="F496" s="194" t="s">
        <v>709</v>
      </c>
      <c r="G496" s="195" t="s">
        <v>158</v>
      </c>
      <c r="H496" s="196">
        <v>1.0740000000000001</v>
      </c>
      <c r="I496" s="197"/>
      <c r="J496" s="198">
        <f>ROUND(I496*H496,2)</f>
        <v>0</v>
      </c>
      <c r="K496" s="194" t="s">
        <v>159</v>
      </c>
      <c r="L496" s="61"/>
      <c r="M496" s="199" t="s">
        <v>21</v>
      </c>
      <c r="N496" s="200" t="s">
        <v>43</v>
      </c>
      <c r="O496" s="42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AR496" s="24" t="s">
        <v>275</v>
      </c>
      <c r="AT496" s="24" t="s">
        <v>155</v>
      </c>
      <c r="AU496" s="24" t="s">
        <v>82</v>
      </c>
      <c r="AY496" s="24" t="s">
        <v>152</v>
      </c>
      <c r="BE496" s="203">
        <f>IF(N496="základní",J496,0)</f>
        <v>0</v>
      </c>
      <c r="BF496" s="203">
        <f>IF(N496="snížená",J496,0)</f>
        <v>0</v>
      </c>
      <c r="BG496" s="203">
        <f>IF(N496="zákl. přenesená",J496,0)</f>
        <v>0</v>
      </c>
      <c r="BH496" s="203">
        <f>IF(N496="sníž. přenesená",J496,0)</f>
        <v>0</v>
      </c>
      <c r="BI496" s="203">
        <f>IF(N496="nulová",J496,0)</f>
        <v>0</v>
      </c>
      <c r="BJ496" s="24" t="s">
        <v>80</v>
      </c>
      <c r="BK496" s="203">
        <f>ROUND(I496*H496,2)</f>
        <v>0</v>
      </c>
      <c r="BL496" s="24" t="s">
        <v>275</v>
      </c>
      <c r="BM496" s="24" t="s">
        <v>710</v>
      </c>
    </row>
    <row r="497" spans="2:65" s="1" customFormat="1" ht="27">
      <c r="B497" s="41"/>
      <c r="C497" s="63"/>
      <c r="D497" s="204" t="s">
        <v>162</v>
      </c>
      <c r="E497" s="63"/>
      <c r="F497" s="205" t="s">
        <v>711</v>
      </c>
      <c r="G497" s="63"/>
      <c r="H497" s="63"/>
      <c r="I497" s="163"/>
      <c r="J497" s="63"/>
      <c r="K497" s="63"/>
      <c r="L497" s="61"/>
      <c r="M497" s="206"/>
      <c r="N497" s="42"/>
      <c r="O497" s="42"/>
      <c r="P497" s="42"/>
      <c r="Q497" s="42"/>
      <c r="R497" s="42"/>
      <c r="S497" s="42"/>
      <c r="T497" s="78"/>
      <c r="AT497" s="24" t="s">
        <v>162</v>
      </c>
      <c r="AU497" s="24" t="s">
        <v>82</v>
      </c>
    </row>
    <row r="498" spans="2:65" s="1" customFormat="1" ht="16.5" customHeight="1">
      <c r="B498" s="41"/>
      <c r="C498" s="192" t="s">
        <v>712</v>
      </c>
      <c r="D498" s="192" t="s">
        <v>155</v>
      </c>
      <c r="E498" s="193" t="s">
        <v>713</v>
      </c>
      <c r="F498" s="194" t="s">
        <v>714</v>
      </c>
      <c r="G498" s="195" t="s">
        <v>158</v>
      </c>
      <c r="H498" s="196">
        <v>1.0740000000000001</v>
      </c>
      <c r="I498" s="197"/>
      <c r="J498" s="198">
        <f>ROUND(I498*H498,2)</f>
        <v>0</v>
      </c>
      <c r="K498" s="194" t="s">
        <v>159</v>
      </c>
      <c r="L498" s="61"/>
      <c r="M498" s="199" t="s">
        <v>21</v>
      </c>
      <c r="N498" s="200" t="s">
        <v>43</v>
      </c>
      <c r="O498" s="42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AR498" s="24" t="s">
        <v>275</v>
      </c>
      <c r="AT498" s="24" t="s">
        <v>155</v>
      </c>
      <c r="AU498" s="24" t="s">
        <v>82</v>
      </c>
      <c r="AY498" s="24" t="s">
        <v>152</v>
      </c>
      <c r="BE498" s="203">
        <f>IF(N498="základní",J498,0)</f>
        <v>0</v>
      </c>
      <c r="BF498" s="203">
        <f>IF(N498="snížená",J498,0)</f>
        <v>0</v>
      </c>
      <c r="BG498" s="203">
        <f>IF(N498="zákl. přenesená",J498,0)</f>
        <v>0</v>
      </c>
      <c r="BH498" s="203">
        <f>IF(N498="sníž. přenesená",J498,0)</f>
        <v>0</v>
      </c>
      <c r="BI498" s="203">
        <f>IF(N498="nulová",J498,0)</f>
        <v>0</v>
      </c>
      <c r="BJ498" s="24" t="s">
        <v>80</v>
      </c>
      <c r="BK498" s="203">
        <f>ROUND(I498*H498,2)</f>
        <v>0</v>
      </c>
      <c r="BL498" s="24" t="s">
        <v>275</v>
      </c>
      <c r="BM498" s="24" t="s">
        <v>715</v>
      </c>
    </row>
    <row r="499" spans="2:65" s="1" customFormat="1" ht="40.5">
      <c r="B499" s="41"/>
      <c r="C499" s="63"/>
      <c r="D499" s="204" t="s">
        <v>162</v>
      </c>
      <c r="E499" s="63"/>
      <c r="F499" s="205" t="s">
        <v>716</v>
      </c>
      <c r="G499" s="63"/>
      <c r="H499" s="63"/>
      <c r="I499" s="163"/>
      <c r="J499" s="63"/>
      <c r="K499" s="63"/>
      <c r="L499" s="61"/>
      <c r="M499" s="206"/>
      <c r="N499" s="42"/>
      <c r="O499" s="42"/>
      <c r="P499" s="42"/>
      <c r="Q499" s="42"/>
      <c r="R499" s="42"/>
      <c r="S499" s="42"/>
      <c r="T499" s="78"/>
      <c r="AT499" s="24" t="s">
        <v>162</v>
      </c>
      <c r="AU499" s="24" t="s">
        <v>82</v>
      </c>
    </row>
    <row r="500" spans="2:65" s="10" customFormat="1" ht="29.85" customHeight="1">
      <c r="B500" s="176"/>
      <c r="C500" s="177"/>
      <c r="D500" s="178" t="s">
        <v>71</v>
      </c>
      <c r="E500" s="190" t="s">
        <v>717</v>
      </c>
      <c r="F500" s="190" t="s">
        <v>718</v>
      </c>
      <c r="G500" s="177"/>
      <c r="H500" s="177"/>
      <c r="I500" s="180"/>
      <c r="J500" s="191">
        <f>BK500</f>
        <v>0</v>
      </c>
      <c r="K500" s="177"/>
      <c r="L500" s="182"/>
      <c r="M500" s="183"/>
      <c r="N500" s="184"/>
      <c r="O500" s="184"/>
      <c r="P500" s="185">
        <f>SUM(P501:P537)</f>
        <v>0</v>
      </c>
      <c r="Q500" s="184"/>
      <c r="R500" s="185">
        <f>SUM(R501:R537)</f>
        <v>1.5194820000000001E-2</v>
      </c>
      <c r="S500" s="184"/>
      <c r="T500" s="186">
        <f>SUM(T501:T537)</f>
        <v>0</v>
      </c>
      <c r="AR500" s="187" t="s">
        <v>82</v>
      </c>
      <c r="AT500" s="188" t="s">
        <v>71</v>
      </c>
      <c r="AU500" s="188" t="s">
        <v>80</v>
      </c>
      <c r="AY500" s="187" t="s">
        <v>152</v>
      </c>
      <c r="BK500" s="189">
        <f>SUM(BK501:BK537)</f>
        <v>0</v>
      </c>
    </row>
    <row r="501" spans="2:65" s="1" customFormat="1" ht="25.5" customHeight="1">
      <c r="B501" s="41"/>
      <c r="C501" s="192" t="s">
        <v>719</v>
      </c>
      <c r="D501" s="192" t="s">
        <v>155</v>
      </c>
      <c r="E501" s="193" t="s">
        <v>720</v>
      </c>
      <c r="F501" s="194" t="s">
        <v>721</v>
      </c>
      <c r="G501" s="195" t="s">
        <v>192</v>
      </c>
      <c r="H501" s="196">
        <v>3.8849999999999998</v>
      </c>
      <c r="I501" s="197"/>
      <c r="J501" s="198">
        <f>ROUND(I501*H501,2)</f>
        <v>0</v>
      </c>
      <c r="K501" s="194" t="s">
        <v>159</v>
      </c>
      <c r="L501" s="61"/>
      <c r="M501" s="199" t="s">
        <v>21</v>
      </c>
      <c r="N501" s="200" t="s">
        <v>43</v>
      </c>
      <c r="O501" s="42"/>
      <c r="P501" s="201">
        <f>O501*H501</f>
        <v>0</v>
      </c>
      <c r="Q501" s="201">
        <v>0</v>
      </c>
      <c r="R501" s="201">
        <f>Q501*H501</f>
        <v>0</v>
      </c>
      <c r="S501" s="201">
        <v>0</v>
      </c>
      <c r="T501" s="202">
        <f>S501*H501</f>
        <v>0</v>
      </c>
      <c r="AR501" s="24" t="s">
        <v>275</v>
      </c>
      <c r="AT501" s="24" t="s">
        <v>155</v>
      </c>
      <c r="AU501" s="24" t="s">
        <v>82</v>
      </c>
      <c r="AY501" s="24" t="s">
        <v>152</v>
      </c>
      <c r="BE501" s="203">
        <f>IF(N501="základní",J501,0)</f>
        <v>0</v>
      </c>
      <c r="BF501" s="203">
        <f>IF(N501="snížená",J501,0)</f>
        <v>0</v>
      </c>
      <c r="BG501" s="203">
        <f>IF(N501="zákl. přenesená",J501,0)</f>
        <v>0</v>
      </c>
      <c r="BH501" s="203">
        <f>IF(N501="sníž. přenesená",J501,0)</f>
        <v>0</v>
      </c>
      <c r="BI501" s="203">
        <f>IF(N501="nulová",J501,0)</f>
        <v>0</v>
      </c>
      <c r="BJ501" s="24" t="s">
        <v>80</v>
      </c>
      <c r="BK501" s="203">
        <f>ROUND(I501*H501,2)</f>
        <v>0</v>
      </c>
      <c r="BL501" s="24" t="s">
        <v>275</v>
      </c>
      <c r="BM501" s="24" t="s">
        <v>722</v>
      </c>
    </row>
    <row r="502" spans="2:65" s="1" customFormat="1" ht="27">
      <c r="B502" s="41"/>
      <c r="C502" s="63"/>
      <c r="D502" s="204" t="s">
        <v>162</v>
      </c>
      <c r="E502" s="63"/>
      <c r="F502" s="205" t="s">
        <v>723</v>
      </c>
      <c r="G502" s="63"/>
      <c r="H502" s="63"/>
      <c r="I502" s="163"/>
      <c r="J502" s="63"/>
      <c r="K502" s="63"/>
      <c r="L502" s="61"/>
      <c r="M502" s="206"/>
      <c r="N502" s="42"/>
      <c r="O502" s="42"/>
      <c r="P502" s="42"/>
      <c r="Q502" s="42"/>
      <c r="R502" s="42"/>
      <c r="S502" s="42"/>
      <c r="T502" s="78"/>
      <c r="AT502" s="24" t="s">
        <v>162</v>
      </c>
      <c r="AU502" s="24" t="s">
        <v>82</v>
      </c>
    </row>
    <row r="503" spans="2:65" s="11" customFormat="1" ht="13.5">
      <c r="B503" s="207"/>
      <c r="C503" s="208"/>
      <c r="D503" s="204" t="s">
        <v>164</v>
      </c>
      <c r="E503" s="209" t="s">
        <v>21</v>
      </c>
      <c r="F503" s="210" t="s">
        <v>400</v>
      </c>
      <c r="G503" s="208"/>
      <c r="H503" s="209" t="s">
        <v>21</v>
      </c>
      <c r="I503" s="211"/>
      <c r="J503" s="208"/>
      <c r="K503" s="208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164</v>
      </c>
      <c r="AU503" s="216" t="s">
        <v>82</v>
      </c>
      <c r="AV503" s="11" t="s">
        <v>80</v>
      </c>
      <c r="AW503" s="11" t="s">
        <v>35</v>
      </c>
      <c r="AX503" s="11" t="s">
        <v>72</v>
      </c>
      <c r="AY503" s="216" t="s">
        <v>152</v>
      </c>
    </row>
    <row r="504" spans="2:65" s="11" customFormat="1" ht="13.5">
      <c r="B504" s="207"/>
      <c r="C504" s="208"/>
      <c r="D504" s="204" t="s">
        <v>164</v>
      </c>
      <c r="E504" s="209" t="s">
        <v>21</v>
      </c>
      <c r="F504" s="210" t="s">
        <v>401</v>
      </c>
      <c r="G504" s="208"/>
      <c r="H504" s="209" t="s">
        <v>21</v>
      </c>
      <c r="I504" s="211"/>
      <c r="J504" s="208"/>
      <c r="K504" s="208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164</v>
      </c>
      <c r="AU504" s="216" t="s">
        <v>82</v>
      </c>
      <c r="AV504" s="11" t="s">
        <v>80</v>
      </c>
      <c r="AW504" s="11" t="s">
        <v>35</v>
      </c>
      <c r="AX504" s="11" t="s">
        <v>72</v>
      </c>
      <c r="AY504" s="216" t="s">
        <v>152</v>
      </c>
    </row>
    <row r="505" spans="2:65" s="12" customFormat="1" ht="13.5">
      <c r="B505" s="217"/>
      <c r="C505" s="218"/>
      <c r="D505" s="204" t="s">
        <v>164</v>
      </c>
      <c r="E505" s="219" t="s">
        <v>21</v>
      </c>
      <c r="F505" s="220" t="s">
        <v>724</v>
      </c>
      <c r="G505" s="218"/>
      <c r="H505" s="221">
        <v>0.72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164</v>
      </c>
      <c r="AU505" s="227" t="s">
        <v>82</v>
      </c>
      <c r="AV505" s="12" t="s">
        <v>82</v>
      </c>
      <c r="AW505" s="12" t="s">
        <v>35</v>
      </c>
      <c r="AX505" s="12" t="s">
        <v>72</v>
      </c>
      <c r="AY505" s="227" t="s">
        <v>152</v>
      </c>
    </row>
    <row r="506" spans="2:65" s="11" customFormat="1" ht="13.5">
      <c r="B506" s="207"/>
      <c r="C506" s="208"/>
      <c r="D506" s="204" t="s">
        <v>164</v>
      </c>
      <c r="E506" s="209" t="s">
        <v>21</v>
      </c>
      <c r="F506" s="210" t="s">
        <v>403</v>
      </c>
      <c r="G506" s="208"/>
      <c r="H506" s="209" t="s">
        <v>21</v>
      </c>
      <c r="I506" s="211"/>
      <c r="J506" s="208"/>
      <c r="K506" s="208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164</v>
      </c>
      <c r="AU506" s="216" t="s">
        <v>82</v>
      </c>
      <c r="AV506" s="11" t="s">
        <v>80</v>
      </c>
      <c r="AW506" s="11" t="s">
        <v>35</v>
      </c>
      <c r="AX506" s="11" t="s">
        <v>72</v>
      </c>
      <c r="AY506" s="216" t="s">
        <v>152</v>
      </c>
    </row>
    <row r="507" spans="2:65" s="12" customFormat="1" ht="13.5">
      <c r="B507" s="217"/>
      <c r="C507" s="218"/>
      <c r="D507" s="204" t="s">
        <v>164</v>
      </c>
      <c r="E507" s="219" t="s">
        <v>21</v>
      </c>
      <c r="F507" s="220" t="s">
        <v>725</v>
      </c>
      <c r="G507" s="218"/>
      <c r="H507" s="221">
        <v>1.575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164</v>
      </c>
      <c r="AU507" s="227" t="s">
        <v>82</v>
      </c>
      <c r="AV507" s="12" t="s">
        <v>82</v>
      </c>
      <c r="AW507" s="12" t="s">
        <v>35</v>
      </c>
      <c r="AX507" s="12" t="s">
        <v>72</v>
      </c>
      <c r="AY507" s="227" t="s">
        <v>152</v>
      </c>
    </row>
    <row r="508" spans="2:65" s="11" customFormat="1" ht="13.5">
      <c r="B508" s="207"/>
      <c r="C508" s="208"/>
      <c r="D508" s="204" t="s">
        <v>164</v>
      </c>
      <c r="E508" s="209" t="s">
        <v>21</v>
      </c>
      <c r="F508" s="210" t="s">
        <v>405</v>
      </c>
      <c r="G508" s="208"/>
      <c r="H508" s="209" t="s">
        <v>21</v>
      </c>
      <c r="I508" s="211"/>
      <c r="J508" s="208"/>
      <c r="K508" s="208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164</v>
      </c>
      <c r="AU508" s="216" t="s">
        <v>82</v>
      </c>
      <c r="AV508" s="11" t="s">
        <v>80</v>
      </c>
      <c r="AW508" s="11" t="s">
        <v>35</v>
      </c>
      <c r="AX508" s="11" t="s">
        <v>72</v>
      </c>
      <c r="AY508" s="216" t="s">
        <v>152</v>
      </c>
    </row>
    <row r="509" spans="2:65" s="12" customFormat="1" ht="13.5">
      <c r="B509" s="217"/>
      <c r="C509" s="218"/>
      <c r="D509" s="204" t="s">
        <v>164</v>
      </c>
      <c r="E509" s="219" t="s">
        <v>21</v>
      </c>
      <c r="F509" s="220" t="s">
        <v>726</v>
      </c>
      <c r="G509" s="218"/>
      <c r="H509" s="221">
        <v>1.59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164</v>
      </c>
      <c r="AU509" s="227" t="s">
        <v>82</v>
      </c>
      <c r="AV509" s="12" t="s">
        <v>82</v>
      </c>
      <c r="AW509" s="12" t="s">
        <v>35</v>
      </c>
      <c r="AX509" s="12" t="s">
        <v>72</v>
      </c>
      <c r="AY509" s="227" t="s">
        <v>152</v>
      </c>
    </row>
    <row r="510" spans="2:65" s="14" customFormat="1" ht="13.5">
      <c r="B510" s="239"/>
      <c r="C510" s="240"/>
      <c r="D510" s="204" t="s">
        <v>164</v>
      </c>
      <c r="E510" s="241" t="s">
        <v>21</v>
      </c>
      <c r="F510" s="242" t="s">
        <v>176</v>
      </c>
      <c r="G510" s="240"/>
      <c r="H510" s="243">
        <v>3.8849999999999998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164</v>
      </c>
      <c r="AU510" s="249" t="s">
        <v>82</v>
      </c>
      <c r="AV510" s="14" t="s">
        <v>160</v>
      </c>
      <c r="AW510" s="14" t="s">
        <v>35</v>
      </c>
      <c r="AX510" s="14" t="s">
        <v>80</v>
      </c>
      <c r="AY510" s="249" t="s">
        <v>152</v>
      </c>
    </row>
    <row r="511" spans="2:65" s="1" customFormat="1" ht="16.5" customHeight="1">
      <c r="B511" s="41"/>
      <c r="C511" s="250" t="s">
        <v>727</v>
      </c>
      <c r="D511" s="250" t="s">
        <v>177</v>
      </c>
      <c r="E511" s="251" t="s">
        <v>728</v>
      </c>
      <c r="F511" s="252" t="s">
        <v>729</v>
      </c>
      <c r="G511" s="253" t="s">
        <v>192</v>
      </c>
      <c r="H511" s="254">
        <v>3.9630000000000001</v>
      </c>
      <c r="I511" s="255"/>
      <c r="J511" s="256">
        <f>ROUND(I511*H511,2)</f>
        <v>0</v>
      </c>
      <c r="K511" s="252" t="s">
        <v>21</v>
      </c>
      <c r="L511" s="257"/>
      <c r="M511" s="258" t="s">
        <v>21</v>
      </c>
      <c r="N511" s="259" t="s">
        <v>43</v>
      </c>
      <c r="O511" s="42"/>
      <c r="P511" s="201">
        <f>O511*H511</f>
        <v>0</v>
      </c>
      <c r="Q511" s="201">
        <v>3.2000000000000002E-3</v>
      </c>
      <c r="R511" s="201">
        <f>Q511*H511</f>
        <v>1.2681600000000001E-2</v>
      </c>
      <c r="S511" s="201">
        <v>0</v>
      </c>
      <c r="T511" s="202">
        <f>S511*H511</f>
        <v>0</v>
      </c>
      <c r="AR511" s="24" t="s">
        <v>431</v>
      </c>
      <c r="AT511" s="24" t="s">
        <v>177</v>
      </c>
      <c r="AU511" s="24" t="s">
        <v>82</v>
      </c>
      <c r="AY511" s="24" t="s">
        <v>152</v>
      </c>
      <c r="BE511" s="203">
        <f>IF(N511="základní",J511,0)</f>
        <v>0</v>
      </c>
      <c r="BF511" s="203">
        <f>IF(N511="snížená",J511,0)</f>
        <v>0</v>
      </c>
      <c r="BG511" s="203">
        <f>IF(N511="zákl. přenesená",J511,0)</f>
        <v>0</v>
      </c>
      <c r="BH511" s="203">
        <f>IF(N511="sníž. přenesená",J511,0)</f>
        <v>0</v>
      </c>
      <c r="BI511" s="203">
        <f>IF(N511="nulová",J511,0)</f>
        <v>0</v>
      </c>
      <c r="BJ511" s="24" t="s">
        <v>80</v>
      </c>
      <c r="BK511" s="203">
        <f>ROUND(I511*H511,2)</f>
        <v>0</v>
      </c>
      <c r="BL511" s="24" t="s">
        <v>275</v>
      </c>
      <c r="BM511" s="24" t="s">
        <v>730</v>
      </c>
    </row>
    <row r="512" spans="2:65" s="1" customFormat="1" ht="13.5">
      <c r="B512" s="41"/>
      <c r="C512" s="63"/>
      <c r="D512" s="204" t="s">
        <v>162</v>
      </c>
      <c r="E512" s="63"/>
      <c r="F512" s="205" t="s">
        <v>729</v>
      </c>
      <c r="G512" s="63"/>
      <c r="H512" s="63"/>
      <c r="I512" s="163"/>
      <c r="J512" s="63"/>
      <c r="K512" s="63"/>
      <c r="L512" s="61"/>
      <c r="M512" s="206"/>
      <c r="N512" s="42"/>
      <c r="O512" s="42"/>
      <c r="P512" s="42"/>
      <c r="Q512" s="42"/>
      <c r="R512" s="42"/>
      <c r="S512" s="42"/>
      <c r="T512" s="78"/>
      <c r="AT512" s="24" t="s">
        <v>162</v>
      </c>
      <c r="AU512" s="24" t="s">
        <v>82</v>
      </c>
    </row>
    <row r="513" spans="2:65" s="12" customFormat="1" ht="13.5">
      <c r="B513" s="217"/>
      <c r="C513" s="218"/>
      <c r="D513" s="204" t="s">
        <v>164</v>
      </c>
      <c r="E513" s="219" t="s">
        <v>21</v>
      </c>
      <c r="F513" s="220" t="s">
        <v>731</v>
      </c>
      <c r="G513" s="218"/>
      <c r="H513" s="221">
        <v>3.9630000000000001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164</v>
      </c>
      <c r="AU513" s="227" t="s">
        <v>82</v>
      </c>
      <c r="AV513" s="12" t="s">
        <v>82</v>
      </c>
      <c r="AW513" s="12" t="s">
        <v>35</v>
      </c>
      <c r="AX513" s="12" t="s">
        <v>80</v>
      </c>
      <c r="AY513" s="227" t="s">
        <v>152</v>
      </c>
    </row>
    <row r="514" spans="2:65" s="1" customFormat="1" ht="25.5" customHeight="1">
      <c r="B514" s="41"/>
      <c r="C514" s="192" t="s">
        <v>732</v>
      </c>
      <c r="D514" s="192" t="s">
        <v>155</v>
      </c>
      <c r="E514" s="193" t="s">
        <v>720</v>
      </c>
      <c r="F514" s="194" t="s">
        <v>721</v>
      </c>
      <c r="G514" s="195" t="s">
        <v>192</v>
      </c>
      <c r="H514" s="196">
        <v>3.8849999999999998</v>
      </c>
      <c r="I514" s="197"/>
      <c r="J514" s="198">
        <f>ROUND(I514*H514,2)</f>
        <v>0</v>
      </c>
      <c r="K514" s="194" t="s">
        <v>159</v>
      </c>
      <c r="L514" s="61"/>
      <c r="M514" s="199" t="s">
        <v>21</v>
      </c>
      <c r="N514" s="200" t="s">
        <v>43</v>
      </c>
      <c r="O514" s="42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AR514" s="24" t="s">
        <v>275</v>
      </c>
      <c r="AT514" s="24" t="s">
        <v>155</v>
      </c>
      <c r="AU514" s="24" t="s">
        <v>82</v>
      </c>
      <c r="AY514" s="24" t="s">
        <v>152</v>
      </c>
      <c r="BE514" s="203">
        <f>IF(N514="základní",J514,0)</f>
        <v>0</v>
      </c>
      <c r="BF514" s="203">
        <f>IF(N514="snížená",J514,0)</f>
        <v>0</v>
      </c>
      <c r="BG514" s="203">
        <f>IF(N514="zákl. přenesená",J514,0)</f>
        <v>0</v>
      </c>
      <c r="BH514" s="203">
        <f>IF(N514="sníž. přenesená",J514,0)</f>
        <v>0</v>
      </c>
      <c r="BI514" s="203">
        <f>IF(N514="nulová",J514,0)</f>
        <v>0</v>
      </c>
      <c r="BJ514" s="24" t="s">
        <v>80</v>
      </c>
      <c r="BK514" s="203">
        <f>ROUND(I514*H514,2)</f>
        <v>0</v>
      </c>
      <c r="BL514" s="24" t="s">
        <v>275</v>
      </c>
      <c r="BM514" s="24" t="s">
        <v>733</v>
      </c>
    </row>
    <row r="515" spans="2:65" s="1" customFormat="1" ht="27">
      <c r="B515" s="41"/>
      <c r="C515" s="63"/>
      <c r="D515" s="204" t="s">
        <v>162</v>
      </c>
      <c r="E515" s="63"/>
      <c r="F515" s="205" t="s">
        <v>723</v>
      </c>
      <c r="G515" s="63"/>
      <c r="H515" s="63"/>
      <c r="I515" s="163"/>
      <c r="J515" s="63"/>
      <c r="K515" s="63"/>
      <c r="L515" s="61"/>
      <c r="M515" s="206"/>
      <c r="N515" s="42"/>
      <c r="O515" s="42"/>
      <c r="P515" s="42"/>
      <c r="Q515" s="42"/>
      <c r="R515" s="42"/>
      <c r="S515" s="42"/>
      <c r="T515" s="78"/>
      <c r="AT515" s="24" t="s">
        <v>162</v>
      </c>
      <c r="AU515" s="24" t="s">
        <v>82</v>
      </c>
    </row>
    <row r="516" spans="2:65" s="11" customFormat="1" ht="13.5">
      <c r="B516" s="207"/>
      <c r="C516" s="208"/>
      <c r="D516" s="204" t="s">
        <v>164</v>
      </c>
      <c r="E516" s="209" t="s">
        <v>21</v>
      </c>
      <c r="F516" s="210" t="s">
        <v>400</v>
      </c>
      <c r="G516" s="208"/>
      <c r="H516" s="209" t="s">
        <v>21</v>
      </c>
      <c r="I516" s="211"/>
      <c r="J516" s="208"/>
      <c r="K516" s="208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164</v>
      </c>
      <c r="AU516" s="216" t="s">
        <v>82</v>
      </c>
      <c r="AV516" s="11" t="s">
        <v>80</v>
      </c>
      <c r="AW516" s="11" t="s">
        <v>35</v>
      </c>
      <c r="AX516" s="11" t="s">
        <v>72</v>
      </c>
      <c r="AY516" s="216" t="s">
        <v>152</v>
      </c>
    </row>
    <row r="517" spans="2:65" s="11" customFormat="1" ht="13.5">
      <c r="B517" s="207"/>
      <c r="C517" s="208"/>
      <c r="D517" s="204" t="s">
        <v>164</v>
      </c>
      <c r="E517" s="209" t="s">
        <v>21</v>
      </c>
      <c r="F517" s="210" t="s">
        <v>401</v>
      </c>
      <c r="G517" s="208"/>
      <c r="H517" s="209" t="s">
        <v>21</v>
      </c>
      <c r="I517" s="211"/>
      <c r="J517" s="208"/>
      <c r="K517" s="208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164</v>
      </c>
      <c r="AU517" s="216" t="s">
        <v>82</v>
      </c>
      <c r="AV517" s="11" t="s">
        <v>80</v>
      </c>
      <c r="AW517" s="11" t="s">
        <v>35</v>
      </c>
      <c r="AX517" s="11" t="s">
        <v>72</v>
      </c>
      <c r="AY517" s="216" t="s">
        <v>152</v>
      </c>
    </row>
    <row r="518" spans="2:65" s="12" customFormat="1" ht="13.5">
      <c r="B518" s="217"/>
      <c r="C518" s="218"/>
      <c r="D518" s="204" t="s">
        <v>164</v>
      </c>
      <c r="E518" s="219" t="s">
        <v>21</v>
      </c>
      <c r="F518" s="220" t="s">
        <v>724</v>
      </c>
      <c r="G518" s="218"/>
      <c r="H518" s="221">
        <v>0.72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164</v>
      </c>
      <c r="AU518" s="227" t="s">
        <v>82</v>
      </c>
      <c r="AV518" s="12" t="s">
        <v>82</v>
      </c>
      <c r="AW518" s="12" t="s">
        <v>35</v>
      </c>
      <c r="AX518" s="12" t="s">
        <v>72</v>
      </c>
      <c r="AY518" s="227" t="s">
        <v>152</v>
      </c>
    </row>
    <row r="519" spans="2:65" s="11" customFormat="1" ht="13.5">
      <c r="B519" s="207"/>
      <c r="C519" s="208"/>
      <c r="D519" s="204" t="s">
        <v>164</v>
      </c>
      <c r="E519" s="209" t="s">
        <v>21</v>
      </c>
      <c r="F519" s="210" t="s">
        <v>403</v>
      </c>
      <c r="G519" s="208"/>
      <c r="H519" s="209" t="s">
        <v>21</v>
      </c>
      <c r="I519" s="211"/>
      <c r="J519" s="208"/>
      <c r="K519" s="208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164</v>
      </c>
      <c r="AU519" s="216" t="s">
        <v>82</v>
      </c>
      <c r="AV519" s="11" t="s">
        <v>80</v>
      </c>
      <c r="AW519" s="11" t="s">
        <v>35</v>
      </c>
      <c r="AX519" s="11" t="s">
        <v>72</v>
      </c>
      <c r="AY519" s="216" t="s">
        <v>152</v>
      </c>
    </row>
    <row r="520" spans="2:65" s="12" customFormat="1" ht="13.5">
      <c r="B520" s="217"/>
      <c r="C520" s="218"/>
      <c r="D520" s="204" t="s">
        <v>164</v>
      </c>
      <c r="E520" s="219" t="s">
        <v>21</v>
      </c>
      <c r="F520" s="220" t="s">
        <v>725</v>
      </c>
      <c r="G520" s="218"/>
      <c r="H520" s="221">
        <v>1.575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164</v>
      </c>
      <c r="AU520" s="227" t="s">
        <v>82</v>
      </c>
      <c r="AV520" s="12" t="s">
        <v>82</v>
      </c>
      <c r="AW520" s="12" t="s">
        <v>35</v>
      </c>
      <c r="AX520" s="12" t="s">
        <v>72</v>
      </c>
      <c r="AY520" s="227" t="s">
        <v>152</v>
      </c>
    </row>
    <row r="521" spans="2:65" s="11" customFormat="1" ht="13.5">
      <c r="B521" s="207"/>
      <c r="C521" s="208"/>
      <c r="D521" s="204" t="s">
        <v>164</v>
      </c>
      <c r="E521" s="209" t="s">
        <v>21</v>
      </c>
      <c r="F521" s="210" t="s">
        <v>405</v>
      </c>
      <c r="G521" s="208"/>
      <c r="H521" s="209" t="s">
        <v>21</v>
      </c>
      <c r="I521" s="211"/>
      <c r="J521" s="208"/>
      <c r="K521" s="208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164</v>
      </c>
      <c r="AU521" s="216" t="s">
        <v>82</v>
      </c>
      <c r="AV521" s="11" t="s">
        <v>80</v>
      </c>
      <c r="AW521" s="11" t="s">
        <v>35</v>
      </c>
      <c r="AX521" s="11" t="s">
        <v>72</v>
      </c>
      <c r="AY521" s="216" t="s">
        <v>152</v>
      </c>
    </row>
    <row r="522" spans="2:65" s="12" customFormat="1" ht="13.5">
      <c r="B522" s="217"/>
      <c r="C522" s="218"/>
      <c r="D522" s="204" t="s">
        <v>164</v>
      </c>
      <c r="E522" s="219" t="s">
        <v>21</v>
      </c>
      <c r="F522" s="220" t="s">
        <v>726</v>
      </c>
      <c r="G522" s="218"/>
      <c r="H522" s="221">
        <v>1.59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164</v>
      </c>
      <c r="AU522" s="227" t="s">
        <v>82</v>
      </c>
      <c r="AV522" s="12" t="s">
        <v>82</v>
      </c>
      <c r="AW522" s="12" t="s">
        <v>35</v>
      </c>
      <c r="AX522" s="12" t="s">
        <v>72</v>
      </c>
      <c r="AY522" s="227" t="s">
        <v>152</v>
      </c>
    </row>
    <row r="523" spans="2:65" s="14" customFormat="1" ht="13.5">
      <c r="B523" s="239"/>
      <c r="C523" s="240"/>
      <c r="D523" s="204" t="s">
        <v>164</v>
      </c>
      <c r="E523" s="241" t="s">
        <v>21</v>
      </c>
      <c r="F523" s="242" t="s">
        <v>176</v>
      </c>
      <c r="G523" s="240"/>
      <c r="H523" s="243">
        <v>3.8849999999999998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164</v>
      </c>
      <c r="AU523" s="249" t="s">
        <v>82</v>
      </c>
      <c r="AV523" s="14" t="s">
        <v>160</v>
      </c>
      <c r="AW523" s="14" t="s">
        <v>35</v>
      </c>
      <c r="AX523" s="14" t="s">
        <v>80</v>
      </c>
      <c r="AY523" s="249" t="s">
        <v>152</v>
      </c>
    </row>
    <row r="524" spans="2:65" s="1" customFormat="1" ht="16.5" customHeight="1">
      <c r="B524" s="41"/>
      <c r="C524" s="250" t="s">
        <v>734</v>
      </c>
      <c r="D524" s="250" t="s">
        <v>177</v>
      </c>
      <c r="E524" s="251" t="s">
        <v>735</v>
      </c>
      <c r="F524" s="252" t="s">
        <v>736</v>
      </c>
      <c r="G524" s="253" t="s">
        <v>192</v>
      </c>
      <c r="H524" s="254">
        <v>3.9630000000000001</v>
      </c>
      <c r="I524" s="255"/>
      <c r="J524" s="256">
        <f>ROUND(I524*H524,2)</f>
        <v>0</v>
      </c>
      <c r="K524" s="252" t="s">
        <v>21</v>
      </c>
      <c r="L524" s="257"/>
      <c r="M524" s="258" t="s">
        <v>21</v>
      </c>
      <c r="N524" s="259" t="s">
        <v>43</v>
      </c>
      <c r="O524" s="42"/>
      <c r="P524" s="201">
        <f>O524*H524</f>
        <v>0</v>
      </c>
      <c r="Q524" s="201">
        <v>1.3999999999999999E-4</v>
      </c>
      <c r="R524" s="201">
        <f>Q524*H524</f>
        <v>5.5481999999999992E-4</v>
      </c>
      <c r="S524" s="201">
        <v>0</v>
      </c>
      <c r="T524" s="202">
        <f>S524*H524</f>
        <v>0</v>
      </c>
      <c r="AR524" s="24" t="s">
        <v>431</v>
      </c>
      <c r="AT524" s="24" t="s">
        <v>177</v>
      </c>
      <c r="AU524" s="24" t="s">
        <v>82</v>
      </c>
      <c r="AY524" s="24" t="s">
        <v>152</v>
      </c>
      <c r="BE524" s="203">
        <f>IF(N524="základní",J524,0)</f>
        <v>0</v>
      </c>
      <c r="BF524" s="203">
        <f>IF(N524="snížená",J524,0)</f>
        <v>0</v>
      </c>
      <c r="BG524" s="203">
        <f>IF(N524="zákl. přenesená",J524,0)</f>
        <v>0</v>
      </c>
      <c r="BH524" s="203">
        <f>IF(N524="sníž. přenesená",J524,0)</f>
        <v>0</v>
      </c>
      <c r="BI524" s="203">
        <f>IF(N524="nulová",J524,0)</f>
        <v>0</v>
      </c>
      <c r="BJ524" s="24" t="s">
        <v>80</v>
      </c>
      <c r="BK524" s="203">
        <f>ROUND(I524*H524,2)</f>
        <v>0</v>
      </c>
      <c r="BL524" s="24" t="s">
        <v>275</v>
      </c>
      <c r="BM524" s="24" t="s">
        <v>737</v>
      </c>
    </row>
    <row r="525" spans="2:65" s="1" customFormat="1" ht="13.5">
      <c r="B525" s="41"/>
      <c r="C525" s="63"/>
      <c r="D525" s="204" t="s">
        <v>162</v>
      </c>
      <c r="E525" s="63"/>
      <c r="F525" s="205" t="s">
        <v>736</v>
      </c>
      <c r="G525" s="63"/>
      <c r="H525" s="63"/>
      <c r="I525" s="163"/>
      <c r="J525" s="63"/>
      <c r="K525" s="63"/>
      <c r="L525" s="61"/>
      <c r="M525" s="206"/>
      <c r="N525" s="42"/>
      <c r="O525" s="42"/>
      <c r="P525" s="42"/>
      <c r="Q525" s="42"/>
      <c r="R525" s="42"/>
      <c r="S525" s="42"/>
      <c r="T525" s="78"/>
      <c r="AT525" s="24" t="s">
        <v>162</v>
      </c>
      <c r="AU525" s="24" t="s">
        <v>82</v>
      </c>
    </row>
    <row r="526" spans="2:65" s="12" customFormat="1" ht="13.5">
      <c r="B526" s="217"/>
      <c r="C526" s="218"/>
      <c r="D526" s="204" t="s">
        <v>164</v>
      </c>
      <c r="E526" s="219" t="s">
        <v>21</v>
      </c>
      <c r="F526" s="220" t="s">
        <v>731</v>
      </c>
      <c r="G526" s="218"/>
      <c r="H526" s="221">
        <v>3.9630000000000001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164</v>
      </c>
      <c r="AU526" s="227" t="s">
        <v>82</v>
      </c>
      <c r="AV526" s="12" t="s">
        <v>82</v>
      </c>
      <c r="AW526" s="12" t="s">
        <v>35</v>
      </c>
      <c r="AX526" s="12" t="s">
        <v>80</v>
      </c>
      <c r="AY526" s="227" t="s">
        <v>152</v>
      </c>
    </row>
    <row r="527" spans="2:65" s="1" customFormat="1" ht="16.5" customHeight="1">
      <c r="B527" s="41"/>
      <c r="C527" s="192" t="s">
        <v>738</v>
      </c>
      <c r="D527" s="192" t="s">
        <v>155</v>
      </c>
      <c r="E527" s="193" t="s">
        <v>739</v>
      </c>
      <c r="F527" s="194" t="s">
        <v>740</v>
      </c>
      <c r="G527" s="195" t="s">
        <v>242</v>
      </c>
      <c r="H527" s="196">
        <v>96</v>
      </c>
      <c r="I527" s="197"/>
      <c r="J527" s="198">
        <f>ROUND(I527*H527,2)</f>
        <v>0</v>
      </c>
      <c r="K527" s="194" t="s">
        <v>159</v>
      </c>
      <c r="L527" s="61"/>
      <c r="M527" s="199" t="s">
        <v>21</v>
      </c>
      <c r="N527" s="200" t="s">
        <v>43</v>
      </c>
      <c r="O527" s="42"/>
      <c r="P527" s="201">
        <f>O527*H527</f>
        <v>0</v>
      </c>
      <c r="Q527" s="201">
        <v>0</v>
      </c>
      <c r="R527" s="201">
        <f>Q527*H527</f>
        <v>0</v>
      </c>
      <c r="S527" s="201">
        <v>0</v>
      </c>
      <c r="T527" s="202">
        <f>S527*H527</f>
        <v>0</v>
      </c>
      <c r="AR527" s="24" t="s">
        <v>275</v>
      </c>
      <c r="AT527" s="24" t="s">
        <v>155</v>
      </c>
      <c r="AU527" s="24" t="s">
        <v>82</v>
      </c>
      <c r="AY527" s="24" t="s">
        <v>152</v>
      </c>
      <c r="BE527" s="203">
        <f>IF(N527="základní",J527,0)</f>
        <v>0</v>
      </c>
      <c r="BF527" s="203">
        <f>IF(N527="snížená",J527,0)</f>
        <v>0</v>
      </c>
      <c r="BG527" s="203">
        <f>IF(N527="zákl. přenesená",J527,0)</f>
        <v>0</v>
      </c>
      <c r="BH527" s="203">
        <f>IF(N527="sníž. přenesená",J527,0)</f>
        <v>0</v>
      </c>
      <c r="BI527" s="203">
        <f>IF(N527="nulová",J527,0)</f>
        <v>0</v>
      </c>
      <c r="BJ527" s="24" t="s">
        <v>80</v>
      </c>
      <c r="BK527" s="203">
        <f>ROUND(I527*H527,2)</f>
        <v>0</v>
      </c>
      <c r="BL527" s="24" t="s">
        <v>275</v>
      </c>
      <c r="BM527" s="24" t="s">
        <v>741</v>
      </c>
    </row>
    <row r="528" spans="2:65" s="1" customFormat="1" ht="13.5">
      <c r="B528" s="41"/>
      <c r="C528" s="63"/>
      <c r="D528" s="204" t="s">
        <v>162</v>
      </c>
      <c r="E528" s="63"/>
      <c r="F528" s="205" t="s">
        <v>742</v>
      </c>
      <c r="G528" s="63"/>
      <c r="H528" s="63"/>
      <c r="I528" s="163"/>
      <c r="J528" s="63"/>
      <c r="K528" s="63"/>
      <c r="L528" s="61"/>
      <c r="M528" s="206"/>
      <c r="N528" s="42"/>
      <c r="O528" s="42"/>
      <c r="P528" s="42"/>
      <c r="Q528" s="42"/>
      <c r="R528" s="42"/>
      <c r="S528" s="42"/>
      <c r="T528" s="78"/>
      <c r="AT528" s="24" t="s">
        <v>162</v>
      </c>
      <c r="AU528" s="24" t="s">
        <v>82</v>
      </c>
    </row>
    <row r="529" spans="2:65" s="11" customFormat="1" ht="13.5">
      <c r="B529" s="207"/>
      <c r="C529" s="208"/>
      <c r="D529" s="204" t="s">
        <v>164</v>
      </c>
      <c r="E529" s="209" t="s">
        <v>21</v>
      </c>
      <c r="F529" s="210" t="s">
        <v>393</v>
      </c>
      <c r="G529" s="208"/>
      <c r="H529" s="209" t="s">
        <v>21</v>
      </c>
      <c r="I529" s="211"/>
      <c r="J529" s="208"/>
      <c r="K529" s="208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164</v>
      </c>
      <c r="AU529" s="216" t="s">
        <v>82</v>
      </c>
      <c r="AV529" s="11" t="s">
        <v>80</v>
      </c>
      <c r="AW529" s="11" t="s">
        <v>35</v>
      </c>
      <c r="AX529" s="11" t="s">
        <v>72</v>
      </c>
      <c r="AY529" s="216" t="s">
        <v>152</v>
      </c>
    </row>
    <row r="530" spans="2:65" s="12" customFormat="1" ht="13.5">
      <c r="B530" s="217"/>
      <c r="C530" s="218"/>
      <c r="D530" s="204" t="s">
        <v>164</v>
      </c>
      <c r="E530" s="219" t="s">
        <v>21</v>
      </c>
      <c r="F530" s="220" t="s">
        <v>743</v>
      </c>
      <c r="G530" s="218"/>
      <c r="H530" s="221">
        <v>96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164</v>
      </c>
      <c r="AU530" s="227" t="s">
        <v>82</v>
      </c>
      <c r="AV530" s="12" t="s">
        <v>82</v>
      </c>
      <c r="AW530" s="12" t="s">
        <v>35</v>
      </c>
      <c r="AX530" s="12" t="s">
        <v>80</v>
      </c>
      <c r="AY530" s="227" t="s">
        <v>152</v>
      </c>
    </row>
    <row r="531" spans="2:65" s="1" customFormat="1" ht="16.5" customHeight="1">
      <c r="B531" s="41"/>
      <c r="C531" s="250" t="s">
        <v>744</v>
      </c>
      <c r="D531" s="250" t="s">
        <v>177</v>
      </c>
      <c r="E531" s="251" t="s">
        <v>745</v>
      </c>
      <c r="F531" s="252" t="s">
        <v>746</v>
      </c>
      <c r="G531" s="253" t="s">
        <v>242</v>
      </c>
      <c r="H531" s="254">
        <v>97.92</v>
      </c>
      <c r="I531" s="255"/>
      <c r="J531" s="256">
        <f>ROUND(I531*H531,2)</f>
        <v>0</v>
      </c>
      <c r="K531" s="252" t="s">
        <v>159</v>
      </c>
      <c r="L531" s="257"/>
      <c r="M531" s="258" t="s">
        <v>21</v>
      </c>
      <c r="N531" s="259" t="s">
        <v>43</v>
      </c>
      <c r="O531" s="42"/>
      <c r="P531" s="201">
        <f>O531*H531</f>
        <v>0</v>
      </c>
      <c r="Q531" s="201">
        <v>2.0000000000000002E-5</v>
      </c>
      <c r="R531" s="201">
        <f>Q531*H531</f>
        <v>1.9584000000000003E-3</v>
      </c>
      <c r="S531" s="201">
        <v>0</v>
      </c>
      <c r="T531" s="202">
        <f>S531*H531</f>
        <v>0</v>
      </c>
      <c r="AR531" s="24" t="s">
        <v>431</v>
      </c>
      <c r="AT531" s="24" t="s">
        <v>177</v>
      </c>
      <c r="AU531" s="24" t="s">
        <v>82</v>
      </c>
      <c r="AY531" s="24" t="s">
        <v>152</v>
      </c>
      <c r="BE531" s="203">
        <f>IF(N531="základní",J531,0)</f>
        <v>0</v>
      </c>
      <c r="BF531" s="203">
        <f>IF(N531="snížená",J531,0)</f>
        <v>0</v>
      </c>
      <c r="BG531" s="203">
        <f>IF(N531="zákl. přenesená",J531,0)</f>
        <v>0</v>
      </c>
      <c r="BH531" s="203">
        <f>IF(N531="sníž. přenesená",J531,0)</f>
        <v>0</v>
      </c>
      <c r="BI531" s="203">
        <f>IF(N531="nulová",J531,0)</f>
        <v>0</v>
      </c>
      <c r="BJ531" s="24" t="s">
        <v>80</v>
      </c>
      <c r="BK531" s="203">
        <f>ROUND(I531*H531,2)</f>
        <v>0</v>
      </c>
      <c r="BL531" s="24" t="s">
        <v>275</v>
      </c>
      <c r="BM531" s="24" t="s">
        <v>747</v>
      </c>
    </row>
    <row r="532" spans="2:65" s="1" customFormat="1" ht="13.5">
      <c r="B532" s="41"/>
      <c r="C532" s="63"/>
      <c r="D532" s="204" t="s">
        <v>162</v>
      </c>
      <c r="E532" s="63"/>
      <c r="F532" s="205" t="s">
        <v>746</v>
      </c>
      <c r="G532" s="63"/>
      <c r="H532" s="63"/>
      <c r="I532" s="163"/>
      <c r="J532" s="63"/>
      <c r="K532" s="63"/>
      <c r="L532" s="61"/>
      <c r="M532" s="206"/>
      <c r="N532" s="42"/>
      <c r="O532" s="42"/>
      <c r="P532" s="42"/>
      <c r="Q532" s="42"/>
      <c r="R532" s="42"/>
      <c r="S532" s="42"/>
      <c r="T532" s="78"/>
      <c r="AT532" s="24" t="s">
        <v>162</v>
      </c>
      <c r="AU532" s="24" t="s">
        <v>82</v>
      </c>
    </row>
    <row r="533" spans="2:65" s="12" customFormat="1" ht="13.5">
      <c r="B533" s="217"/>
      <c r="C533" s="218"/>
      <c r="D533" s="204" t="s">
        <v>164</v>
      </c>
      <c r="E533" s="219" t="s">
        <v>21</v>
      </c>
      <c r="F533" s="220" t="s">
        <v>748</v>
      </c>
      <c r="G533" s="218"/>
      <c r="H533" s="221">
        <v>97.92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164</v>
      </c>
      <c r="AU533" s="227" t="s">
        <v>82</v>
      </c>
      <c r="AV533" s="12" t="s">
        <v>82</v>
      </c>
      <c r="AW533" s="12" t="s">
        <v>35</v>
      </c>
      <c r="AX533" s="12" t="s">
        <v>80</v>
      </c>
      <c r="AY533" s="227" t="s">
        <v>152</v>
      </c>
    </row>
    <row r="534" spans="2:65" s="1" customFormat="1" ht="16.5" customHeight="1">
      <c r="B534" s="41"/>
      <c r="C534" s="192" t="s">
        <v>749</v>
      </c>
      <c r="D534" s="192" t="s">
        <v>155</v>
      </c>
      <c r="E534" s="193" t="s">
        <v>750</v>
      </c>
      <c r="F534" s="194" t="s">
        <v>751</v>
      </c>
      <c r="G534" s="195" t="s">
        <v>158</v>
      </c>
      <c r="H534" s="196">
        <v>1.4999999999999999E-2</v>
      </c>
      <c r="I534" s="197"/>
      <c r="J534" s="198">
        <f>ROUND(I534*H534,2)</f>
        <v>0</v>
      </c>
      <c r="K534" s="194" t="s">
        <v>159</v>
      </c>
      <c r="L534" s="61"/>
      <c r="M534" s="199" t="s">
        <v>21</v>
      </c>
      <c r="N534" s="200" t="s">
        <v>43</v>
      </c>
      <c r="O534" s="42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AR534" s="24" t="s">
        <v>275</v>
      </c>
      <c r="AT534" s="24" t="s">
        <v>155</v>
      </c>
      <c r="AU534" s="24" t="s">
        <v>82</v>
      </c>
      <c r="AY534" s="24" t="s">
        <v>152</v>
      </c>
      <c r="BE534" s="203">
        <f>IF(N534="základní",J534,0)</f>
        <v>0</v>
      </c>
      <c r="BF534" s="203">
        <f>IF(N534="snížená",J534,0)</f>
        <v>0</v>
      </c>
      <c r="BG534" s="203">
        <f>IF(N534="zákl. přenesená",J534,0)</f>
        <v>0</v>
      </c>
      <c r="BH534" s="203">
        <f>IF(N534="sníž. přenesená",J534,0)</f>
        <v>0</v>
      </c>
      <c r="BI534" s="203">
        <f>IF(N534="nulová",J534,0)</f>
        <v>0</v>
      </c>
      <c r="BJ534" s="24" t="s">
        <v>80</v>
      </c>
      <c r="BK534" s="203">
        <f>ROUND(I534*H534,2)</f>
        <v>0</v>
      </c>
      <c r="BL534" s="24" t="s">
        <v>275</v>
      </c>
      <c r="BM534" s="24" t="s">
        <v>752</v>
      </c>
    </row>
    <row r="535" spans="2:65" s="1" customFormat="1" ht="27">
      <c r="B535" s="41"/>
      <c r="C535" s="63"/>
      <c r="D535" s="204" t="s">
        <v>162</v>
      </c>
      <c r="E535" s="63"/>
      <c r="F535" s="205" t="s">
        <v>753</v>
      </c>
      <c r="G535" s="63"/>
      <c r="H535" s="63"/>
      <c r="I535" s="163"/>
      <c r="J535" s="63"/>
      <c r="K535" s="63"/>
      <c r="L535" s="61"/>
      <c r="M535" s="206"/>
      <c r="N535" s="42"/>
      <c r="O535" s="42"/>
      <c r="P535" s="42"/>
      <c r="Q535" s="42"/>
      <c r="R535" s="42"/>
      <c r="S535" s="42"/>
      <c r="T535" s="78"/>
      <c r="AT535" s="24" t="s">
        <v>162</v>
      </c>
      <c r="AU535" s="24" t="s">
        <v>82</v>
      </c>
    </row>
    <row r="536" spans="2:65" s="1" customFormat="1" ht="16.5" customHeight="1">
      <c r="B536" s="41"/>
      <c r="C536" s="192" t="s">
        <v>754</v>
      </c>
      <c r="D536" s="192" t="s">
        <v>155</v>
      </c>
      <c r="E536" s="193" t="s">
        <v>755</v>
      </c>
      <c r="F536" s="194" t="s">
        <v>756</v>
      </c>
      <c r="G536" s="195" t="s">
        <v>158</v>
      </c>
      <c r="H536" s="196">
        <v>1.4999999999999999E-2</v>
      </c>
      <c r="I536" s="197"/>
      <c r="J536" s="198">
        <f>ROUND(I536*H536,2)</f>
        <v>0</v>
      </c>
      <c r="K536" s="194" t="s">
        <v>159</v>
      </c>
      <c r="L536" s="61"/>
      <c r="M536" s="199" t="s">
        <v>21</v>
      </c>
      <c r="N536" s="200" t="s">
        <v>43</v>
      </c>
      <c r="O536" s="42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AR536" s="24" t="s">
        <v>275</v>
      </c>
      <c r="AT536" s="24" t="s">
        <v>155</v>
      </c>
      <c r="AU536" s="24" t="s">
        <v>82</v>
      </c>
      <c r="AY536" s="24" t="s">
        <v>152</v>
      </c>
      <c r="BE536" s="203">
        <f>IF(N536="základní",J536,0)</f>
        <v>0</v>
      </c>
      <c r="BF536" s="203">
        <f>IF(N536="snížená",J536,0)</f>
        <v>0</v>
      </c>
      <c r="BG536" s="203">
        <f>IF(N536="zákl. přenesená",J536,0)</f>
        <v>0</v>
      </c>
      <c r="BH536" s="203">
        <f>IF(N536="sníž. přenesená",J536,0)</f>
        <v>0</v>
      </c>
      <c r="BI536" s="203">
        <f>IF(N536="nulová",J536,0)</f>
        <v>0</v>
      </c>
      <c r="BJ536" s="24" t="s">
        <v>80</v>
      </c>
      <c r="BK536" s="203">
        <f>ROUND(I536*H536,2)</f>
        <v>0</v>
      </c>
      <c r="BL536" s="24" t="s">
        <v>275</v>
      </c>
      <c r="BM536" s="24" t="s">
        <v>757</v>
      </c>
    </row>
    <row r="537" spans="2:65" s="1" customFormat="1" ht="27">
      <c r="B537" s="41"/>
      <c r="C537" s="63"/>
      <c r="D537" s="204" t="s">
        <v>162</v>
      </c>
      <c r="E537" s="63"/>
      <c r="F537" s="205" t="s">
        <v>758</v>
      </c>
      <c r="G537" s="63"/>
      <c r="H537" s="63"/>
      <c r="I537" s="163"/>
      <c r="J537" s="63"/>
      <c r="K537" s="63"/>
      <c r="L537" s="61"/>
      <c r="M537" s="206"/>
      <c r="N537" s="42"/>
      <c r="O537" s="42"/>
      <c r="P537" s="42"/>
      <c r="Q537" s="42"/>
      <c r="R537" s="42"/>
      <c r="S537" s="42"/>
      <c r="T537" s="78"/>
      <c r="AT537" s="24" t="s">
        <v>162</v>
      </c>
      <c r="AU537" s="24" t="s">
        <v>82</v>
      </c>
    </row>
    <row r="538" spans="2:65" s="10" customFormat="1" ht="29.85" customHeight="1">
      <c r="B538" s="176"/>
      <c r="C538" s="177"/>
      <c r="D538" s="178" t="s">
        <v>71</v>
      </c>
      <c r="E538" s="190" t="s">
        <v>759</v>
      </c>
      <c r="F538" s="190" t="s">
        <v>760</v>
      </c>
      <c r="G538" s="177"/>
      <c r="H538" s="177"/>
      <c r="I538" s="180"/>
      <c r="J538" s="191">
        <f>BK538</f>
        <v>0</v>
      </c>
      <c r="K538" s="177"/>
      <c r="L538" s="182"/>
      <c r="M538" s="183"/>
      <c r="N538" s="184"/>
      <c r="O538" s="184"/>
      <c r="P538" s="185">
        <f>SUM(P539:P602)</f>
        <v>0</v>
      </c>
      <c r="Q538" s="184"/>
      <c r="R538" s="185">
        <f>SUM(R539:R602)</f>
        <v>2.6233391999999998</v>
      </c>
      <c r="S538" s="184"/>
      <c r="T538" s="186">
        <f>SUM(T539:T602)</f>
        <v>0</v>
      </c>
      <c r="AR538" s="187" t="s">
        <v>82</v>
      </c>
      <c r="AT538" s="188" t="s">
        <v>71</v>
      </c>
      <c r="AU538" s="188" t="s">
        <v>80</v>
      </c>
      <c r="AY538" s="187" t="s">
        <v>152</v>
      </c>
      <c r="BK538" s="189">
        <f>SUM(BK539:BK602)</f>
        <v>0</v>
      </c>
    </row>
    <row r="539" spans="2:65" s="1" customFormat="1" ht="16.5" customHeight="1">
      <c r="B539" s="41"/>
      <c r="C539" s="192" t="s">
        <v>761</v>
      </c>
      <c r="D539" s="192" t="s">
        <v>155</v>
      </c>
      <c r="E539" s="193" t="s">
        <v>762</v>
      </c>
      <c r="F539" s="194" t="s">
        <v>763</v>
      </c>
      <c r="G539" s="195" t="s">
        <v>192</v>
      </c>
      <c r="H539" s="196">
        <v>6.16</v>
      </c>
      <c r="I539" s="197"/>
      <c r="J539" s="198">
        <f>ROUND(I539*H539,2)</f>
        <v>0</v>
      </c>
      <c r="K539" s="194" t="s">
        <v>159</v>
      </c>
      <c r="L539" s="61"/>
      <c r="M539" s="199" t="s">
        <v>21</v>
      </c>
      <c r="N539" s="200" t="s">
        <v>43</v>
      </c>
      <c r="O539" s="42"/>
      <c r="P539" s="201">
        <f>O539*H539</f>
        <v>0</v>
      </c>
      <c r="Q539" s="201">
        <v>1.261E-2</v>
      </c>
      <c r="R539" s="201">
        <f>Q539*H539</f>
        <v>7.7677599999999999E-2</v>
      </c>
      <c r="S539" s="201">
        <v>0</v>
      </c>
      <c r="T539" s="202">
        <f>S539*H539</f>
        <v>0</v>
      </c>
      <c r="AR539" s="24" t="s">
        <v>275</v>
      </c>
      <c r="AT539" s="24" t="s">
        <v>155</v>
      </c>
      <c r="AU539" s="24" t="s">
        <v>82</v>
      </c>
      <c r="AY539" s="24" t="s">
        <v>152</v>
      </c>
      <c r="BE539" s="203">
        <f>IF(N539="základní",J539,0)</f>
        <v>0</v>
      </c>
      <c r="BF539" s="203">
        <f>IF(N539="snížená",J539,0)</f>
        <v>0</v>
      </c>
      <c r="BG539" s="203">
        <f>IF(N539="zákl. přenesená",J539,0)</f>
        <v>0</v>
      </c>
      <c r="BH539" s="203">
        <f>IF(N539="sníž. přenesená",J539,0)</f>
        <v>0</v>
      </c>
      <c r="BI539" s="203">
        <f>IF(N539="nulová",J539,0)</f>
        <v>0</v>
      </c>
      <c r="BJ539" s="24" t="s">
        <v>80</v>
      </c>
      <c r="BK539" s="203">
        <f>ROUND(I539*H539,2)</f>
        <v>0</v>
      </c>
      <c r="BL539" s="24" t="s">
        <v>275</v>
      </c>
      <c r="BM539" s="24" t="s">
        <v>764</v>
      </c>
    </row>
    <row r="540" spans="2:65" s="1" customFormat="1" ht="27">
      <c r="B540" s="41"/>
      <c r="C540" s="63"/>
      <c r="D540" s="204" t="s">
        <v>162</v>
      </c>
      <c r="E540" s="63"/>
      <c r="F540" s="205" t="s">
        <v>765</v>
      </c>
      <c r="G540" s="63"/>
      <c r="H540" s="63"/>
      <c r="I540" s="163"/>
      <c r="J540" s="63"/>
      <c r="K540" s="63"/>
      <c r="L540" s="61"/>
      <c r="M540" s="206"/>
      <c r="N540" s="42"/>
      <c r="O540" s="42"/>
      <c r="P540" s="42"/>
      <c r="Q540" s="42"/>
      <c r="R540" s="42"/>
      <c r="S540" s="42"/>
      <c r="T540" s="78"/>
      <c r="AT540" s="24" t="s">
        <v>162</v>
      </c>
      <c r="AU540" s="24" t="s">
        <v>82</v>
      </c>
    </row>
    <row r="541" spans="2:65" s="11" customFormat="1" ht="13.5">
      <c r="B541" s="207"/>
      <c r="C541" s="208"/>
      <c r="D541" s="204" t="s">
        <v>164</v>
      </c>
      <c r="E541" s="209" t="s">
        <v>21</v>
      </c>
      <c r="F541" s="210" t="s">
        <v>766</v>
      </c>
      <c r="G541" s="208"/>
      <c r="H541" s="209" t="s">
        <v>21</v>
      </c>
      <c r="I541" s="211"/>
      <c r="J541" s="208"/>
      <c r="K541" s="208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164</v>
      </c>
      <c r="AU541" s="216" t="s">
        <v>82</v>
      </c>
      <c r="AV541" s="11" t="s">
        <v>80</v>
      </c>
      <c r="AW541" s="11" t="s">
        <v>35</v>
      </c>
      <c r="AX541" s="11" t="s">
        <v>72</v>
      </c>
      <c r="AY541" s="216" t="s">
        <v>152</v>
      </c>
    </row>
    <row r="542" spans="2:65" s="12" customFormat="1" ht="13.5">
      <c r="B542" s="217"/>
      <c r="C542" s="218"/>
      <c r="D542" s="204" t="s">
        <v>164</v>
      </c>
      <c r="E542" s="219" t="s">
        <v>21</v>
      </c>
      <c r="F542" s="220" t="s">
        <v>767</v>
      </c>
      <c r="G542" s="218"/>
      <c r="H542" s="221">
        <v>6.16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164</v>
      </c>
      <c r="AU542" s="227" t="s">
        <v>82</v>
      </c>
      <c r="AV542" s="12" t="s">
        <v>82</v>
      </c>
      <c r="AW542" s="12" t="s">
        <v>35</v>
      </c>
      <c r="AX542" s="12" t="s">
        <v>80</v>
      </c>
      <c r="AY542" s="227" t="s">
        <v>152</v>
      </c>
    </row>
    <row r="543" spans="2:65" s="1" customFormat="1" ht="16.5" customHeight="1">
      <c r="B543" s="41"/>
      <c r="C543" s="192" t="s">
        <v>768</v>
      </c>
      <c r="D543" s="192" t="s">
        <v>155</v>
      </c>
      <c r="E543" s="193" t="s">
        <v>769</v>
      </c>
      <c r="F543" s="194" t="s">
        <v>770</v>
      </c>
      <c r="G543" s="195" t="s">
        <v>192</v>
      </c>
      <c r="H543" s="196">
        <v>84</v>
      </c>
      <c r="I543" s="197"/>
      <c r="J543" s="198">
        <f>ROUND(I543*H543,2)</f>
        <v>0</v>
      </c>
      <c r="K543" s="194" t="s">
        <v>159</v>
      </c>
      <c r="L543" s="61"/>
      <c r="M543" s="199" t="s">
        <v>21</v>
      </c>
      <c r="N543" s="200" t="s">
        <v>43</v>
      </c>
      <c r="O543" s="42"/>
      <c r="P543" s="201">
        <f>O543*H543</f>
        <v>0</v>
      </c>
      <c r="Q543" s="201">
        <v>1.2919999999999999E-2</v>
      </c>
      <c r="R543" s="201">
        <f>Q543*H543</f>
        <v>1.08528</v>
      </c>
      <c r="S543" s="201">
        <v>0</v>
      </c>
      <c r="T543" s="202">
        <f>S543*H543</f>
        <v>0</v>
      </c>
      <c r="AR543" s="24" t="s">
        <v>275</v>
      </c>
      <c r="AT543" s="24" t="s">
        <v>155</v>
      </c>
      <c r="AU543" s="24" t="s">
        <v>82</v>
      </c>
      <c r="AY543" s="24" t="s">
        <v>152</v>
      </c>
      <c r="BE543" s="203">
        <f>IF(N543="základní",J543,0)</f>
        <v>0</v>
      </c>
      <c r="BF543" s="203">
        <f>IF(N543="snížená",J543,0)</f>
        <v>0</v>
      </c>
      <c r="BG543" s="203">
        <f>IF(N543="zákl. přenesená",J543,0)</f>
        <v>0</v>
      </c>
      <c r="BH543" s="203">
        <f>IF(N543="sníž. přenesená",J543,0)</f>
        <v>0</v>
      </c>
      <c r="BI543" s="203">
        <f>IF(N543="nulová",J543,0)</f>
        <v>0</v>
      </c>
      <c r="BJ543" s="24" t="s">
        <v>80</v>
      </c>
      <c r="BK543" s="203">
        <f>ROUND(I543*H543,2)</f>
        <v>0</v>
      </c>
      <c r="BL543" s="24" t="s">
        <v>275</v>
      </c>
      <c r="BM543" s="24" t="s">
        <v>771</v>
      </c>
    </row>
    <row r="544" spans="2:65" s="1" customFormat="1" ht="27">
      <c r="B544" s="41"/>
      <c r="C544" s="63"/>
      <c r="D544" s="204" t="s">
        <v>162</v>
      </c>
      <c r="E544" s="63"/>
      <c r="F544" s="205" t="s">
        <v>772</v>
      </c>
      <c r="G544" s="63"/>
      <c r="H544" s="63"/>
      <c r="I544" s="163"/>
      <c r="J544" s="63"/>
      <c r="K544" s="63"/>
      <c r="L544" s="61"/>
      <c r="M544" s="206"/>
      <c r="N544" s="42"/>
      <c r="O544" s="42"/>
      <c r="P544" s="42"/>
      <c r="Q544" s="42"/>
      <c r="R544" s="42"/>
      <c r="S544" s="42"/>
      <c r="T544" s="78"/>
      <c r="AT544" s="24" t="s">
        <v>162</v>
      </c>
      <c r="AU544" s="24" t="s">
        <v>82</v>
      </c>
    </row>
    <row r="545" spans="2:65" s="11" customFormat="1" ht="13.5">
      <c r="B545" s="207"/>
      <c r="C545" s="208"/>
      <c r="D545" s="204" t="s">
        <v>164</v>
      </c>
      <c r="E545" s="209" t="s">
        <v>21</v>
      </c>
      <c r="F545" s="210" t="s">
        <v>773</v>
      </c>
      <c r="G545" s="208"/>
      <c r="H545" s="209" t="s">
        <v>21</v>
      </c>
      <c r="I545" s="211"/>
      <c r="J545" s="208"/>
      <c r="K545" s="208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164</v>
      </c>
      <c r="AU545" s="216" t="s">
        <v>82</v>
      </c>
      <c r="AV545" s="11" t="s">
        <v>80</v>
      </c>
      <c r="AW545" s="11" t="s">
        <v>35</v>
      </c>
      <c r="AX545" s="11" t="s">
        <v>72</v>
      </c>
      <c r="AY545" s="216" t="s">
        <v>152</v>
      </c>
    </row>
    <row r="546" spans="2:65" s="12" customFormat="1" ht="27">
      <c r="B546" s="217"/>
      <c r="C546" s="218"/>
      <c r="D546" s="204" t="s">
        <v>164</v>
      </c>
      <c r="E546" s="219" t="s">
        <v>21</v>
      </c>
      <c r="F546" s="220" t="s">
        <v>774</v>
      </c>
      <c r="G546" s="218"/>
      <c r="H546" s="221">
        <v>84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164</v>
      </c>
      <c r="AU546" s="227" t="s">
        <v>82</v>
      </c>
      <c r="AV546" s="12" t="s">
        <v>82</v>
      </c>
      <c r="AW546" s="12" t="s">
        <v>35</v>
      </c>
      <c r="AX546" s="12" t="s">
        <v>80</v>
      </c>
      <c r="AY546" s="227" t="s">
        <v>152</v>
      </c>
    </row>
    <row r="547" spans="2:65" s="1" customFormat="1" ht="16.5" customHeight="1">
      <c r="B547" s="41"/>
      <c r="C547" s="192" t="s">
        <v>775</v>
      </c>
      <c r="D547" s="192" t="s">
        <v>155</v>
      </c>
      <c r="E547" s="193" t="s">
        <v>776</v>
      </c>
      <c r="F547" s="194" t="s">
        <v>777</v>
      </c>
      <c r="G547" s="195" t="s">
        <v>192</v>
      </c>
      <c r="H547" s="196">
        <v>45</v>
      </c>
      <c r="I547" s="197"/>
      <c r="J547" s="198">
        <f>ROUND(I547*H547,2)</f>
        <v>0</v>
      </c>
      <c r="K547" s="194" t="s">
        <v>21</v>
      </c>
      <c r="L547" s="61"/>
      <c r="M547" s="199" t="s">
        <v>21</v>
      </c>
      <c r="N547" s="200" t="s">
        <v>43</v>
      </c>
      <c r="O547" s="42"/>
      <c r="P547" s="201">
        <f>O547*H547</f>
        <v>0</v>
      </c>
      <c r="Q547" s="201">
        <v>1.2919999999999999E-2</v>
      </c>
      <c r="R547" s="201">
        <f>Q547*H547</f>
        <v>0.58139999999999992</v>
      </c>
      <c r="S547" s="201">
        <v>0</v>
      </c>
      <c r="T547" s="202">
        <f>S547*H547</f>
        <v>0</v>
      </c>
      <c r="AR547" s="24" t="s">
        <v>275</v>
      </c>
      <c r="AT547" s="24" t="s">
        <v>155</v>
      </c>
      <c r="AU547" s="24" t="s">
        <v>82</v>
      </c>
      <c r="AY547" s="24" t="s">
        <v>152</v>
      </c>
      <c r="BE547" s="203">
        <f>IF(N547="základní",J547,0)</f>
        <v>0</v>
      </c>
      <c r="BF547" s="203">
        <f>IF(N547="snížená",J547,0)</f>
        <v>0</v>
      </c>
      <c r="BG547" s="203">
        <f>IF(N547="zákl. přenesená",J547,0)</f>
        <v>0</v>
      </c>
      <c r="BH547" s="203">
        <f>IF(N547="sníž. přenesená",J547,0)</f>
        <v>0</v>
      </c>
      <c r="BI547" s="203">
        <f>IF(N547="nulová",J547,0)</f>
        <v>0</v>
      </c>
      <c r="BJ547" s="24" t="s">
        <v>80</v>
      </c>
      <c r="BK547" s="203">
        <f>ROUND(I547*H547,2)</f>
        <v>0</v>
      </c>
      <c r="BL547" s="24" t="s">
        <v>275</v>
      </c>
      <c r="BM547" s="24" t="s">
        <v>778</v>
      </c>
    </row>
    <row r="548" spans="2:65" s="1" customFormat="1" ht="13.5">
      <c r="B548" s="41"/>
      <c r="C548" s="63"/>
      <c r="D548" s="204" t="s">
        <v>162</v>
      </c>
      <c r="E548" s="63"/>
      <c r="F548" s="205" t="s">
        <v>777</v>
      </c>
      <c r="G548" s="63"/>
      <c r="H548" s="63"/>
      <c r="I548" s="163"/>
      <c r="J548" s="63"/>
      <c r="K548" s="63"/>
      <c r="L548" s="61"/>
      <c r="M548" s="206"/>
      <c r="N548" s="42"/>
      <c r="O548" s="42"/>
      <c r="P548" s="42"/>
      <c r="Q548" s="42"/>
      <c r="R548" s="42"/>
      <c r="S548" s="42"/>
      <c r="T548" s="78"/>
      <c r="AT548" s="24" t="s">
        <v>162</v>
      </c>
      <c r="AU548" s="24" t="s">
        <v>82</v>
      </c>
    </row>
    <row r="549" spans="2:65" s="11" customFormat="1" ht="13.5">
      <c r="B549" s="207"/>
      <c r="C549" s="208"/>
      <c r="D549" s="204" t="s">
        <v>164</v>
      </c>
      <c r="E549" s="209" t="s">
        <v>21</v>
      </c>
      <c r="F549" s="210" t="s">
        <v>779</v>
      </c>
      <c r="G549" s="208"/>
      <c r="H549" s="209" t="s">
        <v>21</v>
      </c>
      <c r="I549" s="211"/>
      <c r="J549" s="208"/>
      <c r="K549" s="208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164</v>
      </c>
      <c r="AU549" s="216" t="s">
        <v>82</v>
      </c>
      <c r="AV549" s="11" t="s">
        <v>80</v>
      </c>
      <c r="AW549" s="11" t="s">
        <v>35</v>
      </c>
      <c r="AX549" s="11" t="s">
        <v>72</v>
      </c>
      <c r="AY549" s="216" t="s">
        <v>152</v>
      </c>
    </row>
    <row r="550" spans="2:65" s="11" customFormat="1" ht="13.5">
      <c r="B550" s="207"/>
      <c r="C550" s="208"/>
      <c r="D550" s="204" t="s">
        <v>164</v>
      </c>
      <c r="E550" s="209" t="s">
        <v>21</v>
      </c>
      <c r="F550" s="210" t="s">
        <v>780</v>
      </c>
      <c r="G550" s="208"/>
      <c r="H550" s="209" t="s">
        <v>21</v>
      </c>
      <c r="I550" s="211"/>
      <c r="J550" s="208"/>
      <c r="K550" s="208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164</v>
      </c>
      <c r="AU550" s="216" t="s">
        <v>82</v>
      </c>
      <c r="AV550" s="11" t="s">
        <v>80</v>
      </c>
      <c r="AW550" s="11" t="s">
        <v>35</v>
      </c>
      <c r="AX550" s="11" t="s">
        <v>72</v>
      </c>
      <c r="AY550" s="216" t="s">
        <v>152</v>
      </c>
    </row>
    <row r="551" spans="2:65" s="11" customFormat="1" ht="13.5">
      <c r="B551" s="207"/>
      <c r="C551" s="208"/>
      <c r="D551" s="204" t="s">
        <v>164</v>
      </c>
      <c r="E551" s="209" t="s">
        <v>21</v>
      </c>
      <c r="F551" s="210" t="s">
        <v>781</v>
      </c>
      <c r="G551" s="208"/>
      <c r="H551" s="209" t="s">
        <v>21</v>
      </c>
      <c r="I551" s="211"/>
      <c r="J551" s="208"/>
      <c r="K551" s="208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164</v>
      </c>
      <c r="AU551" s="216" t="s">
        <v>82</v>
      </c>
      <c r="AV551" s="11" t="s">
        <v>80</v>
      </c>
      <c r="AW551" s="11" t="s">
        <v>35</v>
      </c>
      <c r="AX551" s="11" t="s">
        <v>72</v>
      </c>
      <c r="AY551" s="216" t="s">
        <v>152</v>
      </c>
    </row>
    <row r="552" spans="2:65" s="11" customFormat="1" ht="27">
      <c r="B552" s="207"/>
      <c r="C552" s="208"/>
      <c r="D552" s="204" t="s">
        <v>164</v>
      </c>
      <c r="E552" s="209" t="s">
        <v>21</v>
      </c>
      <c r="F552" s="210" t="s">
        <v>782</v>
      </c>
      <c r="G552" s="208"/>
      <c r="H552" s="209" t="s">
        <v>21</v>
      </c>
      <c r="I552" s="211"/>
      <c r="J552" s="208"/>
      <c r="K552" s="208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164</v>
      </c>
      <c r="AU552" s="216" t="s">
        <v>82</v>
      </c>
      <c r="AV552" s="11" t="s">
        <v>80</v>
      </c>
      <c r="AW552" s="11" t="s">
        <v>35</v>
      </c>
      <c r="AX552" s="11" t="s">
        <v>72</v>
      </c>
      <c r="AY552" s="216" t="s">
        <v>152</v>
      </c>
    </row>
    <row r="553" spans="2:65" s="11" customFormat="1" ht="13.5">
      <c r="B553" s="207"/>
      <c r="C553" s="208"/>
      <c r="D553" s="204" t="s">
        <v>164</v>
      </c>
      <c r="E553" s="209" t="s">
        <v>21</v>
      </c>
      <c r="F553" s="210" t="s">
        <v>783</v>
      </c>
      <c r="G553" s="208"/>
      <c r="H553" s="209" t="s">
        <v>21</v>
      </c>
      <c r="I553" s="211"/>
      <c r="J553" s="208"/>
      <c r="K553" s="208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164</v>
      </c>
      <c r="AU553" s="216" t="s">
        <v>82</v>
      </c>
      <c r="AV553" s="11" t="s">
        <v>80</v>
      </c>
      <c r="AW553" s="11" t="s">
        <v>35</v>
      </c>
      <c r="AX553" s="11" t="s">
        <v>72</v>
      </c>
      <c r="AY553" s="216" t="s">
        <v>152</v>
      </c>
    </row>
    <row r="554" spans="2:65" s="12" customFormat="1" ht="13.5">
      <c r="B554" s="217"/>
      <c r="C554" s="218"/>
      <c r="D554" s="204" t="s">
        <v>164</v>
      </c>
      <c r="E554" s="219" t="s">
        <v>21</v>
      </c>
      <c r="F554" s="220" t="s">
        <v>784</v>
      </c>
      <c r="G554" s="218"/>
      <c r="H554" s="221">
        <v>45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164</v>
      </c>
      <c r="AU554" s="227" t="s">
        <v>82</v>
      </c>
      <c r="AV554" s="12" t="s">
        <v>82</v>
      </c>
      <c r="AW554" s="12" t="s">
        <v>35</v>
      </c>
      <c r="AX554" s="12" t="s">
        <v>80</v>
      </c>
      <c r="AY554" s="227" t="s">
        <v>152</v>
      </c>
    </row>
    <row r="555" spans="2:65" s="1" customFormat="1" ht="16.5" customHeight="1">
      <c r="B555" s="41"/>
      <c r="C555" s="192" t="s">
        <v>785</v>
      </c>
      <c r="D555" s="192" t="s">
        <v>155</v>
      </c>
      <c r="E555" s="193" t="s">
        <v>786</v>
      </c>
      <c r="F555" s="194" t="s">
        <v>787</v>
      </c>
      <c r="G555" s="195" t="s">
        <v>192</v>
      </c>
      <c r="H555" s="196">
        <v>135.16</v>
      </c>
      <c r="I555" s="197"/>
      <c r="J555" s="198">
        <f>ROUND(I555*H555,2)</f>
        <v>0</v>
      </c>
      <c r="K555" s="194" t="s">
        <v>159</v>
      </c>
      <c r="L555" s="61"/>
      <c r="M555" s="199" t="s">
        <v>21</v>
      </c>
      <c r="N555" s="200" t="s">
        <v>43</v>
      </c>
      <c r="O555" s="42"/>
      <c r="P555" s="201">
        <f>O555*H555</f>
        <v>0</v>
      </c>
      <c r="Q555" s="201">
        <v>1E-4</v>
      </c>
      <c r="R555" s="201">
        <f>Q555*H555</f>
        <v>1.3516E-2</v>
      </c>
      <c r="S555" s="201">
        <v>0</v>
      </c>
      <c r="T555" s="202">
        <f>S555*H555</f>
        <v>0</v>
      </c>
      <c r="AR555" s="24" t="s">
        <v>275</v>
      </c>
      <c r="AT555" s="24" t="s">
        <v>155</v>
      </c>
      <c r="AU555" s="24" t="s">
        <v>82</v>
      </c>
      <c r="AY555" s="24" t="s">
        <v>152</v>
      </c>
      <c r="BE555" s="203">
        <f>IF(N555="základní",J555,0)</f>
        <v>0</v>
      </c>
      <c r="BF555" s="203">
        <f>IF(N555="snížená",J555,0)</f>
        <v>0</v>
      </c>
      <c r="BG555" s="203">
        <f>IF(N555="zákl. přenesená",J555,0)</f>
        <v>0</v>
      </c>
      <c r="BH555" s="203">
        <f>IF(N555="sníž. přenesená",J555,0)</f>
        <v>0</v>
      </c>
      <c r="BI555" s="203">
        <f>IF(N555="nulová",J555,0)</f>
        <v>0</v>
      </c>
      <c r="BJ555" s="24" t="s">
        <v>80</v>
      </c>
      <c r="BK555" s="203">
        <f>ROUND(I555*H555,2)</f>
        <v>0</v>
      </c>
      <c r="BL555" s="24" t="s">
        <v>275</v>
      </c>
      <c r="BM555" s="24" t="s">
        <v>788</v>
      </c>
    </row>
    <row r="556" spans="2:65" s="1" customFormat="1" ht="27">
      <c r="B556" s="41"/>
      <c r="C556" s="63"/>
      <c r="D556" s="204" t="s">
        <v>162</v>
      </c>
      <c r="E556" s="63"/>
      <c r="F556" s="205" t="s">
        <v>789</v>
      </c>
      <c r="G556" s="63"/>
      <c r="H556" s="63"/>
      <c r="I556" s="163"/>
      <c r="J556" s="63"/>
      <c r="K556" s="63"/>
      <c r="L556" s="61"/>
      <c r="M556" s="206"/>
      <c r="N556" s="42"/>
      <c r="O556" s="42"/>
      <c r="P556" s="42"/>
      <c r="Q556" s="42"/>
      <c r="R556" s="42"/>
      <c r="S556" s="42"/>
      <c r="T556" s="78"/>
      <c r="AT556" s="24" t="s">
        <v>162</v>
      </c>
      <c r="AU556" s="24" t="s">
        <v>82</v>
      </c>
    </row>
    <row r="557" spans="2:65" s="12" customFormat="1" ht="13.5">
      <c r="B557" s="217"/>
      <c r="C557" s="218"/>
      <c r="D557" s="204" t="s">
        <v>164</v>
      </c>
      <c r="E557" s="219" t="s">
        <v>21</v>
      </c>
      <c r="F557" s="220" t="s">
        <v>790</v>
      </c>
      <c r="G557" s="218"/>
      <c r="H557" s="221">
        <v>135.16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164</v>
      </c>
      <c r="AU557" s="227" t="s">
        <v>82</v>
      </c>
      <c r="AV557" s="12" t="s">
        <v>82</v>
      </c>
      <c r="AW557" s="12" t="s">
        <v>35</v>
      </c>
      <c r="AX557" s="12" t="s">
        <v>80</v>
      </c>
      <c r="AY557" s="227" t="s">
        <v>152</v>
      </c>
    </row>
    <row r="558" spans="2:65" s="1" customFormat="1" ht="25.5" customHeight="1">
      <c r="B558" s="41"/>
      <c r="C558" s="192" t="s">
        <v>791</v>
      </c>
      <c r="D558" s="192" t="s">
        <v>155</v>
      </c>
      <c r="E558" s="193" t="s">
        <v>792</v>
      </c>
      <c r="F558" s="194" t="s">
        <v>793</v>
      </c>
      <c r="G558" s="195" t="s">
        <v>192</v>
      </c>
      <c r="H558" s="196">
        <v>135.16</v>
      </c>
      <c r="I558" s="197"/>
      <c r="J558" s="198">
        <f>ROUND(I558*H558,2)</f>
        <v>0</v>
      </c>
      <c r="K558" s="194" t="s">
        <v>21</v>
      </c>
      <c r="L558" s="61"/>
      <c r="M558" s="199" t="s">
        <v>21</v>
      </c>
      <c r="N558" s="200" t="s">
        <v>43</v>
      </c>
      <c r="O558" s="42"/>
      <c r="P558" s="201">
        <f>O558*H558</f>
        <v>0</v>
      </c>
      <c r="Q558" s="201">
        <v>1E-4</v>
      </c>
      <c r="R558" s="201">
        <f>Q558*H558</f>
        <v>1.3516E-2</v>
      </c>
      <c r="S558" s="201">
        <v>0</v>
      </c>
      <c r="T558" s="202">
        <f>S558*H558</f>
        <v>0</v>
      </c>
      <c r="AR558" s="24" t="s">
        <v>275</v>
      </c>
      <c r="AT558" s="24" t="s">
        <v>155</v>
      </c>
      <c r="AU558" s="24" t="s">
        <v>82</v>
      </c>
      <c r="AY558" s="24" t="s">
        <v>152</v>
      </c>
      <c r="BE558" s="203">
        <f>IF(N558="základní",J558,0)</f>
        <v>0</v>
      </c>
      <c r="BF558" s="203">
        <f>IF(N558="snížená",J558,0)</f>
        <v>0</v>
      </c>
      <c r="BG558" s="203">
        <f>IF(N558="zákl. přenesená",J558,0)</f>
        <v>0</v>
      </c>
      <c r="BH558" s="203">
        <f>IF(N558="sníž. přenesená",J558,0)</f>
        <v>0</v>
      </c>
      <c r="BI558" s="203">
        <f>IF(N558="nulová",J558,0)</f>
        <v>0</v>
      </c>
      <c r="BJ558" s="24" t="s">
        <v>80</v>
      </c>
      <c r="BK558" s="203">
        <f>ROUND(I558*H558,2)</f>
        <v>0</v>
      </c>
      <c r="BL558" s="24" t="s">
        <v>275</v>
      </c>
      <c r="BM558" s="24" t="s">
        <v>794</v>
      </c>
    </row>
    <row r="559" spans="2:65" s="1" customFormat="1" ht="13.5">
      <c r="B559" s="41"/>
      <c r="C559" s="63"/>
      <c r="D559" s="204" t="s">
        <v>162</v>
      </c>
      <c r="E559" s="63"/>
      <c r="F559" s="205" t="s">
        <v>793</v>
      </c>
      <c r="G559" s="63"/>
      <c r="H559" s="63"/>
      <c r="I559" s="163"/>
      <c r="J559" s="63"/>
      <c r="K559" s="63"/>
      <c r="L559" s="61"/>
      <c r="M559" s="206"/>
      <c r="N559" s="42"/>
      <c r="O559" s="42"/>
      <c r="P559" s="42"/>
      <c r="Q559" s="42"/>
      <c r="R559" s="42"/>
      <c r="S559" s="42"/>
      <c r="T559" s="78"/>
      <c r="AT559" s="24" t="s">
        <v>162</v>
      </c>
      <c r="AU559" s="24" t="s">
        <v>82</v>
      </c>
    </row>
    <row r="560" spans="2:65" s="12" customFormat="1" ht="13.5">
      <c r="B560" s="217"/>
      <c r="C560" s="218"/>
      <c r="D560" s="204" t="s">
        <v>164</v>
      </c>
      <c r="E560" s="219" t="s">
        <v>21</v>
      </c>
      <c r="F560" s="220" t="s">
        <v>790</v>
      </c>
      <c r="G560" s="218"/>
      <c r="H560" s="221">
        <v>135.16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164</v>
      </c>
      <c r="AU560" s="227" t="s">
        <v>82</v>
      </c>
      <c r="AV560" s="12" t="s">
        <v>82</v>
      </c>
      <c r="AW560" s="12" t="s">
        <v>35</v>
      </c>
      <c r="AX560" s="12" t="s">
        <v>80</v>
      </c>
      <c r="AY560" s="227" t="s">
        <v>152</v>
      </c>
    </row>
    <row r="561" spans="2:65" s="1" customFormat="1" ht="25.5" customHeight="1">
      <c r="B561" s="41"/>
      <c r="C561" s="192" t="s">
        <v>795</v>
      </c>
      <c r="D561" s="192" t="s">
        <v>155</v>
      </c>
      <c r="E561" s="193" t="s">
        <v>796</v>
      </c>
      <c r="F561" s="194" t="s">
        <v>797</v>
      </c>
      <c r="G561" s="195" t="s">
        <v>192</v>
      </c>
      <c r="H561" s="196">
        <v>4.12</v>
      </c>
      <c r="I561" s="197"/>
      <c r="J561" s="198">
        <f>ROUND(I561*H561,2)</f>
        <v>0</v>
      </c>
      <c r="K561" s="194" t="s">
        <v>21</v>
      </c>
      <c r="L561" s="61"/>
      <c r="M561" s="199" t="s">
        <v>21</v>
      </c>
      <c r="N561" s="200" t="s">
        <v>43</v>
      </c>
      <c r="O561" s="42"/>
      <c r="P561" s="201">
        <f>O561*H561</f>
        <v>0</v>
      </c>
      <c r="Q561" s="201">
        <v>2.478E-2</v>
      </c>
      <c r="R561" s="201">
        <f>Q561*H561</f>
        <v>0.10209360000000001</v>
      </c>
      <c r="S561" s="201">
        <v>0</v>
      </c>
      <c r="T561" s="202">
        <f>S561*H561</f>
        <v>0</v>
      </c>
      <c r="AR561" s="24" t="s">
        <v>275</v>
      </c>
      <c r="AT561" s="24" t="s">
        <v>155</v>
      </c>
      <c r="AU561" s="24" t="s">
        <v>82</v>
      </c>
      <c r="AY561" s="24" t="s">
        <v>152</v>
      </c>
      <c r="BE561" s="203">
        <f>IF(N561="základní",J561,0)</f>
        <v>0</v>
      </c>
      <c r="BF561" s="203">
        <f>IF(N561="snížená",J561,0)</f>
        <v>0</v>
      </c>
      <c r="BG561" s="203">
        <f>IF(N561="zákl. přenesená",J561,0)</f>
        <v>0</v>
      </c>
      <c r="BH561" s="203">
        <f>IF(N561="sníž. přenesená",J561,0)</f>
        <v>0</v>
      </c>
      <c r="BI561" s="203">
        <f>IF(N561="nulová",J561,0)</f>
        <v>0</v>
      </c>
      <c r="BJ561" s="24" t="s">
        <v>80</v>
      </c>
      <c r="BK561" s="203">
        <f>ROUND(I561*H561,2)</f>
        <v>0</v>
      </c>
      <c r="BL561" s="24" t="s">
        <v>275</v>
      </c>
      <c r="BM561" s="24" t="s">
        <v>798</v>
      </c>
    </row>
    <row r="562" spans="2:65" s="1" customFormat="1" ht="27">
      <c r="B562" s="41"/>
      <c r="C562" s="63"/>
      <c r="D562" s="204" t="s">
        <v>162</v>
      </c>
      <c r="E562" s="63"/>
      <c r="F562" s="205" t="s">
        <v>797</v>
      </c>
      <c r="G562" s="63"/>
      <c r="H562" s="63"/>
      <c r="I562" s="163"/>
      <c r="J562" s="63"/>
      <c r="K562" s="63"/>
      <c r="L562" s="61"/>
      <c r="M562" s="206"/>
      <c r="N562" s="42"/>
      <c r="O562" s="42"/>
      <c r="P562" s="42"/>
      <c r="Q562" s="42"/>
      <c r="R562" s="42"/>
      <c r="S562" s="42"/>
      <c r="T562" s="78"/>
      <c r="AT562" s="24" t="s">
        <v>162</v>
      </c>
      <c r="AU562" s="24" t="s">
        <v>82</v>
      </c>
    </row>
    <row r="563" spans="2:65" s="11" customFormat="1" ht="13.5">
      <c r="B563" s="207"/>
      <c r="C563" s="208"/>
      <c r="D563" s="204" t="s">
        <v>164</v>
      </c>
      <c r="E563" s="209" t="s">
        <v>21</v>
      </c>
      <c r="F563" s="210" t="s">
        <v>799</v>
      </c>
      <c r="G563" s="208"/>
      <c r="H563" s="209" t="s">
        <v>21</v>
      </c>
      <c r="I563" s="211"/>
      <c r="J563" s="208"/>
      <c r="K563" s="208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164</v>
      </c>
      <c r="AU563" s="216" t="s">
        <v>82</v>
      </c>
      <c r="AV563" s="11" t="s">
        <v>80</v>
      </c>
      <c r="AW563" s="11" t="s">
        <v>35</v>
      </c>
      <c r="AX563" s="11" t="s">
        <v>72</v>
      </c>
      <c r="AY563" s="216" t="s">
        <v>152</v>
      </c>
    </row>
    <row r="564" spans="2:65" s="12" customFormat="1" ht="13.5">
      <c r="B564" s="217"/>
      <c r="C564" s="218"/>
      <c r="D564" s="204" t="s">
        <v>164</v>
      </c>
      <c r="E564" s="219" t="s">
        <v>21</v>
      </c>
      <c r="F564" s="220" t="s">
        <v>800</v>
      </c>
      <c r="G564" s="218"/>
      <c r="H564" s="221">
        <v>4.12</v>
      </c>
      <c r="I564" s="222"/>
      <c r="J564" s="218"/>
      <c r="K564" s="218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164</v>
      </c>
      <c r="AU564" s="227" t="s">
        <v>82</v>
      </c>
      <c r="AV564" s="12" t="s">
        <v>82</v>
      </c>
      <c r="AW564" s="12" t="s">
        <v>35</v>
      </c>
      <c r="AX564" s="12" t="s">
        <v>80</v>
      </c>
      <c r="AY564" s="227" t="s">
        <v>152</v>
      </c>
    </row>
    <row r="565" spans="2:65" s="1" customFormat="1" ht="16.5" customHeight="1">
      <c r="B565" s="41"/>
      <c r="C565" s="192" t="s">
        <v>801</v>
      </c>
      <c r="D565" s="192" t="s">
        <v>155</v>
      </c>
      <c r="E565" s="193" t="s">
        <v>802</v>
      </c>
      <c r="F565" s="194" t="s">
        <v>803</v>
      </c>
      <c r="G565" s="195" t="s">
        <v>804</v>
      </c>
      <c r="H565" s="196">
        <v>1</v>
      </c>
      <c r="I565" s="197"/>
      <c r="J565" s="198">
        <f>ROUND(I565*H565,2)</f>
        <v>0</v>
      </c>
      <c r="K565" s="194" t="s">
        <v>21</v>
      </c>
      <c r="L565" s="61"/>
      <c r="M565" s="199" t="s">
        <v>21</v>
      </c>
      <c r="N565" s="200" t="s">
        <v>43</v>
      </c>
      <c r="O565" s="42"/>
      <c r="P565" s="201">
        <f>O565*H565</f>
        <v>0</v>
      </c>
      <c r="Q565" s="201">
        <v>2E-3</v>
      </c>
      <c r="R565" s="201">
        <f>Q565*H565</f>
        <v>2E-3</v>
      </c>
      <c r="S565" s="201">
        <v>0</v>
      </c>
      <c r="T565" s="202">
        <f>S565*H565</f>
        <v>0</v>
      </c>
      <c r="AR565" s="24" t="s">
        <v>275</v>
      </c>
      <c r="AT565" s="24" t="s">
        <v>155</v>
      </c>
      <c r="AU565" s="24" t="s">
        <v>82</v>
      </c>
      <c r="AY565" s="24" t="s">
        <v>152</v>
      </c>
      <c r="BE565" s="203">
        <f>IF(N565="základní",J565,0)</f>
        <v>0</v>
      </c>
      <c r="BF565" s="203">
        <f>IF(N565="snížená",J565,0)</f>
        <v>0</v>
      </c>
      <c r="BG565" s="203">
        <f>IF(N565="zákl. přenesená",J565,0)</f>
        <v>0</v>
      </c>
      <c r="BH565" s="203">
        <f>IF(N565="sníž. přenesená",J565,0)</f>
        <v>0</v>
      </c>
      <c r="BI565" s="203">
        <f>IF(N565="nulová",J565,0)</f>
        <v>0</v>
      </c>
      <c r="BJ565" s="24" t="s">
        <v>80</v>
      </c>
      <c r="BK565" s="203">
        <f>ROUND(I565*H565,2)</f>
        <v>0</v>
      </c>
      <c r="BL565" s="24" t="s">
        <v>275</v>
      </c>
      <c r="BM565" s="24" t="s">
        <v>805</v>
      </c>
    </row>
    <row r="566" spans="2:65" s="1" customFormat="1" ht="13.5">
      <c r="B566" s="41"/>
      <c r="C566" s="63"/>
      <c r="D566" s="204" t="s">
        <v>162</v>
      </c>
      <c r="E566" s="63"/>
      <c r="F566" s="205" t="s">
        <v>803</v>
      </c>
      <c r="G566" s="63"/>
      <c r="H566" s="63"/>
      <c r="I566" s="163"/>
      <c r="J566" s="63"/>
      <c r="K566" s="63"/>
      <c r="L566" s="61"/>
      <c r="M566" s="206"/>
      <c r="N566" s="42"/>
      <c r="O566" s="42"/>
      <c r="P566" s="42"/>
      <c r="Q566" s="42"/>
      <c r="R566" s="42"/>
      <c r="S566" s="42"/>
      <c r="T566" s="78"/>
      <c r="AT566" s="24" t="s">
        <v>162</v>
      </c>
      <c r="AU566" s="24" t="s">
        <v>82</v>
      </c>
    </row>
    <row r="567" spans="2:65" s="11" customFormat="1" ht="13.5">
      <c r="B567" s="207"/>
      <c r="C567" s="208"/>
      <c r="D567" s="204" t="s">
        <v>164</v>
      </c>
      <c r="E567" s="209" t="s">
        <v>21</v>
      </c>
      <c r="F567" s="210" t="s">
        <v>799</v>
      </c>
      <c r="G567" s="208"/>
      <c r="H567" s="209" t="s">
        <v>21</v>
      </c>
      <c r="I567" s="211"/>
      <c r="J567" s="208"/>
      <c r="K567" s="208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164</v>
      </c>
      <c r="AU567" s="216" t="s">
        <v>82</v>
      </c>
      <c r="AV567" s="11" t="s">
        <v>80</v>
      </c>
      <c r="AW567" s="11" t="s">
        <v>35</v>
      </c>
      <c r="AX567" s="11" t="s">
        <v>72</v>
      </c>
      <c r="AY567" s="216" t="s">
        <v>152</v>
      </c>
    </row>
    <row r="568" spans="2:65" s="12" customFormat="1" ht="13.5">
      <c r="B568" s="217"/>
      <c r="C568" s="218"/>
      <c r="D568" s="204" t="s">
        <v>164</v>
      </c>
      <c r="E568" s="219" t="s">
        <v>21</v>
      </c>
      <c r="F568" s="220" t="s">
        <v>806</v>
      </c>
      <c r="G568" s="218"/>
      <c r="H568" s="221">
        <v>1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164</v>
      </c>
      <c r="AU568" s="227" t="s">
        <v>82</v>
      </c>
      <c r="AV568" s="12" t="s">
        <v>82</v>
      </c>
      <c r="AW568" s="12" t="s">
        <v>35</v>
      </c>
      <c r="AX568" s="12" t="s">
        <v>80</v>
      </c>
      <c r="AY568" s="227" t="s">
        <v>152</v>
      </c>
    </row>
    <row r="569" spans="2:65" s="1" customFormat="1" ht="16.5" customHeight="1">
      <c r="B569" s="41"/>
      <c r="C569" s="192" t="s">
        <v>807</v>
      </c>
      <c r="D569" s="192" t="s">
        <v>155</v>
      </c>
      <c r="E569" s="193" t="s">
        <v>808</v>
      </c>
      <c r="F569" s="194" t="s">
        <v>809</v>
      </c>
      <c r="G569" s="195" t="s">
        <v>804</v>
      </c>
      <c r="H569" s="196">
        <v>1</v>
      </c>
      <c r="I569" s="197"/>
      <c r="J569" s="198">
        <f>ROUND(I569*H569,2)</f>
        <v>0</v>
      </c>
      <c r="K569" s="194" t="s">
        <v>21</v>
      </c>
      <c r="L569" s="61"/>
      <c r="M569" s="199" t="s">
        <v>21</v>
      </c>
      <c r="N569" s="200" t="s">
        <v>43</v>
      </c>
      <c r="O569" s="42"/>
      <c r="P569" s="201">
        <f>O569*H569</f>
        <v>0</v>
      </c>
      <c r="Q569" s="201">
        <v>2E-3</v>
      </c>
      <c r="R569" s="201">
        <f>Q569*H569</f>
        <v>2E-3</v>
      </c>
      <c r="S569" s="201">
        <v>0</v>
      </c>
      <c r="T569" s="202">
        <f>S569*H569</f>
        <v>0</v>
      </c>
      <c r="AR569" s="24" t="s">
        <v>275</v>
      </c>
      <c r="AT569" s="24" t="s">
        <v>155</v>
      </c>
      <c r="AU569" s="24" t="s">
        <v>82</v>
      </c>
      <c r="AY569" s="24" t="s">
        <v>152</v>
      </c>
      <c r="BE569" s="203">
        <f>IF(N569="základní",J569,0)</f>
        <v>0</v>
      </c>
      <c r="BF569" s="203">
        <f>IF(N569="snížená",J569,0)</f>
        <v>0</v>
      </c>
      <c r="BG569" s="203">
        <f>IF(N569="zákl. přenesená",J569,0)</f>
        <v>0</v>
      </c>
      <c r="BH569" s="203">
        <f>IF(N569="sníž. přenesená",J569,0)</f>
        <v>0</v>
      </c>
      <c r="BI569" s="203">
        <f>IF(N569="nulová",J569,0)</f>
        <v>0</v>
      </c>
      <c r="BJ569" s="24" t="s">
        <v>80</v>
      </c>
      <c r="BK569" s="203">
        <f>ROUND(I569*H569,2)</f>
        <v>0</v>
      </c>
      <c r="BL569" s="24" t="s">
        <v>275</v>
      </c>
      <c r="BM569" s="24" t="s">
        <v>810</v>
      </c>
    </row>
    <row r="570" spans="2:65" s="1" customFormat="1" ht="13.5">
      <c r="B570" s="41"/>
      <c r="C570" s="63"/>
      <c r="D570" s="204" t="s">
        <v>162</v>
      </c>
      <c r="E570" s="63"/>
      <c r="F570" s="205" t="s">
        <v>809</v>
      </c>
      <c r="G570" s="63"/>
      <c r="H570" s="63"/>
      <c r="I570" s="163"/>
      <c r="J570" s="63"/>
      <c r="K570" s="63"/>
      <c r="L570" s="61"/>
      <c r="M570" s="206"/>
      <c r="N570" s="42"/>
      <c r="O570" s="42"/>
      <c r="P570" s="42"/>
      <c r="Q570" s="42"/>
      <c r="R570" s="42"/>
      <c r="S570" s="42"/>
      <c r="T570" s="78"/>
      <c r="AT570" s="24" t="s">
        <v>162</v>
      </c>
      <c r="AU570" s="24" t="s">
        <v>82</v>
      </c>
    </row>
    <row r="571" spans="2:65" s="11" customFormat="1" ht="13.5">
      <c r="B571" s="207"/>
      <c r="C571" s="208"/>
      <c r="D571" s="204" t="s">
        <v>164</v>
      </c>
      <c r="E571" s="209" t="s">
        <v>21</v>
      </c>
      <c r="F571" s="210" t="s">
        <v>799</v>
      </c>
      <c r="G571" s="208"/>
      <c r="H571" s="209" t="s">
        <v>21</v>
      </c>
      <c r="I571" s="211"/>
      <c r="J571" s="208"/>
      <c r="K571" s="208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164</v>
      </c>
      <c r="AU571" s="216" t="s">
        <v>82</v>
      </c>
      <c r="AV571" s="11" t="s">
        <v>80</v>
      </c>
      <c r="AW571" s="11" t="s">
        <v>35</v>
      </c>
      <c r="AX571" s="11" t="s">
        <v>72</v>
      </c>
      <c r="AY571" s="216" t="s">
        <v>152</v>
      </c>
    </row>
    <row r="572" spans="2:65" s="12" customFormat="1" ht="13.5">
      <c r="B572" s="217"/>
      <c r="C572" s="218"/>
      <c r="D572" s="204" t="s">
        <v>164</v>
      </c>
      <c r="E572" s="219" t="s">
        <v>21</v>
      </c>
      <c r="F572" s="220" t="s">
        <v>806</v>
      </c>
      <c r="G572" s="218"/>
      <c r="H572" s="221">
        <v>1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164</v>
      </c>
      <c r="AU572" s="227" t="s">
        <v>82</v>
      </c>
      <c r="AV572" s="12" t="s">
        <v>82</v>
      </c>
      <c r="AW572" s="12" t="s">
        <v>35</v>
      </c>
      <c r="AX572" s="12" t="s">
        <v>80</v>
      </c>
      <c r="AY572" s="227" t="s">
        <v>152</v>
      </c>
    </row>
    <row r="573" spans="2:65" s="1" customFormat="1" ht="16.5" customHeight="1">
      <c r="B573" s="41"/>
      <c r="C573" s="192" t="s">
        <v>811</v>
      </c>
      <c r="D573" s="192" t="s">
        <v>155</v>
      </c>
      <c r="E573" s="193" t="s">
        <v>812</v>
      </c>
      <c r="F573" s="194" t="s">
        <v>813</v>
      </c>
      <c r="G573" s="195" t="s">
        <v>804</v>
      </c>
      <c r="H573" s="196">
        <v>1</v>
      </c>
      <c r="I573" s="197"/>
      <c r="J573" s="198">
        <f>ROUND(I573*H573,2)</f>
        <v>0</v>
      </c>
      <c r="K573" s="194" t="s">
        <v>21</v>
      </c>
      <c r="L573" s="61"/>
      <c r="M573" s="199" t="s">
        <v>21</v>
      </c>
      <c r="N573" s="200" t="s">
        <v>43</v>
      </c>
      <c r="O573" s="42"/>
      <c r="P573" s="201">
        <f>O573*H573</f>
        <v>0</v>
      </c>
      <c r="Q573" s="201">
        <v>2E-3</v>
      </c>
      <c r="R573" s="201">
        <f>Q573*H573</f>
        <v>2E-3</v>
      </c>
      <c r="S573" s="201">
        <v>0</v>
      </c>
      <c r="T573" s="202">
        <f>S573*H573</f>
        <v>0</v>
      </c>
      <c r="AR573" s="24" t="s">
        <v>275</v>
      </c>
      <c r="AT573" s="24" t="s">
        <v>155</v>
      </c>
      <c r="AU573" s="24" t="s">
        <v>82</v>
      </c>
      <c r="AY573" s="24" t="s">
        <v>152</v>
      </c>
      <c r="BE573" s="203">
        <f>IF(N573="základní",J573,0)</f>
        <v>0</v>
      </c>
      <c r="BF573" s="203">
        <f>IF(N573="snížená",J573,0)</f>
        <v>0</v>
      </c>
      <c r="BG573" s="203">
        <f>IF(N573="zákl. přenesená",J573,0)</f>
        <v>0</v>
      </c>
      <c r="BH573" s="203">
        <f>IF(N573="sníž. přenesená",J573,0)</f>
        <v>0</v>
      </c>
      <c r="BI573" s="203">
        <f>IF(N573="nulová",J573,0)</f>
        <v>0</v>
      </c>
      <c r="BJ573" s="24" t="s">
        <v>80</v>
      </c>
      <c r="BK573" s="203">
        <f>ROUND(I573*H573,2)</f>
        <v>0</v>
      </c>
      <c r="BL573" s="24" t="s">
        <v>275</v>
      </c>
      <c r="BM573" s="24" t="s">
        <v>814</v>
      </c>
    </row>
    <row r="574" spans="2:65" s="1" customFormat="1" ht="13.5">
      <c r="B574" s="41"/>
      <c r="C574" s="63"/>
      <c r="D574" s="204" t="s">
        <v>162</v>
      </c>
      <c r="E574" s="63"/>
      <c r="F574" s="205" t="s">
        <v>813</v>
      </c>
      <c r="G574" s="63"/>
      <c r="H574" s="63"/>
      <c r="I574" s="163"/>
      <c r="J574" s="63"/>
      <c r="K574" s="63"/>
      <c r="L574" s="61"/>
      <c r="M574" s="206"/>
      <c r="N574" s="42"/>
      <c r="O574" s="42"/>
      <c r="P574" s="42"/>
      <c r="Q574" s="42"/>
      <c r="R574" s="42"/>
      <c r="S574" s="42"/>
      <c r="T574" s="78"/>
      <c r="AT574" s="24" t="s">
        <v>162</v>
      </c>
      <c r="AU574" s="24" t="s">
        <v>82</v>
      </c>
    </row>
    <row r="575" spans="2:65" s="11" customFormat="1" ht="13.5">
      <c r="B575" s="207"/>
      <c r="C575" s="208"/>
      <c r="D575" s="204" t="s">
        <v>164</v>
      </c>
      <c r="E575" s="209" t="s">
        <v>21</v>
      </c>
      <c r="F575" s="210" t="s">
        <v>799</v>
      </c>
      <c r="G575" s="208"/>
      <c r="H575" s="209" t="s">
        <v>21</v>
      </c>
      <c r="I575" s="211"/>
      <c r="J575" s="208"/>
      <c r="K575" s="208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164</v>
      </c>
      <c r="AU575" s="216" t="s">
        <v>82</v>
      </c>
      <c r="AV575" s="11" t="s">
        <v>80</v>
      </c>
      <c r="AW575" s="11" t="s">
        <v>35</v>
      </c>
      <c r="AX575" s="11" t="s">
        <v>72</v>
      </c>
      <c r="AY575" s="216" t="s">
        <v>152</v>
      </c>
    </row>
    <row r="576" spans="2:65" s="12" customFormat="1" ht="13.5">
      <c r="B576" s="217"/>
      <c r="C576" s="218"/>
      <c r="D576" s="204" t="s">
        <v>164</v>
      </c>
      <c r="E576" s="219" t="s">
        <v>21</v>
      </c>
      <c r="F576" s="220" t="s">
        <v>806</v>
      </c>
      <c r="G576" s="218"/>
      <c r="H576" s="221">
        <v>1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164</v>
      </c>
      <c r="AU576" s="227" t="s">
        <v>82</v>
      </c>
      <c r="AV576" s="12" t="s">
        <v>82</v>
      </c>
      <c r="AW576" s="12" t="s">
        <v>35</v>
      </c>
      <c r="AX576" s="12" t="s">
        <v>80</v>
      </c>
      <c r="AY576" s="227" t="s">
        <v>152</v>
      </c>
    </row>
    <row r="577" spans="2:65" s="1" customFormat="1" ht="38.25" customHeight="1">
      <c r="B577" s="41"/>
      <c r="C577" s="192" t="s">
        <v>815</v>
      </c>
      <c r="D577" s="192" t="s">
        <v>155</v>
      </c>
      <c r="E577" s="193" t="s">
        <v>816</v>
      </c>
      <c r="F577" s="194" t="s">
        <v>817</v>
      </c>
      <c r="G577" s="195" t="s">
        <v>804</v>
      </c>
      <c r="H577" s="196">
        <v>1</v>
      </c>
      <c r="I577" s="197"/>
      <c r="J577" s="198">
        <f>ROUND(I577*H577,2)</f>
        <v>0</v>
      </c>
      <c r="K577" s="194" t="s">
        <v>21</v>
      </c>
      <c r="L577" s="61"/>
      <c r="M577" s="199" t="s">
        <v>21</v>
      </c>
      <c r="N577" s="200" t="s">
        <v>43</v>
      </c>
      <c r="O577" s="42"/>
      <c r="P577" s="201">
        <f>O577*H577</f>
        <v>0</v>
      </c>
      <c r="Q577" s="201">
        <v>0.05</v>
      </c>
      <c r="R577" s="201">
        <f>Q577*H577</f>
        <v>0.05</v>
      </c>
      <c r="S577" s="201">
        <v>0</v>
      </c>
      <c r="T577" s="202">
        <f>S577*H577</f>
        <v>0</v>
      </c>
      <c r="AR577" s="24" t="s">
        <v>275</v>
      </c>
      <c r="AT577" s="24" t="s">
        <v>155</v>
      </c>
      <c r="AU577" s="24" t="s">
        <v>82</v>
      </c>
      <c r="AY577" s="24" t="s">
        <v>152</v>
      </c>
      <c r="BE577" s="203">
        <f>IF(N577="základní",J577,0)</f>
        <v>0</v>
      </c>
      <c r="BF577" s="203">
        <f>IF(N577="snížená",J577,0)</f>
        <v>0</v>
      </c>
      <c r="BG577" s="203">
        <f>IF(N577="zákl. přenesená",J577,0)</f>
        <v>0</v>
      </c>
      <c r="BH577" s="203">
        <f>IF(N577="sníž. přenesená",J577,0)</f>
        <v>0</v>
      </c>
      <c r="BI577" s="203">
        <f>IF(N577="nulová",J577,0)</f>
        <v>0</v>
      </c>
      <c r="BJ577" s="24" t="s">
        <v>80</v>
      </c>
      <c r="BK577" s="203">
        <f>ROUND(I577*H577,2)</f>
        <v>0</v>
      </c>
      <c r="BL577" s="24" t="s">
        <v>275</v>
      </c>
      <c r="BM577" s="24" t="s">
        <v>818</v>
      </c>
    </row>
    <row r="578" spans="2:65" s="11" customFormat="1" ht="13.5">
      <c r="B578" s="207"/>
      <c r="C578" s="208"/>
      <c r="D578" s="204" t="s">
        <v>164</v>
      </c>
      <c r="E578" s="209" t="s">
        <v>21</v>
      </c>
      <c r="F578" s="210" t="s">
        <v>799</v>
      </c>
      <c r="G578" s="208"/>
      <c r="H578" s="209" t="s">
        <v>21</v>
      </c>
      <c r="I578" s="211"/>
      <c r="J578" s="208"/>
      <c r="K578" s="208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164</v>
      </c>
      <c r="AU578" s="216" t="s">
        <v>82</v>
      </c>
      <c r="AV578" s="11" t="s">
        <v>80</v>
      </c>
      <c r="AW578" s="11" t="s">
        <v>35</v>
      </c>
      <c r="AX578" s="11" t="s">
        <v>72</v>
      </c>
      <c r="AY578" s="216" t="s">
        <v>152</v>
      </c>
    </row>
    <row r="579" spans="2:65" s="11" customFormat="1" ht="13.5">
      <c r="B579" s="207"/>
      <c r="C579" s="208"/>
      <c r="D579" s="204" t="s">
        <v>164</v>
      </c>
      <c r="E579" s="209" t="s">
        <v>21</v>
      </c>
      <c r="F579" s="210" t="s">
        <v>819</v>
      </c>
      <c r="G579" s="208"/>
      <c r="H579" s="209" t="s">
        <v>21</v>
      </c>
      <c r="I579" s="211"/>
      <c r="J579" s="208"/>
      <c r="K579" s="208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164</v>
      </c>
      <c r="AU579" s="216" t="s">
        <v>82</v>
      </c>
      <c r="AV579" s="11" t="s">
        <v>80</v>
      </c>
      <c r="AW579" s="11" t="s">
        <v>35</v>
      </c>
      <c r="AX579" s="11" t="s">
        <v>72</v>
      </c>
      <c r="AY579" s="216" t="s">
        <v>152</v>
      </c>
    </row>
    <row r="580" spans="2:65" s="11" customFormat="1" ht="13.5">
      <c r="B580" s="207"/>
      <c r="C580" s="208"/>
      <c r="D580" s="204" t="s">
        <v>164</v>
      </c>
      <c r="E580" s="209" t="s">
        <v>21</v>
      </c>
      <c r="F580" s="210" t="s">
        <v>820</v>
      </c>
      <c r="G580" s="208"/>
      <c r="H580" s="209" t="s">
        <v>21</v>
      </c>
      <c r="I580" s="211"/>
      <c r="J580" s="208"/>
      <c r="K580" s="208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164</v>
      </c>
      <c r="AU580" s="216" t="s">
        <v>82</v>
      </c>
      <c r="AV580" s="11" t="s">
        <v>80</v>
      </c>
      <c r="AW580" s="11" t="s">
        <v>35</v>
      </c>
      <c r="AX580" s="11" t="s">
        <v>72</v>
      </c>
      <c r="AY580" s="216" t="s">
        <v>152</v>
      </c>
    </row>
    <row r="581" spans="2:65" s="11" customFormat="1" ht="13.5">
      <c r="B581" s="207"/>
      <c r="C581" s="208"/>
      <c r="D581" s="204" t="s">
        <v>164</v>
      </c>
      <c r="E581" s="209" t="s">
        <v>21</v>
      </c>
      <c r="F581" s="210" t="s">
        <v>821</v>
      </c>
      <c r="G581" s="208"/>
      <c r="H581" s="209" t="s">
        <v>21</v>
      </c>
      <c r="I581" s="211"/>
      <c r="J581" s="208"/>
      <c r="K581" s="208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164</v>
      </c>
      <c r="AU581" s="216" t="s">
        <v>82</v>
      </c>
      <c r="AV581" s="11" t="s">
        <v>80</v>
      </c>
      <c r="AW581" s="11" t="s">
        <v>35</v>
      </c>
      <c r="AX581" s="11" t="s">
        <v>72</v>
      </c>
      <c r="AY581" s="216" t="s">
        <v>152</v>
      </c>
    </row>
    <row r="582" spans="2:65" s="12" customFormat="1" ht="13.5">
      <c r="B582" s="217"/>
      <c r="C582" s="218"/>
      <c r="D582" s="204" t="s">
        <v>164</v>
      </c>
      <c r="E582" s="219" t="s">
        <v>21</v>
      </c>
      <c r="F582" s="220" t="s">
        <v>806</v>
      </c>
      <c r="G582" s="218"/>
      <c r="H582" s="221">
        <v>1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164</v>
      </c>
      <c r="AU582" s="227" t="s">
        <v>82</v>
      </c>
      <c r="AV582" s="12" t="s">
        <v>82</v>
      </c>
      <c r="AW582" s="12" t="s">
        <v>35</v>
      </c>
      <c r="AX582" s="12" t="s">
        <v>80</v>
      </c>
      <c r="AY582" s="227" t="s">
        <v>152</v>
      </c>
    </row>
    <row r="583" spans="2:65" s="1" customFormat="1" ht="25.5" customHeight="1">
      <c r="B583" s="41"/>
      <c r="C583" s="192" t="s">
        <v>822</v>
      </c>
      <c r="D583" s="192" t="s">
        <v>155</v>
      </c>
      <c r="E583" s="193" t="s">
        <v>823</v>
      </c>
      <c r="F583" s="194" t="s">
        <v>824</v>
      </c>
      <c r="G583" s="195" t="s">
        <v>192</v>
      </c>
      <c r="H583" s="196">
        <v>43.68</v>
      </c>
      <c r="I583" s="197"/>
      <c r="J583" s="198">
        <f>ROUND(I583*H583,2)</f>
        <v>0</v>
      </c>
      <c r="K583" s="194" t="s">
        <v>159</v>
      </c>
      <c r="L583" s="61"/>
      <c r="M583" s="199" t="s">
        <v>21</v>
      </c>
      <c r="N583" s="200" t="s">
        <v>43</v>
      </c>
      <c r="O583" s="42"/>
      <c r="P583" s="201">
        <f>O583*H583</f>
        <v>0</v>
      </c>
      <c r="Q583" s="201">
        <v>1.119E-2</v>
      </c>
      <c r="R583" s="201">
        <f>Q583*H583</f>
        <v>0.48877920000000002</v>
      </c>
      <c r="S583" s="201">
        <v>0</v>
      </c>
      <c r="T583" s="202">
        <f>S583*H583</f>
        <v>0</v>
      </c>
      <c r="AR583" s="24" t="s">
        <v>275</v>
      </c>
      <c r="AT583" s="24" t="s">
        <v>155</v>
      </c>
      <c r="AU583" s="24" t="s">
        <v>82</v>
      </c>
      <c r="AY583" s="24" t="s">
        <v>152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24" t="s">
        <v>80</v>
      </c>
      <c r="BK583" s="203">
        <f>ROUND(I583*H583,2)</f>
        <v>0</v>
      </c>
      <c r="BL583" s="24" t="s">
        <v>275</v>
      </c>
      <c r="BM583" s="24" t="s">
        <v>825</v>
      </c>
    </row>
    <row r="584" spans="2:65" s="1" customFormat="1" ht="27">
      <c r="B584" s="41"/>
      <c r="C584" s="63"/>
      <c r="D584" s="204" t="s">
        <v>162</v>
      </c>
      <c r="E584" s="63"/>
      <c r="F584" s="205" t="s">
        <v>826</v>
      </c>
      <c r="G584" s="63"/>
      <c r="H584" s="63"/>
      <c r="I584" s="163"/>
      <c r="J584" s="63"/>
      <c r="K584" s="63"/>
      <c r="L584" s="61"/>
      <c r="M584" s="206"/>
      <c r="N584" s="42"/>
      <c r="O584" s="42"/>
      <c r="P584" s="42"/>
      <c r="Q584" s="42"/>
      <c r="R584" s="42"/>
      <c r="S584" s="42"/>
      <c r="T584" s="78"/>
      <c r="AT584" s="24" t="s">
        <v>162</v>
      </c>
      <c r="AU584" s="24" t="s">
        <v>82</v>
      </c>
    </row>
    <row r="585" spans="2:65" s="11" customFormat="1" ht="13.5">
      <c r="B585" s="207"/>
      <c r="C585" s="208"/>
      <c r="D585" s="204" t="s">
        <v>164</v>
      </c>
      <c r="E585" s="209" t="s">
        <v>21</v>
      </c>
      <c r="F585" s="210" t="s">
        <v>827</v>
      </c>
      <c r="G585" s="208"/>
      <c r="H585" s="209" t="s">
        <v>21</v>
      </c>
      <c r="I585" s="211"/>
      <c r="J585" s="208"/>
      <c r="K585" s="208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164</v>
      </c>
      <c r="AU585" s="216" t="s">
        <v>82</v>
      </c>
      <c r="AV585" s="11" t="s">
        <v>80</v>
      </c>
      <c r="AW585" s="11" t="s">
        <v>35</v>
      </c>
      <c r="AX585" s="11" t="s">
        <v>72</v>
      </c>
      <c r="AY585" s="216" t="s">
        <v>152</v>
      </c>
    </row>
    <row r="586" spans="2:65" s="12" customFormat="1" ht="13.5">
      <c r="B586" s="217"/>
      <c r="C586" s="218"/>
      <c r="D586" s="204" t="s">
        <v>164</v>
      </c>
      <c r="E586" s="219" t="s">
        <v>21</v>
      </c>
      <c r="F586" s="220" t="s">
        <v>828</v>
      </c>
      <c r="G586" s="218"/>
      <c r="H586" s="221">
        <v>33.6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164</v>
      </c>
      <c r="AU586" s="227" t="s">
        <v>82</v>
      </c>
      <c r="AV586" s="12" t="s">
        <v>82</v>
      </c>
      <c r="AW586" s="12" t="s">
        <v>35</v>
      </c>
      <c r="AX586" s="12" t="s">
        <v>72</v>
      </c>
      <c r="AY586" s="227" t="s">
        <v>152</v>
      </c>
    </row>
    <row r="587" spans="2:65" s="12" customFormat="1" ht="13.5">
      <c r="B587" s="217"/>
      <c r="C587" s="218"/>
      <c r="D587" s="204" t="s">
        <v>164</v>
      </c>
      <c r="E587" s="219" t="s">
        <v>21</v>
      </c>
      <c r="F587" s="220" t="s">
        <v>829</v>
      </c>
      <c r="G587" s="218"/>
      <c r="H587" s="221">
        <v>3.36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164</v>
      </c>
      <c r="AU587" s="227" t="s">
        <v>82</v>
      </c>
      <c r="AV587" s="12" t="s">
        <v>82</v>
      </c>
      <c r="AW587" s="12" t="s">
        <v>35</v>
      </c>
      <c r="AX587" s="12" t="s">
        <v>72</v>
      </c>
      <c r="AY587" s="227" t="s">
        <v>152</v>
      </c>
    </row>
    <row r="588" spans="2:65" s="12" customFormat="1" ht="13.5">
      <c r="B588" s="217"/>
      <c r="C588" s="218"/>
      <c r="D588" s="204" t="s">
        <v>164</v>
      </c>
      <c r="E588" s="219" t="s">
        <v>21</v>
      </c>
      <c r="F588" s="220" t="s">
        <v>830</v>
      </c>
      <c r="G588" s="218"/>
      <c r="H588" s="221">
        <v>6.72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164</v>
      </c>
      <c r="AU588" s="227" t="s">
        <v>82</v>
      </c>
      <c r="AV588" s="12" t="s">
        <v>82</v>
      </c>
      <c r="AW588" s="12" t="s">
        <v>35</v>
      </c>
      <c r="AX588" s="12" t="s">
        <v>72</v>
      </c>
      <c r="AY588" s="227" t="s">
        <v>152</v>
      </c>
    </row>
    <row r="589" spans="2:65" s="14" customFormat="1" ht="13.5">
      <c r="B589" s="239"/>
      <c r="C589" s="240"/>
      <c r="D589" s="204" t="s">
        <v>164</v>
      </c>
      <c r="E589" s="241" t="s">
        <v>21</v>
      </c>
      <c r="F589" s="242" t="s">
        <v>176</v>
      </c>
      <c r="G589" s="240"/>
      <c r="H589" s="243">
        <v>43.68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AT589" s="249" t="s">
        <v>164</v>
      </c>
      <c r="AU589" s="249" t="s">
        <v>82</v>
      </c>
      <c r="AV589" s="14" t="s">
        <v>160</v>
      </c>
      <c r="AW589" s="14" t="s">
        <v>35</v>
      </c>
      <c r="AX589" s="14" t="s">
        <v>80</v>
      </c>
      <c r="AY589" s="249" t="s">
        <v>152</v>
      </c>
    </row>
    <row r="590" spans="2:65" s="1" customFormat="1" ht="25.5" customHeight="1">
      <c r="B590" s="41"/>
      <c r="C590" s="192" t="s">
        <v>831</v>
      </c>
      <c r="D590" s="192" t="s">
        <v>155</v>
      </c>
      <c r="E590" s="193" t="s">
        <v>832</v>
      </c>
      <c r="F590" s="194" t="s">
        <v>833</v>
      </c>
      <c r="G590" s="195" t="s">
        <v>192</v>
      </c>
      <c r="H590" s="196">
        <v>12.645</v>
      </c>
      <c r="I590" s="197"/>
      <c r="J590" s="198">
        <f>ROUND(I590*H590,2)</f>
        <v>0</v>
      </c>
      <c r="K590" s="194" t="s">
        <v>159</v>
      </c>
      <c r="L590" s="61"/>
      <c r="M590" s="199" t="s">
        <v>21</v>
      </c>
      <c r="N590" s="200" t="s">
        <v>43</v>
      </c>
      <c r="O590" s="42"/>
      <c r="P590" s="201">
        <f>O590*H590</f>
        <v>0</v>
      </c>
      <c r="Q590" s="201">
        <v>1.5740000000000001E-2</v>
      </c>
      <c r="R590" s="201">
        <f>Q590*H590</f>
        <v>0.1990323</v>
      </c>
      <c r="S590" s="201">
        <v>0</v>
      </c>
      <c r="T590" s="202">
        <f>S590*H590</f>
        <v>0</v>
      </c>
      <c r="AR590" s="24" t="s">
        <v>275</v>
      </c>
      <c r="AT590" s="24" t="s">
        <v>155</v>
      </c>
      <c r="AU590" s="24" t="s">
        <v>82</v>
      </c>
      <c r="AY590" s="24" t="s">
        <v>152</v>
      </c>
      <c r="BE590" s="203">
        <f>IF(N590="základní",J590,0)</f>
        <v>0</v>
      </c>
      <c r="BF590" s="203">
        <f>IF(N590="snížená",J590,0)</f>
        <v>0</v>
      </c>
      <c r="BG590" s="203">
        <f>IF(N590="zákl. přenesená",J590,0)</f>
        <v>0</v>
      </c>
      <c r="BH590" s="203">
        <f>IF(N590="sníž. přenesená",J590,0)</f>
        <v>0</v>
      </c>
      <c r="BI590" s="203">
        <f>IF(N590="nulová",J590,0)</f>
        <v>0</v>
      </c>
      <c r="BJ590" s="24" t="s">
        <v>80</v>
      </c>
      <c r="BK590" s="203">
        <f>ROUND(I590*H590,2)</f>
        <v>0</v>
      </c>
      <c r="BL590" s="24" t="s">
        <v>275</v>
      </c>
      <c r="BM590" s="24" t="s">
        <v>834</v>
      </c>
    </row>
    <row r="591" spans="2:65" s="1" customFormat="1" ht="40.5">
      <c r="B591" s="41"/>
      <c r="C591" s="63"/>
      <c r="D591" s="204" t="s">
        <v>162</v>
      </c>
      <c r="E591" s="63"/>
      <c r="F591" s="205" t="s">
        <v>835</v>
      </c>
      <c r="G591" s="63"/>
      <c r="H591" s="63"/>
      <c r="I591" s="163"/>
      <c r="J591" s="63"/>
      <c r="K591" s="63"/>
      <c r="L591" s="61"/>
      <c r="M591" s="206"/>
      <c r="N591" s="42"/>
      <c r="O591" s="42"/>
      <c r="P591" s="42"/>
      <c r="Q591" s="42"/>
      <c r="R591" s="42"/>
      <c r="S591" s="42"/>
      <c r="T591" s="78"/>
      <c r="AT591" s="24" t="s">
        <v>162</v>
      </c>
      <c r="AU591" s="24" t="s">
        <v>82</v>
      </c>
    </row>
    <row r="592" spans="2:65" s="12" customFormat="1" ht="13.5">
      <c r="B592" s="217"/>
      <c r="C592" s="218"/>
      <c r="D592" s="204" t="s">
        <v>164</v>
      </c>
      <c r="E592" s="219" t="s">
        <v>21</v>
      </c>
      <c r="F592" s="220" t="s">
        <v>836</v>
      </c>
      <c r="G592" s="218"/>
      <c r="H592" s="221">
        <v>1.365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164</v>
      </c>
      <c r="AU592" s="227" t="s">
        <v>82</v>
      </c>
      <c r="AV592" s="12" t="s">
        <v>82</v>
      </c>
      <c r="AW592" s="12" t="s">
        <v>35</v>
      </c>
      <c r="AX592" s="12" t="s">
        <v>72</v>
      </c>
      <c r="AY592" s="227" t="s">
        <v>152</v>
      </c>
    </row>
    <row r="593" spans="2:65" s="12" customFormat="1" ht="13.5">
      <c r="B593" s="217"/>
      <c r="C593" s="218"/>
      <c r="D593" s="204" t="s">
        <v>164</v>
      </c>
      <c r="E593" s="219" t="s">
        <v>21</v>
      </c>
      <c r="F593" s="220" t="s">
        <v>837</v>
      </c>
      <c r="G593" s="218"/>
      <c r="H593" s="221">
        <v>1.425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164</v>
      </c>
      <c r="AU593" s="227" t="s">
        <v>82</v>
      </c>
      <c r="AV593" s="12" t="s">
        <v>82</v>
      </c>
      <c r="AW593" s="12" t="s">
        <v>35</v>
      </c>
      <c r="AX593" s="12" t="s">
        <v>72</v>
      </c>
      <c r="AY593" s="227" t="s">
        <v>152</v>
      </c>
    </row>
    <row r="594" spans="2:65" s="12" customFormat="1" ht="13.5">
      <c r="B594" s="217"/>
      <c r="C594" s="218"/>
      <c r="D594" s="204" t="s">
        <v>164</v>
      </c>
      <c r="E594" s="219" t="s">
        <v>21</v>
      </c>
      <c r="F594" s="220" t="s">
        <v>838</v>
      </c>
      <c r="G594" s="218"/>
      <c r="H594" s="221">
        <v>9.8550000000000004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164</v>
      </c>
      <c r="AU594" s="227" t="s">
        <v>82</v>
      </c>
      <c r="AV594" s="12" t="s">
        <v>82</v>
      </c>
      <c r="AW594" s="12" t="s">
        <v>35</v>
      </c>
      <c r="AX594" s="12" t="s">
        <v>72</v>
      </c>
      <c r="AY594" s="227" t="s">
        <v>152</v>
      </c>
    </row>
    <row r="595" spans="2:65" s="14" customFormat="1" ht="13.5">
      <c r="B595" s="239"/>
      <c r="C595" s="240"/>
      <c r="D595" s="204" t="s">
        <v>164</v>
      </c>
      <c r="E595" s="241" t="s">
        <v>21</v>
      </c>
      <c r="F595" s="242" t="s">
        <v>176</v>
      </c>
      <c r="G595" s="240"/>
      <c r="H595" s="243">
        <v>12.645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164</v>
      </c>
      <c r="AU595" s="249" t="s">
        <v>82</v>
      </c>
      <c r="AV595" s="14" t="s">
        <v>160</v>
      </c>
      <c r="AW595" s="14" t="s">
        <v>35</v>
      </c>
      <c r="AX595" s="14" t="s">
        <v>80</v>
      </c>
      <c r="AY595" s="249" t="s">
        <v>152</v>
      </c>
    </row>
    <row r="596" spans="2:65" s="1" customFormat="1" ht="16.5" customHeight="1">
      <c r="B596" s="41"/>
      <c r="C596" s="192" t="s">
        <v>839</v>
      </c>
      <c r="D596" s="192" t="s">
        <v>155</v>
      </c>
      <c r="E596" s="193" t="s">
        <v>840</v>
      </c>
      <c r="F596" s="194" t="s">
        <v>841</v>
      </c>
      <c r="G596" s="195" t="s">
        <v>192</v>
      </c>
      <c r="H596" s="196">
        <v>60.445</v>
      </c>
      <c r="I596" s="197"/>
      <c r="J596" s="198">
        <f>ROUND(I596*H596,2)</f>
        <v>0</v>
      </c>
      <c r="K596" s="194" t="s">
        <v>159</v>
      </c>
      <c r="L596" s="61"/>
      <c r="M596" s="199" t="s">
        <v>21</v>
      </c>
      <c r="N596" s="200" t="s">
        <v>43</v>
      </c>
      <c r="O596" s="42"/>
      <c r="P596" s="201">
        <f>O596*H596</f>
        <v>0</v>
      </c>
      <c r="Q596" s="201">
        <v>1E-4</v>
      </c>
      <c r="R596" s="201">
        <f>Q596*H596</f>
        <v>6.0445000000000004E-3</v>
      </c>
      <c r="S596" s="201">
        <v>0</v>
      </c>
      <c r="T596" s="202">
        <f>S596*H596</f>
        <v>0</v>
      </c>
      <c r="AR596" s="24" t="s">
        <v>275</v>
      </c>
      <c r="AT596" s="24" t="s">
        <v>155</v>
      </c>
      <c r="AU596" s="24" t="s">
        <v>82</v>
      </c>
      <c r="AY596" s="24" t="s">
        <v>152</v>
      </c>
      <c r="BE596" s="203">
        <f>IF(N596="základní",J596,0)</f>
        <v>0</v>
      </c>
      <c r="BF596" s="203">
        <f>IF(N596="snížená",J596,0)</f>
        <v>0</v>
      </c>
      <c r="BG596" s="203">
        <f>IF(N596="zákl. přenesená",J596,0)</f>
        <v>0</v>
      </c>
      <c r="BH596" s="203">
        <f>IF(N596="sníž. přenesená",J596,0)</f>
        <v>0</v>
      </c>
      <c r="BI596" s="203">
        <f>IF(N596="nulová",J596,0)</f>
        <v>0</v>
      </c>
      <c r="BJ596" s="24" t="s">
        <v>80</v>
      </c>
      <c r="BK596" s="203">
        <f>ROUND(I596*H596,2)</f>
        <v>0</v>
      </c>
      <c r="BL596" s="24" t="s">
        <v>275</v>
      </c>
      <c r="BM596" s="24" t="s">
        <v>842</v>
      </c>
    </row>
    <row r="597" spans="2:65" s="1" customFormat="1" ht="27">
      <c r="B597" s="41"/>
      <c r="C597" s="63"/>
      <c r="D597" s="204" t="s">
        <v>162</v>
      </c>
      <c r="E597" s="63"/>
      <c r="F597" s="205" t="s">
        <v>843</v>
      </c>
      <c r="G597" s="63"/>
      <c r="H597" s="63"/>
      <c r="I597" s="163"/>
      <c r="J597" s="63"/>
      <c r="K597" s="63"/>
      <c r="L597" s="61"/>
      <c r="M597" s="206"/>
      <c r="N597" s="42"/>
      <c r="O597" s="42"/>
      <c r="P597" s="42"/>
      <c r="Q597" s="42"/>
      <c r="R597" s="42"/>
      <c r="S597" s="42"/>
      <c r="T597" s="78"/>
      <c r="AT597" s="24" t="s">
        <v>162</v>
      </c>
      <c r="AU597" s="24" t="s">
        <v>82</v>
      </c>
    </row>
    <row r="598" spans="2:65" s="12" customFormat="1" ht="13.5">
      <c r="B598" s="217"/>
      <c r="C598" s="218"/>
      <c r="D598" s="204" t="s">
        <v>164</v>
      </c>
      <c r="E598" s="219" t="s">
        <v>21</v>
      </c>
      <c r="F598" s="220" t="s">
        <v>844</v>
      </c>
      <c r="G598" s="218"/>
      <c r="H598" s="221">
        <v>60.445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164</v>
      </c>
      <c r="AU598" s="227" t="s">
        <v>82</v>
      </c>
      <c r="AV598" s="12" t="s">
        <v>82</v>
      </c>
      <c r="AW598" s="12" t="s">
        <v>35</v>
      </c>
      <c r="AX598" s="12" t="s">
        <v>80</v>
      </c>
      <c r="AY598" s="227" t="s">
        <v>152</v>
      </c>
    </row>
    <row r="599" spans="2:65" s="1" customFormat="1" ht="25.5" customHeight="1">
      <c r="B599" s="41"/>
      <c r="C599" s="192" t="s">
        <v>845</v>
      </c>
      <c r="D599" s="192" t="s">
        <v>155</v>
      </c>
      <c r="E599" s="193" t="s">
        <v>846</v>
      </c>
      <c r="F599" s="194" t="s">
        <v>847</v>
      </c>
      <c r="G599" s="195" t="s">
        <v>158</v>
      </c>
      <c r="H599" s="196">
        <v>2.6230000000000002</v>
      </c>
      <c r="I599" s="197"/>
      <c r="J599" s="198">
        <f>ROUND(I599*H599,2)</f>
        <v>0</v>
      </c>
      <c r="K599" s="194" t="s">
        <v>159</v>
      </c>
      <c r="L599" s="61"/>
      <c r="M599" s="199" t="s">
        <v>21</v>
      </c>
      <c r="N599" s="200" t="s">
        <v>43</v>
      </c>
      <c r="O599" s="42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AR599" s="24" t="s">
        <v>275</v>
      </c>
      <c r="AT599" s="24" t="s">
        <v>155</v>
      </c>
      <c r="AU599" s="24" t="s">
        <v>82</v>
      </c>
      <c r="AY599" s="24" t="s">
        <v>152</v>
      </c>
      <c r="BE599" s="203">
        <f>IF(N599="základní",J599,0)</f>
        <v>0</v>
      </c>
      <c r="BF599" s="203">
        <f>IF(N599="snížená",J599,0)</f>
        <v>0</v>
      </c>
      <c r="BG599" s="203">
        <f>IF(N599="zákl. přenesená",J599,0)</f>
        <v>0</v>
      </c>
      <c r="BH599" s="203">
        <f>IF(N599="sníž. přenesená",J599,0)</f>
        <v>0</v>
      </c>
      <c r="BI599" s="203">
        <f>IF(N599="nulová",J599,0)</f>
        <v>0</v>
      </c>
      <c r="BJ599" s="24" t="s">
        <v>80</v>
      </c>
      <c r="BK599" s="203">
        <f>ROUND(I599*H599,2)</f>
        <v>0</v>
      </c>
      <c r="BL599" s="24" t="s">
        <v>275</v>
      </c>
      <c r="BM599" s="24" t="s">
        <v>848</v>
      </c>
    </row>
    <row r="600" spans="2:65" s="1" customFormat="1" ht="40.5">
      <c r="B600" s="41"/>
      <c r="C600" s="63"/>
      <c r="D600" s="204" t="s">
        <v>162</v>
      </c>
      <c r="E600" s="63"/>
      <c r="F600" s="205" t="s">
        <v>849</v>
      </c>
      <c r="G600" s="63"/>
      <c r="H600" s="63"/>
      <c r="I600" s="163"/>
      <c r="J600" s="63"/>
      <c r="K600" s="63"/>
      <c r="L600" s="61"/>
      <c r="M600" s="206"/>
      <c r="N600" s="42"/>
      <c r="O600" s="42"/>
      <c r="P600" s="42"/>
      <c r="Q600" s="42"/>
      <c r="R600" s="42"/>
      <c r="S600" s="42"/>
      <c r="T600" s="78"/>
      <c r="AT600" s="24" t="s">
        <v>162</v>
      </c>
      <c r="AU600" s="24" t="s">
        <v>82</v>
      </c>
    </row>
    <row r="601" spans="2:65" s="1" customFormat="1" ht="25.5" customHeight="1">
      <c r="B601" s="41"/>
      <c r="C601" s="192" t="s">
        <v>850</v>
      </c>
      <c r="D601" s="192" t="s">
        <v>155</v>
      </c>
      <c r="E601" s="193" t="s">
        <v>851</v>
      </c>
      <c r="F601" s="194" t="s">
        <v>852</v>
      </c>
      <c r="G601" s="195" t="s">
        <v>158</v>
      </c>
      <c r="H601" s="196">
        <v>2.6230000000000002</v>
      </c>
      <c r="I601" s="197"/>
      <c r="J601" s="198">
        <f>ROUND(I601*H601,2)</f>
        <v>0</v>
      </c>
      <c r="K601" s="194" t="s">
        <v>159</v>
      </c>
      <c r="L601" s="61"/>
      <c r="M601" s="199" t="s">
        <v>21</v>
      </c>
      <c r="N601" s="200" t="s">
        <v>43</v>
      </c>
      <c r="O601" s="42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AR601" s="24" t="s">
        <v>275</v>
      </c>
      <c r="AT601" s="24" t="s">
        <v>155</v>
      </c>
      <c r="AU601" s="24" t="s">
        <v>82</v>
      </c>
      <c r="AY601" s="24" t="s">
        <v>152</v>
      </c>
      <c r="BE601" s="203">
        <f>IF(N601="základní",J601,0)</f>
        <v>0</v>
      </c>
      <c r="BF601" s="203">
        <f>IF(N601="snížená",J601,0)</f>
        <v>0</v>
      </c>
      <c r="BG601" s="203">
        <f>IF(N601="zákl. přenesená",J601,0)</f>
        <v>0</v>
      </c>
      <c r="BH601" s="203">
        <f>IF(N601="sníž. přenesená",J601,0)</f>
        <v>0</v>
      </c>
      <c r="BI601" s="203">
        <f>IF(N601="nulová",J601,0)</f>
        <v>0</v>
      </c>
      <c r="BJ601" s="24" t="s">
        <v>80</v>
      </c>
      <c r="BK601" s="203">
        <f>ROUND(I601*H601,2)</f>
        <v>0</v>
      </c>
      <c r="BL601" s="24" t="s">
        <v>275</v>
      </c>
      <c r="BM601" s="24" t="s">
        <v>853</v>
      </c>
    </row>
    <row r="602" spans="2:65" s="1" customFormat="1" ht="40.5">
      <c r="B602" s="41"/>
      <c r="C602" s="63"/>
      <c r="D602" s="204" t="s">
        <v>162</v>
      </c>
      <c r="E602" s="63"/>
      <c r="F602" s="205" t="s">
        <v>854</v>
      </c>
      <c r="G602" s="63"/>
      <c r="H602" s="63"/>
      <c r="I602" s="163"/>
      <c r="J602" s="63"/>
      <c r="K602" s="63"/>
      <c r="L602" s="61"/>
      <c r="M602" s="206"/>
      <c r="N602" s="42"/>
      <c r="O602" s="42"/>
      <c r="P602" s="42"/>
      <c r="Q602" s="42"/>
      <c r="R602" s="42"/>
      <c r="S602" s="42"/>
      <c r="T602" s="78"/>
      <c r="AT602" s="24" t="s">
        <v>162</v>
      </c>
      <c r="AU602" s="24" t="s">
        <v>82</v>
      </c>
    </row>
    <row r="603" spans="2:65" s="10" customFormat="1" ht="29.85" customHeight="1">
      <c r="B603" s="176"/>
      <c r="C603" s="177"/>
      <c r="D603" s="178" t="s">
        <v>71</v>
      </c>
      <c r="E603" s="190" t="s">
        <v>855</v>
      </c>
      <c r="F603" s="190" t="s">
        <v>856</v>
      </c>
      <c r="G603" s="177"/>
      <c r="H603" s="177"/>
      <c r="I603" s="180"/>
      <c r="J603" s="191">
        <f>BK603</f>
        <v>0</v>
      </c>
      <c r="K603" s="177"/>
      <c r="L603" s="182"/>
      <c r="M603" s="183"/>
      <c r="N603" s="184"/>
      <c r="O603" s="184"/>
      <c r="P603" s="185">
        <f>SUM(P604:P711)</f>
        <v>0</v>
      </c>
      <c r="Q603" s="184"/>
      <c r="R603" s="185">
        <f>SUM(R604:R711)</f>
        <v>2.9953600000000007</v>
      </c>
      <c r="S603" s="184"/>
      <c r="T603" s="186">
        <f>SUM(T604:T711)</f>
        <v>0</v>
      </c>
      <c r="AR603" s="187" t="s">
        <v>82</v>
      </c>
      <c r="AT603" s="188" t="s">
        <v>71</v>
      </c>
      <c r="AU603" s="188" t="s">
        <v>80</v>
      </c>
      <c r="AY603" s="187" t="s">
        <v>152</v>
      </c>
      <c r="BK603" s="189">
        <f>SUM(BK604:BK711)</f>
        <v>0</v>
      </c>
    </row>
    <row r="604" spans="2:65" s="1" customFormat="1" ht="25.5" customHeight="1">
      <c r="B604" s="41"/>
      <c r="C604" s="192" t="s">
        <v>437</v>
      </c>
      <c r="D604" s="192" t="s">
        <v>155</v>
      </c>
      <c r="E604" s="193" t="s">
        <v>857</v>
      </c>
      <c r="F604" s="194" t="s">
        <v>858</v>
      </c>
      <c r="G604" s="195" t="s">
        <v>804</v>
      </c>
      <c r="H604" s="196">
        <v>14</v>
      </c>
      <c r="I604" s="197"/>
      <c r="J604" s="198">
        <f>ROUND(I604*H604,2)</f>
        <v>0</v>
      </c>
      <c r="K604" s="194" t="s">
        <v>21</v>
      </c>
      <c r="L604" s="61"/>
      <c r="M604" s="199" t="s">
        <v>21</v>
      </c>
      <c r="N604" s="200" t="s">
        <v>43</v>
      </c>
      <c r="O604" s="42"/>
      <c r="P604" s="201">
        <f>O604*H604</f>
        <v>0</v>
      </c>
      <c r="Q604" s="201">
        <v>0.03</v>
      </c>
      <c r="R604" s="201">
        <f>Q604*H604</f>
        <v>0.42</v>
      </c>
      <c r="S604" s="201">
        <v>0</v>
      </c>
      <c r="T604" s="202">
        <f>S604*H604</f>
        <v>0</v>
      </c>
      <c r="AR604" s="24" t="s">
        <v>275</v>
      </c>
      <c r="AT604" s="24" t="s">
        <v>155</v>
      </c>
      <c r="AU604" s="24" t="s">
        <v>82</v>
      </c>
      <c r="AY604" s="24" t="s">
        <v>152</v>
      </c>
      <c r="BE604" s="203">
        <f>IF(N604="základní",J604,0)</f>
        <v>0</v>
      </c>
      <c r="BF604" s="203">
        <f>IF(N604="snížená",J604,0)</f>
        <v>0</v>
      </c>
      <c r="BG604" s="203">
        <f>IF(N604="zákl. přenesená",J604,0)</f>
        <v>0</v>
      </c>
      <c r="BH604" s="203">
        <f>IF(N604="sníž. přenesená",J604,0)</f>
        <v>0</v>
      </c>
      <c r="BI604" s="203">
        <f>IF(N604="nulová",J604,0)</f>
        <v>0</v>
      </c>
      <c r="BJ604" s="24" t="s">
        <v>80</v>
      </c>
      <c r="BK604" s="203">
        <f>ROUND(I604*H604,2)</f>
        <v>0</v>
      </c>
      <c r="BL604" s="24" t="s">
        <v>275</v>
      </c>
      <c r="BM604" s="24" t="s">
        <v>859</v>
      </c>
    </row>
    <row r="605" spans="2:65" s="11" customFormat="1" ht="13.5">
      <c r="B605" s="207"/>
      <c r="C605" s="208"/>
      <c r="D605" s="204" t="s">
        <v>164</v>
      </c>
      <c r="E605" s="209" t="s">
        <v>21</v>
      </c>
      <c r="F605" s="210" t="s">
        <v>860</v>
      </c>
      <c r="G605" s="208"/>
      <c r="H605" s="209" t="s">
        <v>21</v>
      </c>
      <c r="I605" s="211"/>
      <c r="J605" s="208"/>
      <c r="K605" s="208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164</v>
      </c>
      <c r="AU605" s="216" t="s">
        <v>82</v>
      </c>
      <c r="AV605" s="11" t="s">
        <v>80</v>
      </c>
      <c r="AW605" s="11" t="s">
        <v>35</v>
      </c>
      <c r="AX605" s="11" t="s">
        <v>72</v>
      </c>
      <c r="AY605" s="216" t="s">
        <v>152</v>
      </c>
    </row>
    <row r="606" spans="2:65" s="11" customFormat="1" ht="13.5">
      <c r="B606" s="207"/>
      <c r="C606" s="208"/>
      <c r="D606" s="204" t="s">
        <v>164</v>
      </c>
      <c r="E606" s="209" t="s">
        <v>21</v>
      </c>
      <c r="F606" s="210" t="s">
        <v>820</v>
      </c>
      <c r="G606" s="208"/>
      <c r="H606" s="209" t="s">
        <v>21</v>
      </c>
      <c r="I606" s="211"/>
      <c r="J606" s="208"/>
      <c r="K606" s="208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164</v>
      </c>
      <c r="AU606" s="216" t="s">
        <v>82</v>
      </c>
      <c r="AV606" s="11" t="s">
        <v>80</v>
      </c>
      <c r="AW606" s="11" t="s">
        <v>35</v>
      </c>
      <c r="AX606" s="11" t="s">
        <v>72</v>
      </c>
      <c r="AY606" s="216" t="s">
        <v>152</v>
      </c>
    </row>
    <row r="607" spans="2:65" s="11" customFormat="1" ht="13.5">
      <c r="B607" s="207"/>
      <c r="C607" s="208"/>
      <c r="D607" s="204" t="s">
        <v>164</v>
      </c>
      <c r="E607" s="209" t="s">
        <v>21</v>
      </c>
      <c r="F607" s="210" t="s">
        <v>861</v>
      </c>
      <c r="G607" s="208"/>
      <c r="H607" s="209" t="s">
        <v>21</v>
      </c>
      <c r="I607" s="211"/>
      <c r="J607" s="208"/>
      <c r="K607" s="208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164</v>
      </c>
      <c r="AU607" s="216" t="s">
        <v>82</v>
      </c>
      <c r="AV607" s="11" t="s">
        <v>80</v>
      </c>
      <c r="AW607" s="11" t="s">
        <v>35</v>
      </c>
      <c r="AX607" s="11" t="s">
        <v>72</v>
      </c>
      <c r="AY607" s="216" t="s">
        <v>152</v>
      </c>
    </row>
    <row r="608" spans="2:65" s="12" customFormat="1" ht="13.5">
      <c r="B608" s="217"/>
      <c r="C608" s="218"/>
      <c r="D608" s="204" t="s">
        <v>164</v>
      </c>
      <c r="E608" s="219" t="s">
        <v>21</v>
      </c>
      <c r="F608" s="220" t="s">
        <v>862</v>
      </c>
      <c r="G608" s="218"/>
      <c r="H608" s="221">
        <v>14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164</v>
      </c>
      <c r="AU608" s="227" t="s">
        <v>82</v>
      </c>
      <c r="AV608" s="12" t="s">
        <v>82</v>
      </c>
      <c r="AW608" s="12" t="s">
        <v>35</v>
      </c>
      <c r="AX608" s="12" t="s">
        <v>80</v>
      </c>
      <c r="AY608" s="227" t="s">
        <v>152</v>
      </c>
    </row>
    <row r="609" spans="2:65" s="1" customFormat="1" ht="38.25" customHeight="1">
      <c r="B609" s="41"/>
      <c r="C609" s="192" t="s">
        <v>446</v>
      </c>
      <c r="D609" s="192" t="s">
        <v>155</v>
      </c>
      <c r="E609" s="193" t="s">
        <v>863</v>
      </c>
      <c r="F609" s="194" t="s">
        <v>864</v>
      </c>
      <c r="G609" s="195" t="s">
        <v>804</v>
      </c>
      <c r="H609" s="196">
        <v>10</v>
      </c>
      <c r="I609" s="197"/>
      <c r="J609" s="198">
        <f>ROUND(I609*H609,2)</f>
        <v>0</v>
      </c>
      <c r="K609" s="194" t="s">
        <v>21</v>
      </c>
      <c r="L609" s="61"/>
      <c r="M609" s="199" t="s">
        <v>21</v>
      </c>
      <c r="N609" s="200" t="s">
        <v>43</v>
      </c>
      <c r="O609" s="42"/>
      <c r="P609" s="201">
        <f>O609*H609</f>
        <v>0</v>
      </c>
      <c r="Q609" s="201">
        <v>0.02</v>
      </c>
      <c r="R609" s="201">
        <f>Q609*H609</f>
        <v>0.2</v>
      </c>
      <c r="S609" s="201">
        <v>0</v>
      </c>
      <c r="T609" s="202">
        <f>S609*H609</f>
        <v>0</v>
      </c>
      <c r="AR609" s="24" t="s">
        <v>275</v>
      </c>
      <c r="AT609" s="24" t="s">
        <v>155</v>
      </c>
      <c r="AU609" s="24" t="s">
        <v>82</v>
      </c>
      <c r="AY609" s="24" t="s">
        <v>152</v>
      </c>
      <c r="BE609" s="203">
        <f>IF(N609="základní",J609,0)</f>
        <v>0</v>
      </c>
      <c r="BF609" s="203">
        <f>IF(N609="snížená",J609,0)</f>
        <v>0</v>
      </c>
      <c r="BG609" s="203">
        <f>IF(N609="zákl. přenesená",J609,0)</f>
        <v>0</v>
      </c>
      <c r="BH609" s="203">
        <f>IF(N609="sníž. přenesená",J609,0)</f>
        <v>0</v>
      </c>
      <c r="BI609" s="203">
        <f>IF(N609="nulová",J609,0)</f>
        <v>0</v>
      </c>
      <c r="BJ609" s="24" t="s">
        <v>80</v>
      </c>
      <c r="BK609" s="203">
        <f>ROUND(I609*H609,2)</f>
        <v>0</v>
      </c>
      <c r="BL609" s="24" t="s">
        <v>275</v>
      </c>
      <c r="BM609" s="24" t="s">
        <v>865</v>
      </c>
    </row>
    <row r="610" spans="2:65" s="11" customFormat="1" ht="13.5">
      <c r="B610" s="207"/>
      <c r="C610" s="208"/>
      <c r="D610" s="204" t="s">
        <v>164</v>
      </c>
      <c r="E610" s="209" t="s">
        <v>21</v>
      </c>
      <c r="F610" s="210" t="s">
        <v>860</v>
      </c>
      <c r="G610" s="208"/>
      <c r="H610" s="209" t="s">
        <v>21</v>
      </c>
      <c r="I610" s="211"/>
      <c r="J610" s="208"/>
      <c r="K610" s="208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164</v>
      </c>
      <c r="AU610" s="216" t="s">
        <v>82</v>
      </c>
      <c r="AV610" s="11" t="s">
        <v>80</v>
      </c>
      <c r="AW610" s="11" t="s">
        <v>35</v>
      </c>
      <c r="AX610" s="11" t="s">
        <v>72</v>
      </c>
      <c r="AY610" s="216" t="s">
        <v>152</v>
      </c>
    </row>
    <row r="611" spans="2:65" s="11" customFormat="1" ht="13.5">
      <c r="B611" s="207"/>
      <c r="C611" s="208"/>
      <c r="D611" s="204" t="s">
        <v>164</v>
      </c>
      <c r="E611" s="209" t="s">
        <v>21</v>
      </c>
      <c r="F611" s="210" t="s">
        <v>820</v>
      </c>
      <c r="G611" s="208"/>
      <c r="H611" s="209" t="s">
        <v>21</v>
      </c>
      <c r="I611" s="211"/>
      <c r="J611" s="208"/>
      <c r="K611" s="208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164</v>
      </c>
      <c r="AU611" s="216" t="s">
        <v>82</v>
      </c>
      <c r="AV611" s="11" t="s">
        <v>80</v>
      </c>
      <c r="AW611" s="11" t="s">
        <v>35</v>
      </c>
      <c r="AX611" s="11" t="s">
        <v>72</v>
      </c>
      <c r="AY611" s="216" t="s">
        <v>152</v>
      </c>
    </row>
    <row r="612" spans="2:65" s="11" customFormat="1" ht="13.5">
      <c r="B612" s="207"/>
      <c r="C612" s="208"/>
      <c r="D612" s="204" t="s">
        <v>164</v>
      </c>
      <c r="E612" s="209" t="s">
        <v>21</v>
      </c>
      <c r="F612" s="210" t="s">
        <v>861</v>
      </c>
      <c r="G612" s="208"/>
      <c r="H612" s="209" t="s">
        <v>21</v>
      </c>
      <c r="I612" s="211"/>
      <c r="J612" s="208"/>
      <c r="K612" s="208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164</v>
      </c>
      <c r="AU612" s="216" t="s">
        <v>82</v>
      </c>
      <c r="AV612" s="11" t="s">
        <v>80</v>
      </c>
      <c r="AW612" s="11" t="s">
        <v>35</v>
      </c>
      <c r="AX612" s="11" t="s">
        <v>72</v>
      </c>
      <c r="AY612" s="216" t="s">
        <v>152</v>
      </c>
    </row>
    <row r="613" spans="2:65" s="12" customFormat="1" ht="13.5">
      <c r="B613" s="217"/>
      <c r="C613" s="218"/>
      <c r="D613" s="204" t="s">
        <v>164</v>
      </c>
      <c r="E613" s="219" t="s">
        <v>21</v>
      </c>
      <c r="F613" s="220" t="s">
        <v>866</v>
      </c>
      <c r="G613" s="218"/>
      <c r="H613" s="221">
        <v>10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164</v>
      </c>
      <c r="AU613" s="227" t="s">
        <v>82</v>
      </c>
      <c r="AV613" s="12" t="s">
        <v>82</v>
      </c>
      <c r="AW613" s="12" t="s">
        <v>35</v>
      </c>
      <c r="AX613" s="12" t="s">
        <v>80</v>
      </c>
      <c r="AY613" s="227" t="s">
        <v>152</v>
      </c>
    </row>
    <row r="614" spans="2:65" s="1" customFormat="1" ht="25.5" customHeight="1">
      <c r="B614" s="41"/>
      <c r="C614" s="192" t="s">
        <v>465</v>
      </c>
      <c r="D614" s="192" t="s">
        <v>155</v>
      </c>
      <c r="E614" s="193" t="s">
        <v>867</v>
      </c>
      <c r="F614" s="194" t="s">
        <v>868</v>
      </c>
      <c r="G614" s="195" t="s">
        <v>804</v>
      </c>
      <c r="H614" s="196">
        <v>10</v>
      </c>
      <c r="I614" s="197"/>
      <c r="J614" s="198">
        <f>ROUND(I614*H614,2)</f>
        <v>0</v>
      </c>
      <c r="K614" s="194" t="s">
        <v>21</v>
      </c>
      <c r="L614" s="61"/>
      <c r="M614" s="199" t="s">
        <v>21</v>
      </c>
      <c r="N614" s="200" t="s">
        <v>43</v>
      </c>
      <c r="O614" s="42"/>
      <c r="P614" s="201">
        <f>O614*H614</f>
        <v>0</v>
      </c>
      <c r="Q614" s="201">
        <v>0.05</v>
      </c>
      <c r="R614" s="201">
        <f>Q614*H614</f>
        <v>0.5</v>
      </c>
      <c r="S614" s="201">
        <v>0</v>
      </c>
      <c r="T614" s="202">
        <f>S614*H614</f>
        <v>0</v>
      </c>
      <c r="AR614" s="24" t="s">
        <v>275</v>
      </c>
      <c r="AT614" s="24" t="s">
        <v>155</v>
      </c>
      <c r="AU614" s="24" t="s">
        <v>82</v>
      </c>
      <c r="AY614" s="24" t="s">
        <v>152</v>
      </c>
      <c r="BE614" s="203">
        <f>IF(N614="základní",J614,0)</f>
        <v>0</v>
      </c>
      <c r="BF614" s="203">
        <f>IF(N614="snížená",J614,0)</f>
        <v>0</v>
      </c>
      <c r="BG614" s="203">
        <f>IF(N614="zákl. přenesená",J614,0)</f>
        <v>0</v>
      </c>
      <c r="BH614" s="203">
        <f>IF(N614="sníž. přenesená",J614,0)</f>
        <v>0</v>
      </c>
      <c r="BI614" s="203">
        <f>IF(N614="nulová",J614,0)</f>
        <v>0</v>
      </c>
      <c r="BJ614" s="24" t="s">
        <v>80</v>
      </c>
      <c r="BK614" s="203">
        <f>ROUND(I614*H614,2)</f>
        <v>0</v>
      </c>
      <c r="BL614" s="24" t="s">
        <v>275</v>
      </c>
      <c r="BM614" s="24" t="s">
        <v>869</v>
      </c>
    </row>
    <row r="615" spans="2:65" s="11" customFormat="1" ht="13.5">
      <c r="B615" s="207"/>
      <c r="C615" s="208"/>
      <c r="D615" s="204" t="s">
        <v>164</v>
      </c>
      <c r="E615" s="209" t="s">
        <v>21</v>
      </c>
      <c r="F615" s="210" t="s">
        <v>860</v>
      </c>
      <c r="G615" s="208"/>
      <c r="H615" s="209" t="s">
        <v>21</v>
      </c>
      <c r="I615" s="211"/>
      <c r="J615" s="208"/>
      <c r="K615" s="208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164</v>
      </c>
      <c r="AU615" s="216" t="s">
        <v>82</v>
      </c>
      <c r="AV615" s="11" t="s">
        <v>80</v>
      </c>
      <c r="AW615" s="11" t="s">
        <v>35</v>
      </c>
      <c r="AX615" s="11" t="s">
        <v>72</v>
      </c>
      <c r="AY615" s="216" t="s">
        <v>152</v>
      </c>
    </row>
    <row r="616" spans="2:65" s="11" customFormat="1" ht="13.5">
      <c r="B616" s="207"/>
      <c r="C616" s="208"/>
      <c r="D616" s="204" t="s">
        <v>164</v>
      </c>
      <c r="E616" s="209" t="s">
        <v>21</v>
      </c>
      <c r="F616" s="210" t="s">
        <v>820</v>
      </c>
      <c r="G616" s="208"/>
      <c r="H616" s="209" t="s">
        <v>21</v>
      </c>
      <c r="I616" s="211"/>
      <c r="J616" s="208"/>
      <c r="K616" s="208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164</v>
      </c>
      <c r="AU616" s="216" t="s">
        <v>82</v>
      </c>
      <c r="AV616" s="11" t="s">
        <v>80</v>
      </c>
      <c r="AW616" s="11" t="s">
        <v>35</v>
      </c>
      <c r="AX616" s="11" t="s">
        <v>72</v>
      </c>
      <c r="AY616" s="216" t="s">
        <v>152</v>
      </c>
    </row>
    <row r="617" spans="2:65" s="11" customFormat="1" ht="13.5">
      <c r="B617" s="207"/>
      <c r="C617" s="208"/>
      <c r="D617" s="204" t="s">
        <v>164</v>
      </c>
      <c r="E617" s="209" t="s">
        <v>21</v>
      </c>
      <c r="F617" s="210" t="s">
        <v>870</v>
      </c>
      <c r="G617" s="208"/>
      <c r="H617" s="209" t="s">
        <v>21</v>
      </c>
      <c r="I617" s="211"/>
      <c r="J617" s="208"/>
      <c r="K617" s="208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164</v>
      </c>
      <c r="AU617" s="216" t="s">
        <v>82</v>
      </c>
      <c r="AV617" s="11" t="s">
        <v>80</v>
      </c>
      <c r="AW617" s="11" t="s">
        <v>35</v>
      </c>
      <c r="AX617" s="11" t="s">
        <v>72</v>
      </c>
      <c r="AY617" s="216" t="s">
        <v>152</v>
      </c>
    </row>
    <row r="618" spans="2:65" s="12" customFormat="1" ht="13.5">
      <c r="B618" s="217"/>
      <c r="C618" s="218"/>
      <c r="D618" s="204" t="s">
        <v>164</v>
      </c>
      <c r="E618" s="219" t="s">
        <v>21</v>
      </c>
      <c r="F618" s="220" t="s">
        <v>866</v>
      </c>
      <c r="G618" s="218"/>
      <c r="H618" s="221">
        <v>10</v>
      </c>
      <c r="I618" s="222"/>
      <c r="J618" s="218"/>
      <c r="K618" s="218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164</v>
      </c>
      <c r="AU618" s="227" t="s">
        <v>82</v>
      </c>
      <c r="AV618" s="12" t="s">
        <v>82</v>
      </c>
      <c r="AW618" s="12" t="s">
        <v>35</v>
      </c>
      <c r="AX618" s="12" t="s">
        <v>80</v>
      </c>
      <c r="AY618" s="227" t="s">
        <v>152</v>
      </c>
    </row>
    <row r="619" spans="2:65" s="1" customFormat="1" ht="25.5" customHeight="1">
      <c r="B619" s="41"/>
      <c r="C619" s="192" t="s">
        <v>871</v>
      </c>
      <c r="D619" s="192" t="s">
        <v>155</v>
      </c>
      <c r="E619" s="193" t="s">
        <v>872</v>
      </c>
      <c r="F619" s="194" t="s">
        <v>873</v>
      </c>
      <c r="G619" s="195" t="s">
        <v>804</v>
      </c>
      <c r="H619" s="196">
        <v>1</v>
      </c>
      <c r="I619" s="197"/>
      <c r="J619" s="198">
        <f>ROUND(I619*H619,2)</f>
        <v>0</v>
      </c>
      <c r="K619" s="194" t="s">
        <v>21</v>
      </c>
      <c r="L619" s="61"/>
      <c r="M619" s="199" t="s">
        <v>21</v>
      </c>
      <c r="N619" s="200" t="s">
        <v>43</v>
      </c>
      <c r="O619" s="42"/>
      <c r="P619" s="201">
        <f>O619*H619</f>
        <v>0</v>
      </c>
      <c r="Q619" s="201">
        <v>0.02</v>
      </c>
      <c r="R619" s="201">
        <f>Q619*H619</f>
        <v>0.02</v>
      </c>
      <c r="S619" s="201">
        <v>0</v>
      </c>
      <c r="T619" s="202">
        <f>S619*H619</f>
        <v>0</v>
      </c>
      <c r="AR619" s="24" t="s">
        <v>275</v>
      </c>
      <c r="AT619" s="24" t="s">
        <v>155</v>
      </c>
      <c r="AU619" s="24" t="s">
        <v>82</v>
      </c>
      <c r="AY619" s="24" t="s">
        <v>152</v>
      </c>
      <c r="BE619" s="203">
        <f>IF(N619="základní",J619,0)</f>
        <v>0</v>
      </c>
      <c r="BF619" s="203">
        <f>IF(N619="snížená",J619,0)</f>
        <v>0</v>
      </c>
      <c r="BG619" s="203">
        <f>IF(N619="zákl. přenesená",J619,0)</f>
        <v>0</v>
      </c>
      <c r="BH619" s="203">
        <f>IF(N619="sníž. přenesená",J619,0)</f>
        <v>0</v>
      </c>
      <c r="BI619" s="203">
        <f>IF(N619="nulová",J619,0)</f>
        <v>0</v>
      </c>
      <c r="BJ619" s="24" t="s">
        <v>80</v>
      </c>
      <c r="BK619" s="203">
        <f>ROUND(I619*H619,2)</f>
        <v>0</v>
      </c>
      <c r="BL619" s="24" t="s">
        <v>275</v>
      </c>
      <c r="BM619" s="24" t="s">
        <v>874</v>
      </c>
    </row>
    <row r="620" spans="2:65" s="11" customFormat="1" ht="13.5">
      <c r="B620" s="207"/>
      <c r="C620" s="208"/>
      <c r="D620" s="204" t="s">
        <v>164</v>
      </c>
      <c r="E620" s="209" t="s">
        <v>21</v>
      </c>
      <c r="F620" s="210" t="s">
        <v>860</v>
      </c>
      <c r="G620" s="208"/>
      <c r="H620" s="209" t="s">
        <v>21</v>
      </c>
      <c r="I620" s="211"/>
      <c r="J620" s="208"/>
      <c r="K620" s="208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164</v>
      </c>
      <c r="AU620" s="216" t="s">
        <v>82</v>
      </c>
      <c r="AV620" s="11" t="s">
        <v>80</v>
      </c>
      <c r="AW620" s="11" t="s">
        <v>35</v>
      </c>
      <c r="AX620" s="11" t="s">
        <v>72</v>
      </c>
      <c r="AY620" s="216" t="s">
        <v>152</v>
      </c>
    </row>
    <row r="621" spans="2:65" s="11" customFormat="1" ht="13.5">
      <c r="B621" s="207"/>
      <c r="C621" s="208"/>
      <c r="D621" s="204" t="s">
        <v>164</v>
      </c>
      <c r="E621" s="209" t="s">
        <v>21</v>
      </c>
      <c r="F621" s="210" t="s">
        <v>820</v>
      </c>
      <c r="G621" s="208"/>
      <c r="H621" s="209" t="s">
        <v>21</v>
      </c>
      <c r="I621" s="211"/>
      <c r="J621" s="208"/>
      <c r="K621" s="208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164</v>
      </c>
      <c r="AU621" s="216" t="s">
        <v>82</v>
      </c>
      <c r="AV621" s="11" t="s">
        <v>80</v>
      </c>
      <c r="AW621" s="11" t="s">
        <v>35</v>
      </c>
      <c r="AX621" s="11" t="s">
        <v>72</v>
      </c>
      <c r="AY621" s="216" t="s">
        <v>152</v>
      </c>
    </row>
    <row r="622" spans="2:65" s="11" customFormat="1" ht="13.5">
      <c r="B622" s="207"/>
      <c r="C622" s="208"/>
      <c r="D622" s="204" t="s">
        <v>164</v>
      </c>
      <c r="E622" s="209" t="s">
        <v>21</v>
      </c>
      <c r="F622" s="210" t="s">
        <v>861</v>
      </c>
      <c r="G622" s="208"/>
      <c r="H622" s="209" t="s">
        <v>21</v>
      </c>
      <c r="I622" s="211"/>
      <c r="J622" s="208"/>
      <c r="K622" s="208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164</v>
      </c>
      <c r="AU622" s="216" t="s">
        <v>82</v>
      </c>
      <c r="AV622" s="11" t="s">
        <v>80</v>
      </c>
      <c r="AW622" s="11" t="s">
        <v>35</v>
      </c>
      <c r="AX622" s="11" t="s">
        <v>72</v>
      </c>
      <c r="AY622" s="216" t="s">
        <v>152</v>
      </c>
    </row>
    <row r="623" spans="2:65" s="12" customFormat="1" ht="13.5">
      <c r="B623" s="217"/>
      <c r="C623" s="218"/>
      <c r="D623" s="204" t="s">
        <v>164</v>
      </c>
      <c r="E623" s="219" t="s">
        <v>21</v>
      </c>
      <c r="F623" s="220" t="s">
        <v>875</v>
      </c>
      <c r="G623" s="218"/>
      <c r="H623" s="221">
        <v>1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164</v>
      </c>
      <c r="AU623" s="227" t="s">
        <v>82</v>
      </c>
      <c r="AV623" s="12" t="s">
        <v>82</v>
      </c>
      <c r="AW623" s="12" t="s">
        <v>35</v>
      </c>
      <c r="AX623" s="12" t="s">
        <v>80</v>
      </c>
      <c r="AY623" s="227" t="s">
        <v>152</v>
      </c>
    </row>
    <row r="624" spans="2:65" s="1" customFormat="1" ht="25.5" customHeight="1">
      <c r="B624" s="41"/>
      <c r="C624" s="192" t="s">
        <v>876</v>
      </c>
      <c r="D624" s="192" t="s">
        <v>155</v>
      </c>
      <c r="E624" s="193" t="s">
        <v>877</v>
      </c>
      <c r="F624" s="194" t="s">
        <v>873</v>
      </c>
      <c r="G624" s="195" t="s">
        <v>804</v>
      </c>
      <c r="H624" s="196">
        <v>7</v>
      </c>
      <c r="I624" s="197"/>
      <c r="J624" s="198">
        <f>ROUND(I624*H624,2)</f>
        <v>0</v>
      </c>
      <c r="K624" s="194" t="s">
        <v>21</v>
      </c>
      <c r="L624" s="61"/>
      <c r="M624" s="199" t="s">
        <v>21</v>
      </c>
      <c r="N624" s="200" t="s">
        <v>43</v>
      </c>
      <c r="O624" s="42"/>
      <c r="P624" s="201">
        <f>O624*H624</f>
        <v>0</v>
      </c>
      <c r="Q624" s="201">
        <v>0.02</v>
      </c>
      <c r="R624" s="201">
        <f>Q624*H624</f>
        <v>0.14000000000000001</v>
      </c>
      <c r="S624" s="201">
        <v>0</v>
      </c>
      <c r="T624" s="202">
        <f>S624*H624</f>
        <v>0</v>
      </c>
      <c r="AR624" s="24" t="s">
        <v>275</v>
      </c>
      <c r="AT624" s="24" t="s">
        <v>155</v>
      </c>
      <c r="AU624" s="24" t="s">
        <v>82</v>
      </c>
      <c r="AY624" s="24" t="s">
        <v>152</v>
      </c>
      <c r="BE624" s="203">
        <f>IF(N624="základní",J624,0)</f>
        <v>0</v>
      </c>
      <c r="BF624" s="203">
        <f>IF(N624="snížená",J624,0)</f>
        <v>0</v>
      </c>
      <c r="BG624" s="203">
        <f>IF(N624="zákl. přenesená",J624,0)</f>
        <v>0</v>
      </c>
      <c r="BH624" s="203">
        <f>IF(N624="sníž. přenesená",J624,0)</f>
        <v>0</v>
      </c>
      <c r="BI624" s="203">
        <f>IF(N624="nulová",J624,0)</f>
        <v>0</v>
      </c>
      <c r="BJ624" s="24" t="s">
        <v>80</v>
      </c>
      <c r="BK624" s="203">
        <f>ROUND(I624*H624,2)</f>
        <v>0</v>
      </c>
      <c r="BL624" s="24" t="s">
        <v>275</v>
      </c>
      <c r="BM624" s="24" t="s">
        <v>878</v>
      </c>
    </row>
    <row r="625" spans="2:65" s="11" customFormat="1" ht="13.5">
      <c r="B625" s="207"/>
      <c r="C625" s="208"/>
      <c r="D625" s="204" t="s">
        <v>164</v>
      </c>
      <c r="E625" s="209" t="s">
        <v>21</v>
      </c>
      <c r="F625" s="210" t="s">
        <v>860</v>
      </c>
      <c r="G625" s="208"/>
      <c r="H625" s="209" t="s">
        <v>21</v>
      </c>
      <c r="I625" s="211"/>
      <c r="J625" s="208"/>
      <c r="K625" s="208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164</v>
      </c>
      <c r="AU625" s="216" t="s">
        <v>82</v>
      </c>
      <c r="AV625" s="11" t="s">
        <v>80</v>
      </c>
      <c r="AW625" s="11" t="s">
        <v>35</v>
      </c>
      <c r="AX625" s="11" t="s">
        <v>72</v>
      </c>
      <c r="AY625" s="216" t="s">
        <v>152</v>
      </c>
    </row>
    <row r="626" spans="2:65" s="11" customFormat="1" ht="13.5">
      <c r="B626" s="207"/>
      <c r="C626" s="208"/>
      <c r="D626" s="204" t="s">
        <v>164</v>
      </c>
      <c r="E626" s="209" t="s">
        <v>21</v>
      </c>
      <c r="F626" s="210" t="s">
        <v>820</v>
      </c>
      <c r="G626" s="208"/>
      <c r="H626" s="209" t="s">
        <v>21</v>
      </c>
      <c r="I626" s="211"/>
      <c r="J626" s="208"/>
      <c r="K626" s="208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164</v>
      </c>
      <c r="AU626" s="216" t="s">
        <v>82</v>
      </c>
      <c r="AV626" s="11" t="s">
        <v>80</v>
      </c>
      <c r="AW626" s="11" t="s">
        <v>35</v>
      </c>
      <c r="AX626" s="11" t="s">
        <v>72</v>
      </c>
      <c r="AY626" s="216" t="s">
        <v>152</v>
      </c>
    </row>
    <row r="627" spans="2:65" s="11" customFormat="1" ht="13.5">
      <c r="B627" s="207"/>
      <c r="C627" s="208"/>
      <c r="D627" s="204" t="s">
        <v>164</v>
      </c>
      <c r="E627" s="209" t="s">
        <v>21</v>
      </c>
      <c r="F627" s="210" t="s">
        <v>861</v>
      </c>
      <c r="G627" s="208"/>
      <c r="H627" s="209" t="s">
        <v>21</v>
      </c>
      <c r="I627" s="211"/>
      <c r="J627" s="208"/>
      <c r="K627" s="208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164</v>
      </c>
      <c r="AU627" s="216" t="s">
        <v>82</v>
      </c>
      <c r="AV627" s="11" t="s">
        <v>80</v>
      </c>
      <c r="AW627" s="11" t="s">
        <v>35</v>
      </c>
      <c r="AX627" s="11" t="s">
        <v>72</v>
      </c>
      <c r="AY627" s="216" t="s">
        <v>152</v>
      </c>
    </row>
    <row r="628" spans="2:65" s="12" customFormat="1" ht="13.5">
      <c r="B628" s="217"/>
      <c r="C628" s="218"/>
      <c r="D628" s="204" t="s">
        <v>164</v>
      </c>
      <c r="E628" s="219" t="s">
        <v>21</v>
      </c>
      <c r="F628" s="220" t="s">
        <v>879</v>
      </c>
      <c r="G628" s="218"/>
      <c r="H628" s="221">
        <v>7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164</v>
      </c>
      <c r="AU628" s="227" t="s">
        <v>82</v>
      </c>
      <c r="AV628" s="12" t="s">
        <v>82</v>
      </c>
      <c r="AW628" s="12" t="s">
        <v>35</v>
      </c>
      <c r="AX628" s="12" t="s">
        <v>80</v>
      </c>
      <c r="AY628" s="227" t="s">
        <v>152</v>
      </c>
    </row>
    <row r="629" spans="2:65" s="1" customFormat="1" ht="25.5" customHeight="1">
      <c r="B629" s="41"/>
      <c r="C629" s="192" t="s">
        <v>880</v>
      </c>
      <c r="D629" s="192" t="s">
        <v>155</v>
      </c>
      <c r="E629" s="193" t="s">
        <v>881</v>
      </c>
      <c r="F629" s="194" t="s">
        <v>882</v>
      </c>
      <c r="G629" s="195" t="s">
        <v>804</v>
      </c>
      <c r="H629" s="196">
        <v>2</v>
      </c>
      <c r="I629" s="197"/>
      <c r="J629" s="198">
        <f>ROUND(I629*H629,2)</f>
        <v>0</v>
      </c>
      <c r="K629" s="194" t="s">
        <v>21</v>
      </c>
      <c r="L629" s="61"/>
      <c r="M629" s="199" t="s">
        <v>21</v>
      </c>
      <c r="N629" s="200" t="s">
        <v>43</v>
      </c>
      <c r="O629" s="42"/>
      <c r="P629" s="201">
        <f>O629*H629</f>
        <v>0</v>
      </c>
      <c r="Q629" s="201">
        <v>0.02</v>
      </c>
      <c r="R629" s="201">
        <f>Q629*H629</f>
        <v>0.04</v>
      </c>
      <c r="S629" s="201">
        <v>0</v>
      </c>
      <c r="T629" s="202">
        <f>S629*H629</f>
        <v>0</v>
      </c>
      <c r="AR629" s="24" t="s">
        <v>275</v>
      </c>
      <c r="AT629" s="24" t="s">
        <v>155</v>
      </c>
      <c r="AU629" s="24" t="s">
        <v>82</v>
      </c>
      <c r="AY629" s="24" t="s">
        <v>152</v>
      </c>
      <c r="BE629" s="203">
        <f>IF(N629="základní",J629,0)</f>
        <v>0</v>
      </c>
      <c r="BF629" s="203">
        <f>IF(N629="snížená",J629,0)</f>
        <v>0</v>
      </c>
      <c r="BG629" s="203">
        <f>IF(N629="zákl. přenesená",J629,0)</f>
        <v>0</v>
      </c>
      <c r="BH629" s="203">
        <f>IF(N629="sníž. přenesená",J629,0)</f>
        <v>0</v>
      </c>
      <c r="BI629" s="203">
        <f>IF(N629="nulová",J629,0)</f>
        <v>0</v>
      </c>
      <c r="BJ629" s="24" t="s">
        <v>80</v>
      </c>
      <c r="BK629" s="203">
        <f>ROUND(I629*H629,2)</f>
        <v>0</v>
      </c>
      <c r="BL629" s="24" t="s">
        <v>275</v>
      </c>
      <c r="BM629" s="24" t="s">
        <v>883</v>
      </c>
    </row>
    <row r="630" spans="2:65" s="11" customFormat="1" ht="13.5">
      <c r="B630" s="207"/>
      <c r="C630" s="208"/>
      <c r="D630" s="204" t="s">
        <v>164</v>
      </c>
      <c r="E630" s="209" t="s">
        <v>21</v>
      </c>
      <c r="F630" s="210" t="s">
        <v>860</v>
      </c>
      <c r="G630" s="208"/>
      <c r="H630" s="209" t="s">
        <v>21</v>
      </c>
      <c r="I630" s="211"/>
      <c r="J630" s="208"/>
      <c r="K630" s="208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164</v>
      </c>
      <c r="AU630" s="216" t="s">
        <v>82</v>
      </c>
      <c r="AV630" s="11" t="s">
        <v>80</v>
      </c>
      <c r="AW630" s="11" t="s">
        <v>35</v>
      </c>
      <c r="AX630" s="11" t="s">
        <v>72</v>
      </c>
      <c r="AY630" s="216" t="s">
        <v>152</v>
      </c>
    </row>
    <row r="631" spans="2:65" s="11" customFormat="1" ht="13.5">
      <c r="B631" s="207"/>
      <c r="C631" s="208"/>
      <c r="D631" s="204" t="s">
        <v>164</v>
      </c>
      <c r="E631" s="209" t="s">
        <v>21</v>
      </c>
      <c r="F631" s="210" t="s">
        <v>820</v>
      </c>
      <c r="G631" s="208"/>
      <c r="H631" s="209" t="s">
        <v>21</v>
      </c>
      <c r="I631" s="211"/>
      <c r="J631" s="208"/>
      <c r="K631" s="208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164</v>
      </c>
      <c r="AU631" s="216" t="s">
        <v>82</v>
      </c>
      <c r="AV631" s="11" t="s">
        <v>80</v>
      </c>
      <c r="AW631" s="11" t="s">
        <v>35</v>
      </c>
      <c r="AX631" s="11" t="s">
        <v>72</v>
      </c>
      <c r="AY631" s="216" t="s">
        <v>152</v>
      </c>
    </row>
    <row r="632" spans="2:65" s="11" customFormat="1" ht="13.5">
      <c r="B632" s="207"/>
      <c r="C632" s="208"/>
      <c r="D632" s="204" t="s">
        <v>164</v>
      </c>
      <c r="E632" s="209" t="s">
        <v>21</v>
      </c>
      <c r="F632" s="210" t="s">
        <v>861</v>
      </c>
      <c r="G632" s="208"/>
      <c r="H632" s="209" t="s">
        <v>21</v>
      </c>
      <c r="I632" s="211"/>
      <c r="J632" s="208"/>
      <c r="K632" s="208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164</v>
      </c>
      <c r="AU632" s="216" t="s">
        <v>82</v>
      </c>
      <c r="AV632" s="11" t="s">
        <v>80</v>
      </c>
      <c r="AW632" s="11" t="s">
        <v>35</v>
      </c>
      <c r="AX632" s="11" t="s">
        <v>72</v>
      </c>
      <c r="AY632" s="216" t="s">
        <v>152</v>
      </c>
    </row>
    <row r="633" spans="2:65" s="12" customFormat="1" ht="13.5">
      <c r="B633" s="217"/>
      <c r="C633" s="218"/>
      <c r="D633" s="204" t="s">
        <v>164</v>
      </c>
      <c r="E633" s="219" t="s">
        <v>21</v>
      </c>
      <c r="F633" s="220" t="s">
        <v>884</v>
      </c>
      <c r="G633" s="218"/>
      <c r="H633" s="221">
        <v>2</v>
      </c>
      <c r="I633" s="222"/>
      <c r="J633" s="218"/>
      <c r="K633" s="218"/>
      <c r="L633" s="223"/>
      <c r="M633" s="224"/>
      <c r="N633" s="225"/>
      <c r="O633" s="225"/>
      <c r="P633" s="225"/>
      <c r="Q633" s="225"/>
      <c r="R633" s="225"/>
      <c r="S633" s="225"/>
      <c r="T633" s="226"/>
      <c r="AT633" s="227" t="s">
        <v>164</v>
      </c>
      <c r="AU633" s="227" t="s">
        <v>82</v>
      </c>
      <c r="AV633" s="12" t="s">
        <v>82</v>
      </c>
      <c r="AW633" s="12" t="s">
        <v>35</v>
      </c>
      <c r="AX633" s="12" t="s">
        <v>80</v>
      </c>
      <c r="AY633" s="227" t="s">
        <v>152</v>
      </c>
    </row>
    <row r="634" spans="2:65" s="1" customFormat="1" ht="38.25" customHeight="1">
      <c r="B634" s="41"/>
      <c r="C634" s="192" t="s">
        <v>885</v>
      </c>
      <c r="D634" s="192" t="s">
        <v>155</v>
      </c>
      <c r="E634" s="193" t="s">
        <v>886</v>
      </c>
      <c r="F634" s="194" t="s">
        <v>864</v>
      </c>
      <c r="G634" s="195" t="s">
        <v>804</v>
      </c>
      <c r="H634" s="196">
        <v>1</v>
      </c>
      <c r="I634" s="197"/>
      <c r="J634" s="198">
        <f>ROUND(I634*H634,2)</f>
        <v>0</v>
      </c>
      <c r="K634" s="194" t="s">
        <v>21</v>
      </c>
      <c r="L634" s="61"/>
      <c r="M634" s="199" t="s">
        <v>21</v>
      </c>
      <c r="N634" s="200" t="s">
        <v>43</v>
      </c>
      <c r="O634" s="42"/>
      <c r="P634" s="201">
        <f>O634*H634</f>
        <v>0</v>
      </c>
      <c r="Q634" s="201">
        <v>0.02</v>
      </c>
      <c r="R634" s="201">
        <f>Q634*H634</f>
        <v>0.02</v>
      </c>
      <c r="S634" s="201">
        <v>0</v>
      </c>
      <c r="T634" s="202">
        <f>S634*H634</f>
        <v>0</v>
      </c>
      <c r="AR634" s="24" t="s">
        <v>275</v>
      </c>
      <c r="AT634" s="24" t="s">
        <v>155</v>
      </c>
      <c r="AU634" s="24" t="s">
        <v>82</v>
      </c>
      <c r="AY634" s="24" t="s">
        <v>152</v>
      </c>
      <c r="BE634" s="203">
        <f>IF(N634="základní",J634,0)</f>
        <v>0</v>
      </c>
      <c r="BF634" s="203">
        <f>IF(N634="snížená",J634,0)</f>
        <v>0</v>
      </c>
      <c r="BG634" s="203">
        <f>IF(N634="zákl. přenesená",J634,0)</f>
        <v>0</v>
      </c>
      <c r="BH634" s="203">
        <f>IF(N634="sníž. přenesená",J634,0)</f>
        <v>0</v>
      </c>
      <c r="BI634" s="203">
        <f>IF(N634="nulová",J634,0)</f>
        <v>0</v>
      </c>
      <c r="BJ634" s="24" t="s">
        <v>80</v>
      </c>
      <c r="BK634" s="203">
        <f>ROUND(I634*H634,2)</f>
        <v>0</v>
      </c>
      <c r="BL634" s="24" t="s">
        <v>275</v>
      </c>
      <c r="BM634" s="24" t="s">
        <v>887</v>
      </c>
    </row>
    <row r="635" spans="2:65" s="11" customFormat="1" ht="13.5">
      <c r="B635" s="207"/>
      <c r="C635" s="208"/>
      <c r="D635" s="204" t="s">
        <v>164</v>
      </c>
      <c r="E635" s="209" t="s">
        <v>21</v>
      </c>
      <c r="F635" s="210" t="s">
        <v>860</v>
      </c>
      <c r="G635" s="208"/>
      <c r="H635" s="209" t="s">
        <v>21</v>
      </c>
      <c r="I635" s="211"/>
      <c r="J635" s="208"/>
      <c r="K635" s="208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164</v>
      </c>
      <c r="AU635" s="216" t="s">
        <v>82</v>
      </c>
      <c r="AV635" s="11" t="s">
        <v>80</v>
      </c>
      <c r="AW635" s="11" t="s">
        <v>35</v>
      </c>
      <c r="AX635" s="11" t="s">
        <v>72</v>
      </c>
      <c r="AY635" s="216" t="s">
        <v>152</v>
      </c>
    </row>
    <row r="636" spans="2:65" s="11" customFormat="1" ht="13.5">
      <c r="B636" s="207"/>
      <c r="C636" s="208"/>
      <c r="D636" s="204" t="s">
        <v>164</v>
      </c>
      <c r="E636" s="209" t="s">
        <v>21</v>
      </c>
      <c r="F636" s="210" t="s">
        <v>820</v>
      </c>
      <c r="G636" s="208"/>
      <c r="H636" s="209" t="s">
        <v>21</v>
      </c>
      <c r="I636" s="211"/>
      <c r="J636" s="208"/>
      <c r="K636" s="208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164</v>
      </c>
      <c r="AU636" s="216" t="s">
        <v>82</v>
      </c>
      <c r="AV636" s="11" t="s">
        <v>80</v>
      </c>
      <c r="AW636" s="11" t="s">
        <v>35</v>
      </c>
      <c r="AX636" s="11" t="s">
        <v>72</v>
      </c>
      <c r="AY636" s="216" t="s">
        <v>152</v>
      </c>
    </row>
    <row r="637" spans="2:65" s="11" customFormat="1" ht="13.5">
      <c r="B637" s="207"/>
      <c r="C637" s="208"/>
      <c r="D637" s="204" t="s">
        <v>164</v>
      </c>
      <c r="E637" s="209" t="s">
        <v>21</v>
      </c>
      <c r="F637" s="210" t="s">
        <v>861</v>
      </c>
      <c r="G637" s="208"/>
      <c r="H637" s="209" t="s">
        <v>21</v>
      </c>
      <c r="I637" s="211"/>
      <c r="J637" s="208"/>
      <c r="K637" s="208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164</v>
      </c>
      <c r="AU637" s="216" t="s">
        <v>82</v>
      </c>
      <c r="AV637" s="11" t="s">
        <v>80</v>
      </c>
      <c r="AW637" s="11" t="s">
        <v>35</v>
      </c>
      <c r="AX637" s="11" t="s">
        <v>72</v>
      </c>
      <c r="AY637" s="216" t="s">
        <v>152</v>
      </c>
    </row>
    <row r="638" spans="2:65" s="12" customFormat="1" ht="13.5">
      <c r="B638" s="217"/>
      <c r="C638" s="218"/>
      <c r="D638" s="204" t="s">
        <v>164</v>
      </c>
      <c r="E638" s="219" t="s">
        <v>21</v>
      </c>
      <c r="F638" s="220" t="s">
        <v>888</v>
      </c>
      <c r="G638" s="218"/>
      <c r="H638" s="221">
        <v>1</v>
      </c>
      <c r="I638" s="222"/>
      <c r="J638" s="218"/>
      <c r="K638" s="218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164</v>
      </c>
      <c r="AU638" s="227" t="s">
        <v>82</v>
      </c>
      <c r="AV638" s="12" t="s">
        <v>82</v>
      </c>
      <c r="AW638" s="12" t="s">
        <v>35</v>
      </c>
      <c r="AX638" s="12" t="s">
        <v>80</v>
      </c>
      <c r="AY638" s="227" t="s">
        <v>152</v>
      </c>
    </row>
    <row r="639" spans="2:65" s="1" customFormat="1" ht="25.5" customHeight="1">
      <c r="B639" s="41"/>
      <c r="C639" s="192" t="s">
        <v>889</v>
      </c>
      <c r="D639" s="192" t="s">
        <v>155</v>
      </c>
      <c r="E639" s="193" t="s">
        <v>890</v>
      </c>
      <c r="F639" s="194" t="s">
        <v>868</v>
      </c>
      <c r="G639" s="195" t="s">
        <v>804</v>
      </c>
      <c r="H639" s="196">
        <v>1</v>
      </c>
      <c r="I639" s="197"/>
      <c r="J639" s="198">
        <f>ROUND(I639*H639,2)</f>
        <v>0</v>
      </c>
      <c r="K639" s="194" t="s">
        <v>21</v>
      </c>
      <c r="L639" s="61"/>
      <c r="M639" s="199" t="s">
        <v>21</v>
      </c>
      <c r="N639" s="200" t="s">
        <v>43</v>
      </c>
      <c r="O639" s="42"/>
      <c r="P639" s="201">
        <f>O639*H639</f>
        <v>0</v>
      </c>
      <c r="Q639" s="201">
        <v>0.05</v>
      </c>
      <c r="R639" s="201">
        <f>Q639*H639</f>
        <v>0.05</v>
      </c>
      <c r="S639" s="201">
        <v>0</v>
      </c>
      <c r="T639" s="202">
        <f>S639*H639</f>
        <v>0</v>
      </c>
      <c r="AR639" s="24" t="s">
        <v>275</v>
      </c>
      <c r="AT639" s="24" t="s">
        <v>155</v>
      </c>
      <c r="AU639" s="24" t="s">
        <v>82</v>
      </c>
      <c r="AY639" s="24" t="s">
        <v>152</v>
      </c>
      <c r="BE639" s="203">
        <f>IF(N639="základní",J639,0)</f>
        <v>0</v>
      </c>
      <c r="BF639" s="203">
        <f>IF(N639="snížená",J639,0)</f>
        <v>0</v>
      </c>
      <c r="BG639" s="203">
        <f>IF(N639="zákl. přenesená",J639,0)</f>
        <v>0</v>
      </c>
      <c r="BH639" s="203">
        <f>IF(N639="sníž. přenesená",J639,0)</f>
        <v>0</v>
      </c>
      <c r="BI639" s="203">
        <f>IF(N639="nulová",J639,0)</f>
        <v>0</v>
      </c>
      <c r="BJ639" s="24" t="s">
        <v>80</v>
      </c>
      <c r="BK639" s="203">
        <f>ROUND(I639*H639,2)</f>
        <v>0</v>
      </c>
      <c r="BL639" s="24" t="s">
        <v>275</v>
      </c>
      <c r="BM639" s="24" t="s">
        <v>891</v>
      </c>
    </row>
    <row r="640" spans="2:65" s="11" customFormat="1" ht="13.5">
      <c r="B640" s="207"/>
      <c r="C640" s="208"/>
      <c r="D640" s="204" t="s">
        <v>164</v>
      </c>
      <c r="E640" s="209" t="s">
        <v>21</v>
      </c>
      <c r="F640" s="210" t="s">
        <v>860</v>
      </c>
      <c r="G640" s="208"/>
      <c r="H640" s="209" t="s">
        <v>21</v>
      </c>
      <c r="I640" s="211"/>
      <c r="J640" s="208"/>
      <c r="K640" s="208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164</v>
      </c>
      <c r="AU640" s="216" t="s">
        <v>82</v>
      </c>
      <c r="AV640" s="11" t="s">
        <v>80</v>
      </c>
      <c r="AW640" s="11" t="s">
        <v>35</v>
      </c>
      <c r="AX640" s="11" t="s">
        <v>72</v>
      </c>
      <c r="AY640" s="216" t="s">
        <v>152</v>
      </c>
    </row>
    <row r="641" spans="2:65" s="11" customFormat="1" ht="13.5">
      <c r="B641" s="207"/>
      <c r="C641" s="208"/>
      <c r="D641" s="204" t="s">
        <v>164</v>
      </c>
      <c r="E641" s="209" t="s">
        <v>21</v>
      </c>
      <c r="F641" s="210" t="s">
        <v>820</v>
      </c>
      <c r="G641" s="208"/>
      <c r="H641" s="209" t="s">
        <v>21</v>
      </c>
      <c r="I641" s="211"/>
      <c r="J641" s="208"/>
      <c r="K641" s="208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164</v>
      </c>
      <c r="AU641" s="216" t="s">
        <v>82</v>
      </c>
      <c r="AV641" s="11" t="s">
        <v>80</v>
      </c>
      <c r="AW641" s="11" t="s">
        <v>35</v>
      </c>
      <c r="AX641" s="11" t="s">
        <v>72</v>
      </c>
      <c r="AY641" s="216" t="s">
        <v>152</v>
      </c>
    </row>
    <row r="642" spans="2:65" s="11" customFormat="1" ht="13.5">
      <c r="B642" s="207"/>
      <c r="C642" s="208"/>
      <c r="D642" s="204" t="s">
        <v>164</v>
      </c>
      <c r="E642" s="209" t="s">
        <v>21</v>
      </c>
      <c r="F642" s="210" t="s">
        <v>870</v>
      </c>
      <c r="G642" s="208"/>
      <c r="H642" s="209" t="s">
        <v>21</v>
      </c>
      <c r="I642" s="211"/>
      <c r="J642" s="208"/>
      <c r="K642" s="208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164</v>
      </c>
      <c r="AU642" s="216" t="s">
        <v>82</v>
      </c>
      <c r="AV642" s="11" t="s">
        <v>80</v>
      </c>
      <c r="AW642" s="11" t="s">
        <v>35</v>
      </c>
      <c r="AX642" s="11" t="s">
        <v>72</v>
      </c>
      <c r="AY642" s="216" t="s">
        <v>152</v>
      </c>
    </row>
    <row r="643" spans="2:65" s="12" customFormat="1" ht="13.5">
      <c r="B643" s="217"/>
      <c r="C643" s="218"/>
      <c r="D643" s="204" t="s">
        <v>164</v>
      </c>
      <c r="E643" s="219" t="s">
        <v>21</v>
      </c>
      <c r="F643" s="220" t="s">
        <v>888</v>
      </c>
      <c r="G643" s="218"/>
      <c r="H643" s="221">
        <v>1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164</v>
      </c>
      <c r="AU643" s="227" t="s">
        <v>82</v>
      </c>
      <c r="AV643" s="12" t="s">
        <v>82</v>
      </c>
      <c r="AW643" s="12" t="s">
        <v>35</v>
      </c>
      <c r="AX643" s="12" t="s">
        <v>80</v>
      </c>
      <c r="AY643" s="227" t="s">
        <v>152</v>
      </c>
    </row>
    <row r="644" spans="2:65" s="1" customFormat="1" ht="25.5" customHeight="1">
      <c r="B644" s="41"/>
      <c r="C644" s="192" t="s">
        <v>892</v>
      </c>
      <c r="D644" s="192" t="s">
        <v>155</v>
      </c>
      <c r="E644" s="193" t="s">
        <v>893</v>
      </c>
      <c r="F644" s="194" t="s">
        <v>894</v>
      </c>
      <c r="G644" s="195" t="s">
        <v>804</v>
      </c>
      <c r="H644" s="196">
        <v>5</v>
      </c>
      <c r="I644" s="197"/>
      <c r="J644" s="198">
        <f>ROUND(I644*H644,2)</f>
        <v>0</v>
      </c>
      <c r="K644" s="194" t="s">
        <v>21</v>
      </c>
      <c r="L644" s="61"/>
      <c r="M644" s="199" t="s">
        <v>21</v>
      </c>
      <c r="N644" s="200" t="s">
        <v>43</v>
      </c>
      <c r="O644" s="42"/>
      <c r="P644" s="201">
        <f>O644*H644</f>
        <v>0</v>
      </c>
      <c r="Q644" s="201">
        <v>0.02</v>
      </c>
      <c r="R644" s="201">
        <f>Q644*H644</f>
        <v>0.1</v>
      </c>
      <c r="S644" s="201">
        <v>0</v>
      </c>
      <c r="T644" s="202">
        <f>S644*H644</f>
        <v>0</v>
      </c>
      <c r="AR644" s="24" t="s">
        <v>275</v>
      </c>
      <c r="AT644" s="24" t="s">
        <v>155</v>
      </c>
      <c r="AU644" s="24" t="s">
        <v>82</v>
      </c>
      <c r="AY644" s="24" t="s">
        <v>152</v>
      </c>
      <c r="BE644" s="203">
        <f>IF(N644="základní",J644,0)</f>
        <v>0</v>
      </c>
      <c r="BF644" s="203">
        <f>IF(N644="snížená",J644,0)</f>
        <v>0</v>
      </c>
      <c r="BG644" s="203">
        <f>IF(N644="zákl. přenesená",J644,0)</f>
        <v>0</v>
      </c>
      <c r="BH644" s="203">
        <f>IF(N644="sníž. přenesená",J644,0)</f>
        <v>0</v>
      </c>
      <c r="BI644" s="203">
        <f>IF(N644="nulová",J644,0)</f>
        <v>0</v>
      </c>
      <c r="BJ644" s="24" t="s">
        <v>80</v>
      </c>
      <c r="BK644" s="203">
        <f>ROUND(I644*H644,2)</f>
        <v>0</v>
      </c>
      <c r="BL644" s="24" t="s">
        <v>275</v>
      </c>
      <c r="BM644" s="24" t="s">
        <v>895</v>
      </c>
    </row>
    <row r="645" spans="2:65" s="11" customFormat="1" ht="13.5">
      <c r="B645" s="207"/>
      <c r="C645" s="208"/>
      <c r="D645" s="204" t="s">
        <v>164</v>
      </c>
      <c r="E645" s="209" t="s">
        <v>21</v>
      </c>
      <c r="F645" s="210" t="s">
        <v>860</v>
      </c>
      <c r="G645" s="208"/>
      <c r="H645" s="209" t="s">
        <v>21</v>
      </c>
      <c r="I645" s="211"/>
      <c r="J645" s="208"/>
      <c r="K645" s="208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164</v>
      </c>
      <c r="AU645" s="216" t="s">
        <v>82</v>
      </c>
      <c r="AV645" s="11" t="s">
        <v>80</v>
      </c>
      <c r="AW645" s="11" t="s">
        <v>35</v>
      </c>
      <c r="AX645" s="11" t="s">
        <v>72</v>
      </c>
      <c r="AY645" s="216" t="s">
        <v>152</v>
      </c>
    </row>
    <row r="646" spans="2:65" s="11" customFormat="1" ht="13.5">
      <c r="B646" s="207"/>
      <c r="C646" s="208"/>
      <c r="D646" s="204" t="s">
        <v>164</v>
      </c>
      <c r="E646" s="209" t="s">
        <v>21</v>
      </c>
      <c r="F646" s="210" t="s">
        <v>820</v>
      </c>
      <c r="G646" s="208"/>
      <c r="H646" s="209" t="s">
        <v>21</v>
      </c>
      <c r="I646" s="211"/>
      <c r="J646" s="208"/>
      <c r="K646" s="208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164</v>
      </c>
      <c r="AU646" s="216" t="s">
        <v>82</v>
      </c>
      <c r="AV646" s="11" t="s">
        <v>80</v>
      </c>
      <c r="AW646" s="11" t="s">
        <v>35</v>
      </c>
      <c r="AX646" s="11" t="s">
        <v>72</v>
      </c>
      <c r="AY646" s="216" t="s">
        <v>152</v>
      </c>
    </row>
    <row r="647" spans="2:65" s="11" customFormat="1" ht="13.5">
      <c r="B647" s="207"/>
      <c r="C647" s="208"/>
      <c r="D647" s="204" t="s">
        <v>164</v>
      </c>
      <c r="E647" s="209" t="s">
        <v>21</v>
      </c>
      <c r="F647" s="210" t="s">
        <v>861</v>
      </c>
      <c r="G647" s="208"/>
      <c r="H647" s="209" t="s">
        <v>21</v>
      </c>
      <c r="I647" s="211"/>
      <c r="J647" s="208"/>
      <c r="K647" s="208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164</v>
      </c>
      <c r="AU647" s="216" t="s">
        <v>82</v>
      </c>
      <c r="AV647" s="11" t="s">
        <v>80</v>
      </c>
      <c r="AW647" s="11" t="s">
        <v>35</v>
      </c>
      <c r="AX647" s="11" t="s">
        <v>72</v>
      </c>
      <c r="AY647" s="216" t="s">
        <v>152</v>
      </c>
    </row>
    <row r="648" spans="2:65" s="12" customFormat="1" ht="13.5">
      <c r="B648" s="217"/>
      <c r="C648" s="218"/>
      <c r="D648" s="204" t="s">
        <v>164</v>
      </c>
      <c r="E648" s="219" t="s">
        <v>21</v>
      </c>
      <c r="F648" s="220" t="s">
        <v>896</v>
      </c>
      <c r="G648" s="218"/>
      <c r="H648" s="221">
        <v>5</v>
      </c>
      <c r="I648" s="222"/>
      <c r="J648" s="218"/>
      <c r="K648" s="218"/>
      <c r="L648" s="223"/>
      <c r="M648" s="224"/>
      <c r="N648" s="225"/>
      <c r="O648" s="225"/>
      <c r="P648" s="225"/>
      <c r="Q648" s="225"/>
      <c r="R648" s="225"/>
      <c r="S648" s="225"/>
      <c r="T648" s="226"/>
      <c r="AT648" s="227" t="s">
        <v>164</v>
      </c>
      <c r="AU648" s="227" t="s">
        <v>82</v>
      </c>
      <c r="AV648" s="12" t="s">
        <v>82</v>
      </c>
      <c r="AW648" s="12" t="s">
        <v>35</v>
      </c>
      <c r="AX648" s="12" t="s">
        <v>80</v>
      </c>
      <c r="AY648" s="227" t="s">
        <v>152</v>
      </c>
    </row>
    <row r="649" spans="2:65" s="1" customFormat="1" ht="25.5" customHeight="1">
      <c r="B649" s="41"/>
      <c r="C649" s="192" t="s">
        <v>897</v>
      </c>
      <c r="D649" s="192" t="s">
        <v>155</v>
      </c>
      <c r="E649" s="193" t="s">
        <v>898</v>
      </c>
      <c r="F649" s="194" t="s">
        <v>899</v>
      </c>
      <c r="G649" s="195" t="s">
        <v>804</v>
      </c>
      <c r="H649" s="196">
        <v>3</v>
      </c>
      <c r="I649" s="197"/>
      <c r="J649" s="198">
        <f>ROUND(I649*H649,2)</f>
        <v>0</v>
      </c>
      <c r="K649" s="194" t="s">
        <v>21</v>
      </c>
      <c r="L649" s="61"/>
      <c r="M649" s="199" t="s">
        <v>21</v>
      </c>
      <c r="N649" s="200" t="s">
        <v>43</v>
      </c>
      <c r="O649" s="42"/>
      <c r="P649" s="201">
        <f>O649*H649</f>
        <v>0</v>
      </c>
      <c r="Q649" s="201">
        <v>0.03</v>
      </c>
      <c r="R649" s="201">
        <f>Q649*H649</f>
        <v>0.09</v>
      </c>
      <c r="S649" s="201">
        <v>0</v>
      </c>
      <c r="T649" s="202">
        <f>S649*H649</f>
        <v>0</v>
      </c>
      <c r="AR649" s="24" t="s">
        <v>275</v>
      </c>
      <c r="AT649" s="24" t="s">
        <v>155</v>
      </c>
      <c r="AU649" s="24" t="s">
        <v>82</v>
      </c>
      <c r="AY649" s="24" t="s">
        <v>152</v>
      </c>
      <c r="BE649" s="203">
        <f>IF(N649="základní",J649,0)</f>
        <v>0</v>
      </c>
      <c r="BF649" s="203">
        <f>IF(N649="snížená",J649,0)</f>
        <v>0</v>
      </c>
      <c r="BG649" s="203">
        <f>IF(N649="zákl. přenesená",J649,0)</f>
        <v>0</v>
      </c>
      <c r="BH649" s="203">
        <f>IF(N649="sníž. přenesená",J649,0)</f>
        <v>0</v>
      </c>
      <c r="BI649" s="203">
        <f>IF(N649="nulová",J649,0)</f>
        <v>0</v>
      </c>
      <c r="BJ649" s="24" t="s">
        <v>80</v>
      </c>
      <c r="BK649" s="203">
        <f>ROUND(I649*H649,2)</f>
        <v>0</v>
      </c>
      <c r="BL649" s="24" t="s">
        <v>275</v>
      </c>
      <c r="BM649" s="24" t="s">
        <v>900</v>
      </c>
    </row>
    <row r="650" spans="2:65" s="11" customFormat="1" ht="13.5">
      <c r="B650" s="207"/>
      <c r="C650" s="208"/>
      <c r="D650" s="204" t="s">
        <v>164</v>
      </c>
      <c r="E650" s="209" t="s">
        <v>21</v>
      </c>
      <c r="F650" s="210" t="s">
        <v>860</v>
      </c>
      <c r="G650" s="208"/>
      <c r="H650" s="209" t="s">
        <v>21</v>
      </c>
      <c r="I650" s="211"/>
      <c r="J650" s="208"/>
      <c r="K650" s="208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164</v>
      </c>
      <c r="AU650" s="216" t="s">
        <v>82</v>
      </c>
      <c r="AV650" s="11" t="s">
        <v>80</v>
      </c>
      <c r="AW650" s="11" t="s">
        <v>35</v>
      </c>
      <c r="AX650" s="11" t="s">
        <v>72</v>
      </c>
      <c r="AY650" s="216" t="s">
        <v>152</v>
      </c>
    </row>
    <row r="651" spans="2:65" s="11" customFormat="1" ht="13.5">
      <c r="B651" s="207"/>
      <c r="C651" s="208"/>
      <c r="D651" s="204" t="s">
        <v>164</v>
      </c>
      <c r="E651" s="209" t="s">
        <v>21</v>
      </c>
      <c r="F651" s="210" t="s">
        <v>820</v>
      </c>
      <c r="G651" s="208"/>
      <c r="H651" s="209" t="s">
        <v>21</v>
      </c>
      <c r="I651" s="211"/>
      <c r="J651" s="208"/>
      <c r="K651" s="208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164</v>
      </c>
      <c r="AU651" s="216" t="s">
        <v>82</v>
      </c>
      <c r="AV651" s="11" t="s">
        <v>80</v>
      </c>
      <c r="AW651" s="11" t="s">
        <v>35</v>
      </c>
      <c r="AX651" s="11" t="s">
        <v>72</v>
      </c>
      <c r="AY651" s="216" t="s">
        <v>152</v>
      </c>
    </row>
    <row r="652" spans="2:65" s="11" customFormat="1" ht="13.5">
      <c r="B652" s="207"/>
      <c r="C652" s="208"/>
      <c r="D652" s="204" t="s">
        <v>164</v>
      </c>
      <c r="E652" s="209" t="s">
        <v>21</v>
      </c>
      <c r="F652" s="210" t="s">
        <v>861</v>
      </c>
      <c r="G652" s="208"/>
      <c r="H652" s="209" t="s">
        <v>21</v>
      </c>
      <c r="I652" s="211"/>
      <c r="J652" s="208"/>
      <c r="K652" s="208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164</v>
      </c>
      <c r="AU652" s="216" t="s">
        <v>82</v>
      </c>
      <c r="AV652" s="11" t="s">
        <v>80</v>
      </c>
      <c r="AW652" s="11" t="s">
        <v>35</v>
      </c>
      <c r="AX652" s="11" t="s">
        <v>72</v>
      </c>
      <c r="AY652" s="216" t="s">
        <v>152</v>
      </c>
    </row>
    <row r="653" spans="2:65" s="12" customFormat="1" ht="13.5">
      <c r="B653" s="217"/>
      <c r="C653" s="218"/>
      <c r="D653" s="204" t="s">
        <v>164</v>
      </c>
      <c r="E653" s="219" t="s">
        <v>21</v>
      </c>
      <c r="F653" s="220" t="s">
        <v>901</v>
      </c>
      <c r="G653" s="218"/>
      <c r="H653" s="221">
        <v>3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164</v>
      </c>
      <c r="AU653" s="227" t="s">
        <v>82</v>
      </c>
      <c r="AV653" s="12" t="s">
        <v>82</v>
      </c>
      <c r="AW653" s="12" t="s">
        <v>35</v>
      </c>
      <c r="AX653" s="12" t="s">
        <v>80</v>
      </c>
      <c r="AY653" s="227" t="s">
        <v>152</v>
      </c>
    </row>
    <row r="654" spans="2:65" s="1" customFormat="1" ht="25.5" customHeight="1">
      <c r="B654" s="41"/>
      <c r="C654" s="192" t="s">
        <v>902</v>
      </c>
      <c r="D654" s="192" t="s">
        <v>155</v>
      </c>
      <c r="E654" s="193" t="s">
        <v>903</v>
      </c>
      <c r="F654" s="194" t="s">
        <v>904</v>
      </c>
      <c r="G654" s="195" t="s">
        <v>804</v>
      </c>
      <c r="H654" s="196">
        <v>2</v>
      </c>
      <c r="I654" s="197"/>
      <c r="J654" s="198">
        <f>ROUND(I654*H654,2)</f>
        <v>0</v>
      </c>
      <c r="K654" s="194" t="s">
        <v>21</v>
      </c>
      <c r="L654" s="61"/>
      <c r="M654" s="199" t="s">
        <v>21</v>
      </c>
      <c r="N654" s="200" t="s">
        <v>43</v>
      </c>
      <c r="O654" s="42"/>
      <c r="P654" s="201">
        <f>O654*H654</f>
        <v>0</v>
      </c>
      <c r="Q654" s="201">
        <v>0.03</v>
      </c>
      <c r="R654" s="201">
        <f>Q654*H654</f>
        <v>0.06</v>
      </c>
      <c r="S654" s="201">
        <v>0</v>
      </c>
      <c r="T654" s="202">
        <f>S654*H654</f>
        <v>0</v>
      </c>
      <c r="AR654" s="24" t="s">
        <v>275</v>
      </c>
      <c r="AT654" s="24" t="s">
        <v>155</v>
      </c>
      <c r="AU654" s="24" t="s">
        <v>82</v>
      </c>
      <c r="AY654" s="24" t="s">
        <v>152</v>
      </c>
      <c r="BE654" s="203">
        <f>IF(N654="základní",J654,0)</f>
        <v>0</v>
      </c>
      <c r="BF654" s="203">
        <f>IF(N654="snížená",J654,0)</f>
        <v>0</v>
      </c>
      <c r="BG654" s="203">
        <f>IF(N654="zákl. přenesená",J654,0)</f>
        <v>0</v>
      </c>
      <c r="BH654" s="203">
        <f>IF(N654="sníž. přenesená",J654,0)</f>
        <v>0</v>
      </c>
      <c r="BI654" s="203">
        <f>IF(N654="nulová",J654,0)</f>
        <v>0</v>
      </c>
      <c r="BJ654" s="24" t="s">
        <v>80</v>
      </c>
      <c r="BK654" s="203">
        <f>ROUND(I654*H654,2)</f>
        <v>0</v>
      </c>
      <c r="BL654" s="24" t="s">
        <v>275</v>
      </c>
      <c r="BM654" s="24" t="s">
        <v>905</v>
      </c>
    </row>
    <row r="655" spans="2:65" s="11" customFormat="1" ht="13.5">
      <c r="B655" s="207"/>
      <c r="C655" s="208"/>
      <c r="D655" s="204" t="s">
        <v>164</v>
      </c>
      <c r="E655" s="209" t="s">
        <v>21</v>
      </c>
      <c r="F655" s="210" t="s">
        <v>860</v>
      </c>
      <c r="G655" s="208"/>
      <c r="H655" s="209" t="s">
        <v>21</v>
      </c>
      <c r="I655" s="211"/>
      <c r="J655" s="208"/>
      <c r="K655" s="208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164</v>
      </c>
      <c r="AU655" s="216" t="s">
        <v>82</v>
      </c>
      <c r="AV655" s="11" t="s">
        <v>80</v>
      </c>
      <c r="AW655" s="11" t="s">
        <v>35</v>
      </c>
      <c r="AX655" s="11" t="s">
        <v>72</v>
      </c>
      <c r="AY655" s="216" t="s">
        <v>152</v>
      </c>
    </row>
    <row r="656" spans="2:65" s="11" customFormat="1" ht="13.5">
      <c r="B656" s="207"/>
      <c r="C656" s="208"/>
      <c r="D656" s="204" t="s">
        <v>164</v>
      </c>
      <c r="E656" s="209" t="s">
        <v>21</v>
      </c>
      <c r="F656" s="210" t="s">
        <v>820</v>
      </c>
      <c r="G656" s="208"/>
      <c r="H656" s="209" t="s">
        <v>21</v>
      </c>
      <c r="I656" s="211"/>
      <c r="J656" s="208"/>
      <c r="K656" s="208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164</v>
      </c>
      <c r="AU656" s="216" t="s">
        <v>82</v>
      </c>
      <c r="AV656" s="11" t="s">
        <v>80</v>
      </c>
      <c r="AW656" s="11" t="s">
        <v>35</v>
      </c>
      <c r="AX656" s="11" t="s">
        <v>72</v>
      </c>
      <c r="AY656" s="216" t="s">
        <v>152</v>
      </c>
    </row>
    <row r="657" spans="2:65" s="11" customFormat="1" ht="13.5">
      <c r="B657" s="207"/>
      <c r="C657" s="208"/>
      <c r="D657" s="204" t="s">
        <v>164</v>
      </c>
      <c r="E657" s="209" t="s">
        <v>21</v>
      </c>
      <c r="F657" s="210" t="s">
        <v>861</v>
      </c>
      <c r="G657" s="208"/>
      <c r="H657" s="209" t="s">
        <v>21</v>
      </c>
      <c r="I657" s="211"/>
      <c r="J657" s="208"/>
      <c r="K657" s="208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164</v>
      </c>
      <c r="AU657" s="216" t="s">
        <v>82</v>
      </c>
      <c r="AV657" s="11" t="s">
        <v>80</v>
      </c>
      <c r="AW657" s="11" t="s">
        <v>35</v>
      </c>
      <c r="AX657" s="11" t="s">
        <v>72</v>
      </c>
      <c r="AY657" s="216" t="s">
        <v>152</v>
      </c>
    </row>
    <row r="658" spans="2:65" s="11" customFormat="1" ht="13.5">
      <c r="B658" s="207"/>
      <c r="C658" s="208"/>
      <c r="D658" s="204" t="s">
        <v>164</v>
      </c>
      <c r="E658" s="209" t="s">
        <v>21</v>
      </c>
      <c r="F658" s="210" t="s">
        <v>906</v>
      </c>
      <c r="G658" s="208"/>
      <c r="H658" s="209" t="s">
        <v>21</v>
      </c>
      <c r="I658" s="211"/>
      <c r="J658" s="208"/>
      <c r="K658" s="208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164</v>
      </c>
      <c r="AU658" s="216" t="s">
        <v>82</v>
      </c>
      <c r="AV658" s="11" t="s">
        <v>80</v>
      </c>
      <c r="AW658" s="11" t="s">
        <v>35</v>
      </c>
      <c r="AX658" s="11" t="s">
        <v>72</v>
      </c>
      <c r="AY658" s="216" t="s">
        <v>152</v>
      </c>
    </row>
    <row r="659" spans="2:65" s="12" customFormat="1" ht="13.5">
      <c r="B659" s="217"/>
      <c r="C659" s="218"/>
      <c r="D659" s="204" t="s">
        <v>164</v>
      </c>
      <c r="E659" s="219" t="s">
        <v>21</v>
      </c>
      <c r="F659" s="220" t="s">
        <v>907</v>
      </c>
      <c r="G659" s="218"/>
      <c r="H659" s="221">
        <v>2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164</v>
      </c>
      <c r="AU659" s="227" t="s">
        <v>82</v>
      </c>
      <c r="AV659" s="12" t="s">
        <v>82</v>
      </c>
      <c r="AW659" s="12" t="s">
        <v>35</v>
      </c>
      <c r="AX659" s="12" t="s">
        <v>80</v>
      </c>
      <c r="AY659" s="227" t="s">
        <v>152</v>
      </c>
    </row>
    <row r="660" spans="2:65" s="1" customFormat="1" ht="25.5" customHeight="1">
      <c r="B660" s="41"/>
      <c r="C660" s="192" t="s">
        <v>908</v>
      </c>
      <c r="D660" s="192" t="s">
        <v>155</v>
      </c>
      <c r="E660" s="193" t="s">
        <v>909</v>
      </c>
      <c r="F660" s="194" t="s">
        <v>910</v>
      </c>
      <c r="G660" s="195" t="s">
        <v>804</v>
      </c>
      <c r="H660" s="196">
        <v>1</v>
      </c>
      <c r="I660" s="197"/>
      <c r="J660" s="198">
        <f>ROUND(I660*H660,2)</f>
        <v>0</v>
      </c>
      <c r="K660" s="194" t="s">
        <v>21</v>
      </c>
      <c r="L660" s="61"/>
      <c r="M660" s="199" t="s">
        <v>21</v>
      </c>
      <c r="N660" s="200" t="s">
        <v>43</v>
      </c>
      <c r="O660" s="42"/>
      <c r="P660" s="201">
        <f>O660*H660</f>
        <v>0</v>
      </c>
      <c r="Q660" s="201">
        <v>0.06</v>
      </c>
      <c r="R660" s="201">
        <f>Q660*H660</f>
        <v>0.06</v>
      </c>
      <c r="S660" s="201">
        <v>0</v>
      </c>
      <c r="T660" s="202">
        <f>S660*H660</f>
        <v>0</v>
      </c>
      <c r="AR660" s="24" t="s">
        <v>275</v>
      </c>
      <c r="AT660" s="24" t="s">
        <v>155</v>
      </c>
      <c r="AU660" s="24" t="s">
        <v>82</v>
      </c>
      <c r="AY660" s="24" t="s">
        <v>152</v>
      </c>
      <c r="BE660" s="203">
        <f>IF(N660="základní",J660,0)</f>
        <v>0</v>
      </c>
      <c r="BF660" s="203">
        <f>IF(N660="snížená",J660,0)</f>
        <v>0</v>
      </c>
      <c r="BG660" s="203">
        <f>IF(N660="zákl. přenesená",J660,0)</f>
        <v>0</v>
      </c>
      <c r="BH660" s="203">
        <f>IF(N660="sníž. přenesená",J660,0)</f>
        <v>0</v>
      </c>
      <c r="BI660" s="203">
        <f>IF(N660="nulová",J660,0)</f>
        <v>0</v>
      </c>
      <c r="BJ660" s="24" t="s">
        <v>80</v>
      </c>
      <c r="BK660" s="203">
        <f>ROUND(I660*H660,2)</f>
        <v>0</v>
      </c>
      <c r="BL660" s="24" t="s">
        <v>275</v>
      </c>
      <c r="BM660" s="24" t="s">
        <v>911</v>
      </c>
    </row>
    <row r="661" spans="2:65" s="11" customFormat="1" ht="13.5">
      <c r="B661" s="207"/>
      <c r="C661" s="208"/>
      <c r="D661" s="204" t="s">
        <v>164</v>
      </c>
      <c r="E661" s="209" t="s">
        <v>21</v>
      </c>
      <c r="F661" s="210" t="s">
        <v>860</v>
      </c>
      <c r="G661" s="208"/>
      <c r="H661" s="209" t="s">
        <v>21</v>
      </c>
      <c r="I661" s="211"/>
      <c r="J661" s="208"/>
      <c r="K661" s="208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164</v>
      </c>
      <c r="AU661" s="216" t="s">
        <v>82</v>
      </c>
      <c r="AV661" s="11" t="s">
        <v>80</v>
      </c>
      <c r="AW661" s="11" t="s">
        <v>35</v>
      </c>
      <c r="AX661" s="11" t="s">
        <v>72</v>
      </c>
      <c r="AY661" s="216" t="s">
        <v>152</v>
      </c>
    </row>
    <row r="662" spans="2:65" s="11" customFormat="1" ht="13.5">
      <c r="B662" s="207"/>
      <c r="C662" s="208"/>
      <c r="D662" s="204" t="s">
        <v>164</v>
      </c>
      <c r="E662" s="209" t="s">
        <v>21</v>
      </c>
      <c r="F662" s="210" t="s">
        <v>820</v>
      </c>
      <c r="G662" s="208"/>
      <c r="H662" s="209" t="s">
        <v>21</v>
      </c>
      <c r="I662" s="211"/>
      <c r="J662" s="208"/>
      <c r="K662" s="208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164</v>
      </c>
      <c r="AU662" s="216" t="s">
        <v>82</v>
      </c>
      <c r="AV662" s="11" t="s">
        <v>80</v>
      </c>
      <c r="AW662" s="11" t="s">
        <v>35</v>
      </c>
      <c r="AX662" s="11" t="s">
        <v>72</v>
      </c>
      <c r="AY662" s="216" t="s">
        <v>152</v>
      </c>
    </row>
    <row r="663" spans="2:65" s="11" customFormat="1" ht="13.5">
      <c r="B663" s="207"/>
      <c r="C663" s="208"/>
      <c r="D663" s="204" t="s">
        <v>164</v>
      </c>
      <c r="E663" s="209" t="s">
        <v>21</v>
      </c>
      <c r="F663" s="210" t="s">
        <v>861</v>
      </c>
      <c r="G663" s="208"/>
      <c r="H663" s="209" t="s">
        <v>21</v>
      </c>
      <c r="I663" s="211"/>
      <c r="J663" s="208"/>
      <c r="K663" s="208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164</v>
      </c>
      <c r="AU663" s="216" t="s">
        <v>82</v>
      </c>
      <c r="AV663" s="11" t="s">
        <v>80</v>
      </c>
      <c r="AW663" s="11" t="s">
        <v>35</v>
      </c>
      <c r="AX663" s="11" t="s">
        <v>72</v>
      </c>
      <c r="AY663" s="216" t="s">
        <v>152</v>
      </c>
    </row>
    <row r="664" spans="2:65" s="11" customFormat="1" ht="13.5">
      <c r="B664" s="207"/>
      <c r="C664" s="208"/>
      <c r="D664" s="204" t="s">
        <v>164</v>
      </c>
      <c r="E664" s="209" t="s">
        <v>21</v>
      </c>
      <c r="F664" s="210" t="s">
        <v>906</v>
      </c>
      <c r="G664" s="208"/>
      <c r="H664" s="209" t="s">
        <v>21</v>
      </c>
      <c r="I664" s="211"/>
      <c r="J664" s="208"/>
      <c r="K664" s="208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164</v>
      </c>
      <c r="AU664" s="216" t="s">
        <v>82</v>
      </c>
      <c r="AV664" s="11" t="s">
        <v>80</v>
      </c>
      <c r="AW664" s="11" t="s">
        <v>35</v>
      </c>
      <c r="AX664" s="11" t="s">
        <v>72</v>
      </c>
      <c r="AY664" s="216" t="s">
        <v>152</v>
      </c>
    </row>
    <row r="665" spans="2:65" s="12" customFormat="1" ht="13.5">
      <c r="B665" s="217"/>
      <c r="C665" s="218"/>
      <c r="D665" s="204" t="s">
        <v>164</v>
      </c>
      <c r="E665" s="219" t="s">
        <v>21</v>
      </c>
      <c r="F665" s="220" t="s">
        <v>912</v>
      </c>
      <c r="G665" s="218"/>
      <c r="H665" s="221">
        <v>1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164</v>
      </c>
      <c r="AU665" s="227" t="s">
        <v>82</v>
      </c>
      <c r="AV665" s="12" t="s">
        <v>82</v>
      </c>
      <c r="AW665" s="12" t="s">
        <v>35</v>
      </c>
      <c r="AX665" s="12" t="s">
        <v>80</v>
      </c>
      <c r="AY665" s="227" t="s">
        <v>152</v>
      </c>
    </row>
    <row r="666" spans="2:65" s="1" customFormat="1" ht="25.5" customHeight="1">
      <c r="B666" s="41"/>
      <c r="C666" s="192" t="s">
        <v>913</v>
      </c>
      <c r="D666" s="192" t="s">
        <v>155</v>
      </c>
      <c r="E666" s="193" t="s">
        <v>914</v>
      </c>
      <c r="F666" s="194" t="s">
        <v>915</v>
      </c>
      <c r="G666" s="195" t="s">
        <v>804</v>
      </c>
      <c r="H666" s="196">
        <v>1</v>
      </c>
      <c r="I666" s="197"/>
      <c r="J666" s="198">
        <f>ROUND(I666*H666,2)</f>
        <v>0</v>
      </c>
      <c r="K666" s="194" t="s">
        <v>21</v>
      </c>
      <c r="L666" s="61"/>
      <c r="M666" s="199" t="s">
        <v>21</v>
      </c>
      <c r="N666" s="200" t="s">
        <v>43</v>
      </c>
      <c r="O666" s="42"/>
      <c r="P666" s="201">
        <f>O666*H666</f>
        <v>0</v>
      </c>
      <c r="Q666" s="201">
        <v>0.05</v>
      </c>
      <c r="R666" s="201">
        <f>Q666*H666</f>
        <v>0.05</v>
      </c>
      <c r="S666" s="201">
        <v>0</v>
      </c>
      <c r="T666" s="202">
        <f>S666*H666</f>
        <v>0</v>
      </c>
      <c r="AR666" s="24" t="s">
        <v>275</v>
      </c>
      <c r="AT666" s="24" t="s">
        <v>155</v>
      </c>
      <c r="AU666" s="24" t="s">
        <v>82</v>
      </c>
      <c r="AY666" s="24" t="s">
        <v>152</v>
      </c>
      <c r="BE666" s="203">
        <f>IF(N666="základní",J666,0)</f>
        <v>0</v>
      </c>
      <c r="BF666" s="203">
        <f>IF(N666="snížená",J666,0)</f>
        <v>0</v>
      </c>
      <c r="BG666" s="203">
        <f>IF(N666="zákl. přenesená",J666,0)</f>
        <v>0</v>
      </c>
      <c r="BH666" s="203">
        <f>IF(N666="sníž. přenesená",J666,0)</f>
        <v>0</v>
      </c>
      <c r="BI666" s="203">
        <f>IF(N666="nulová",J666,0)</f>
        <v>0</v>
      </c>
      <c r="BJ666" s="24" t="s">
        <v>80</v>
      </c>
      <c r="BK666" s="203">
        <f>ROUND(I666*H666,2)</f>
        <v>0</v>
      </c>
      <c r="BL666" s="24" t="s">
        <v>275</v>
      </c>
      <c r="BM666" s="24" t="s">
        <v>916</v>
      </c>
    </row>
    <row r="667" spans="2:65" s="11" customFormat="1" ht="13.5">
      <c r="B667" s="207"/>
      <c r="C667" s="208"/>
      <c r="D667" s="204" t="s">
        <v>164</v>
      </c>
      <c r="E667" s="209" t="s">
        <v>21</v>
      </c>
      <c r="F667" s="210" t="s">
        <v>860</v>
      </c>
      <c r="G667" s="208"/>
      <c r="H667" s="209" t="s">
        <v>21</v>
      </c>
      <c r="I667" s="211"/>
      <c r="J667" s="208"/>
      <c r="K667" s="208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164</v>
      </c>
      <c r="AU667" s="216" t="s">
        <v>82</v>
      </c>
      <c r="AV667" s="11" t="s">
        <v>80</v>
      </c>
      <c r="AW667" s="11" t="s">
        <v>35</v>
      </c>
      <c r="AX667" s="11" t="s">
        <v>72</v>
      </c>
      <c r="AY667" s="216" t="s">
        <v>152</v>
      </c>
    </row>
    <row r="668" spans="2:65" s="11" customFormat="1" ht="13.5">
      <c r="B668" s="207"/>
      <c r="C668" s="208"/>
      <c r="D668" s="204" t="s">
        <v>164</v>
      </c>
      <c r="E668" s="209" t="s">
        <v>21</v>
      </c>
      <c r="F668" s="210" t="s">
        <v>820</v>
      </c>
      <c r="G668" s="208"/>
      <c r="H668" s="209" t="s">
        <v>21</v>
      </c>
      <c r="I668" s="211"/>
      <c r="J668" s="208"/>
      <c r="K668" s="208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164</v>
      </c>
      <c r="AU668" s="216" t="s">
        <v>82</v>
      </c>
      <c r="AV668" s="11" t="s">
        <v>80</v>
      </c>
      <c r="AW668" s="11" t="s">
        <v>35</v>
      </c>
      <c r="AX668" s="11" t="s">
        <v>72</v>
      </c>
      <c r="AY668" s="216" t="s">
        <v>152</v>
      </c>
    </row>
    <row r="669" spans="2:65" s="11" customFormat="1" ht="13.5">
      <c r="B669" s="207"/>
      <c r="C669" s="208"/>
      <c r="D669" s="204" t="s">
        <v>164</v>
      </c>
      <c r="E669" s="209" t="s">
        <v>21</v>
      </c>
      <c r="F669" s="210" t="s">
        <v>870</v>
      </c>
      <c r="G669" s="208"/>
      <c r="H669" s="209" t="s">
        <v>21</v>
      </c>
      <c r="I669" s="211"/>
      <c r="J669" s="208"/>
      <c r="K669" s="208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164</v>
      </c>
      <c r="AU669" s="216" t="s">
        <v>82</v>
      </c>
      <c r="AV669" s="11" t="s">
        <v>80</v>
      </c>
      <c r="AW669" s="11" t="s">
        <v>35</v>
      </c>
      <c r="AX669" s="11" t="s">
        <v>72</v>
      </c>
      <c r="AY669" s="216" t="s">
        <v>152</v>
      </c>
    </row>
    <row r="670" spans="2:65" s="12" customFormat="1" ht="13.5">
      <c r="B670" s="217"/>
      <c r="C670" s="218"/>
      <c r="D670" s="204" t="s">
        <v>164</v>
      </c>
      <c r="E670" s="219" t="s">
        <v>21</v>
      </c>
      <c r="F670" s="220" t="s">
        <v>912</v>
      </c>
      <c r="G670" s="218"/>
      <c r="H670" s="221">
        <v>1</v>
      </c>
      <c r="I670" s="222"/>
      <c r="J670" s="218"/>
      <c r="K670" s="218"/>
      <c r="L670" s="223"/>
      <c r="M670" s="224"/>
      <c r="N670" s="225"/>
      <c r="O670" s="225"/>
      <c r="P670" s="225"/>
      <c r="Q670" s="225"/>
      <c r="R670" s="225"/>
      <c r="S670" s="225"/>
      <c r="T670" s="226"/>
      <c r="AT670" s="227" t="s">
        <v>164</v>
      </c>
      <c r="AU670" s="227" t="s">
        <v>82</v>
      </c>
      <c r="AV670" s="12" t="s">
        <v>82</v>
      </c>
      <c r="AW670" s="12" t="s">
        <v>35</v>
      </c>
      <c r="AX670" s="12" t="s">
        <v>80</v>
      </c>
      <c r="AY670" s="227" t="s">
        <v>152</v>
      </c>
    </row>
    <row r="671" spans="2:65" s="1" customFormat="1" ht="16.5" customHeight="1">
      <c r="B671" s="41"/>
      <c r="C671" s="192" t="s">
        <v>917</v>
      </c>
      <c r="D671" s="192" t="s">
        <v>155</v>
      </c>
      <c r="E671" s="193" t="s">
        <v>918</v>
      </c>
      <c r="F671" s="194" t="s">
        <v>919</v>
      </c>
      <c r="G671" s="195" t="s">
        <v>804</v>
      </c>
      <c r="H671" s="196">
        <v>1</v>
      </c>
      <c r="I671" s="197"/>
      <c r="J671" s="198">
        <f>ROUND(I671*H671,2)</f>
        <v>0</v>
      </c>
      <c r="K671" s="194" t="s">
        <v>21</v>
      </c>
      <c r="L671" s="61"/>
      <c r="M671" s="199" t="s">
        <v>21</v>
      </c>
      <c r="N671" s="200" t="s">
        <v>43</v>
      </c>
      <c r="O671" s="42"/>
      <c r="P671" s="201">
        <f>O671*H671</f>
        <v>0</v>
      </c>
      <c r="Q671" s="201">
        <v>0.03</v>
      </c>
      <c r="R671" s="201">
        <f>Q671*H671</f>
        <v>0.03</v>
      </c>
      <c r="S671" s="201">
        <v>0</v>
      </c>
      <c r="T671" s="202">
        <f>S671*H671</f>
        <v>0</v>
      </c>
      <c r="AR671" s="24" t="s">
        <v>275</v>
      </c>
      <c r="AT671" s="24" t="s">
        <v>155</v>
      </c>
      <c r="AU671" s="24" t="s">
        <v>82</v>
      </c>
      <c r="AY671" s="24" t="s">
        <v>152</v>
      </c>
      <c r="BE671" s="203">
        <f>IF(N671="základní",J671,0)</f>
        <v>0</v>
      </c>
      <c r="BF671" s="203">
        <f>IF(N671="snížená",J671,0)</f>
        <v>0</v>
      </c>
      <c r="BG671" s="203">
        <f>IF(N671="zákl. přenesená",J671,0)</f>
        <v>0</v>
      </c>
      <c r="BH671" s="203">
        <f>IF(N671="sníž. přenesená",J671,0)</f>
        <v>0</v>
      </c>
      <c r="BI671" s="203">
        <f>IF(N671="nulová",J671,0)</f>
        <v>0</v>
      </c>
      <c r="BJ671" s="24" t="s">
        <v>80</v>
      </c>
      <c r="BK671" s="203">
        <f>ROUND(I671*H671,2)</f>
        <v>0</v>
      </c>
      <c r="BL671" s="24" t="s">
        <v>275</v>
      </c>
      <c r="BM671" s="24" t="s">
        <v>920</v>
      </c>
    </row>
    <row r="672" spans="2:65" s="11" customFormat="1" ht="13.5">
      <c r="B672" s="207"/>
      <c r="C672" s="208"/>
      <c r="D672" s="204" t="s">
        <v>164</v>
      </c>
      <c r="E672" s="209" t="s">
        <v>21</v>
      </c>
      <c r="F672" s="210" t="s">
        <v>860</v>
      </c>
      <c r="G672" s="208"/>
      <c r="H672" s="209" t="s">
        <v>21</v>
      </c>
      <c r="I672" s="211"/>
      <c r="J672" s="208"/>
      <c r="K672" s="208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164</v>
      </c>
      <c r="AU672" s="216" t="s">
        <v>82</v>
      </c>
      <c r="AV672" s="11" t="s">
        <v>80</v>
      </c>
      <c r="AW672" s="11" t="s">
        <v>35</v>
      </c>
      <c r="AX672" s="11" t="s">
        <v>72</v>
      </c>
      <c r="AY672" s="216" t="s">
        <v>152</v>
      </c>
    </row>
    <row r="673" spans="2:65" s="11" customFormat="1" ht="13.5">
      <c r="B673" s="207"/>
      <c r="C673" s="208"/>
      <c r="D673" s="204" t="s">
        <v>164</v>
      </c>
      <c r="E673" s="209" t="s">
        <v>21</v>
      </c>
      <c r="F673" s="210" t="s">
        <v>820</v>
      </c>
      <c r="G673" s="208"/>
      <c r="H673" s="209" t="s">
        <v>21</v>
      </c>
      <c r="I673" s="211"/>
      <c r="J673" s="208"/>
      <c r="K673" s="208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164</v>
      </c>
      <c r="AU673" s="216" t="s">
        <v>82</v>
      </c>
      <c r="AV673" s="11" t="s">
        <v>80</v>
      </c>
      <c r="AW673" s="11" t="s">
        <v>35</v>
      </c>
      <c r="AX673" s="11" t="s">
        <v>72</v>
      </c>
      <c r="AY673" s="216" t="s">
        <v>152</v>
      </c>
    </row>
    <row r="674" spans="2:65" s="11" customFormat="1" ht="13.5">
      <c r="B674" s="207"/>
      <c r="C674" s="208"/>
      <c r="D674" s="204" t="s">
        <v>164</v>
      </c>
      <c r="E674" s="209" t="s">
        <v>21</v>
      </c>
      <c r="F674" s="210" t="s">
        <v>861</v>
      </c>
      <c r="G674" s="208"/>
      <c r="H674" s="209" t="s">
        <v>21</v>
      </c>
      <c r="I674" s="211"/>
      <c r="J674" s="208"/>
      <c r="K674" s="208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164</v>
      </c>
      <c r="AU674" s="216" t="s">
        <v>82</v>
      </c>
      <c r="AV674" s="11" t="s">
        <v>80</v>
      </c>
      <c r="AW674" s="11" t="s">
        <v>35</v>
      </c>
      <c r="AX674" s="11" t="s">
        <v>72</v>
      </c>
      <c r="AY674" s="216" t="s">
        <v>152</v>
      </c>
    </row>
    <row r="675" spans="2:65" s="12" customFormat="1" ht="13.5">
      <c r="B675" s="217"/>
      <c r="C675" s="218"/>
      <c r="D675" s="204" t="s">
        <v>164</v>
      </c>
      <c r="E675" s="219" t="s">
        <v>21</v>
      </c>
      <c r="F675" s="220" t="s">
        <v>921</v>
      </c>
      <c r="G675" s="218"/>
      <c r="H675" s="221">
        <v>1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164</v>
      </c>
      <c r="AU675" s="227" t="s">
        <v>82</v>
      </c>
      <c r="AV675" s="12" t="s">
        <v>82</v>
      </c>
      <c r="AW675" s="12" t="s">
        <v>35</v>
      </c>
      <c r="AX675" s="12" t="s">
        <v>80</v>
      </c>
      <c r="AY675" s="227" t="s">
        <v>152</v>
      </c>
    </row>
    <row r="676" spans="2:65" s="1" customFormat="1" ht="16.5" customHeight="1">
      <c r="B676" s="41"/>
      <c r="C676" s="192" t="s">
        <v>922</v>
      </c>
      <c r="D676" s="192" t="s">
        <v>155</v>
      </c>
      <c r="E676" s="193" t="s">
        <v>923</v>
      </c>
      <c r="F676" s="194" t="s">
        <v>924</v>
      </c>
      <c r="G676" s="195" t="s">
        <v>804</v>
      </c>
      <c r="H676" s="196">
        <v>2</v>
      </c>
      <c r="I676" s="197"/>
      <c r="J676" s="198">
        <f>ROUND(I676*H676,2)</f>
        <v>0</v>
      </c>
      <c r="K676" s="194" t="s">
        <v>21</v>
      </c>
      <c r="L676" s="61"/>
      <c r="M676" s="199" t="s">
        <v>21</v>
      </c>
      <c r="N676" s="200" t="s">
        <v>43</v>
      </c>
      <c r="O676" s="42"/>
      <c r="P676" s="201">
        <f>O676*H676</f>
        <v>0</v>
      </c>
      <c r="Q676" s="201">
        <v>0.03</v>
      </c>
      <c r="R676" s="201">
        <f>Q676*H676</f>
        <v>0.06</v>
      </c>
      <c r="S676" s="201">
        <v>0</v>
      </c>
      <c r="T676" s="202">
        <f>S676*H676</f>
        <v>0</v>
      </c>
      <c r="AR676" s="24" t="s">
        <v>275</v>
      </c>
      <c r="AT676" s="24" t="s">
        <v>155</v>
      </c>
      <c r="AU676" s="24" t="s">
        <v>82</v>
      </c>
      <c r="AY676" s="24" t="s">
        <v>152</v>
      </c>
      <c r="BE676" s="203">
        <f>IF(N676="základní",J676,0)</f>
        <v>0</v>
      </c>
      <c r="BF676" s="203">
        <f>IF(N676="snížená",J676,0)</f>
        <v>0</v>
      </c>
      <c r="BG676" s="203">
        <f>IF(N676="zákl. přenesená",J676,0)</f>
        <v>0</v>
      </c>
      <c r="BH676" s="203">
        <f>IF(N676="sníž. přenesená",J676,0)</f>
        <v>0</v>
      </c>
      <c r="BI676" s="203">
        <f>IF(N676="nulová",J676,0)</f>
        <v>0</v>
      </c>
      <c r="BJ676" s="24" t="s">
        <v>80</v>
      </c>
      <c r="BK676" s="203">
        <f>ROUND(I676*H676,2)</f>
        <v>0</v>
      </c>
      <c r="BL676" s="24" t="s">
        <v>275</v>
      </c>
      <c r="BM676" s="24" t="s">
        <v>925</v>
      </c>
    </row>
    <row r="677" spans="2:65" s="11" customFormat="1" ht="13.5">
      <c r="B677" s="207"/>
      <c r="C677" s="208"/>
      <c r="D677" s="204" t="s">
        <v>164</v>
      </c>
      <c r="E677" s="209" t="s">
        <v>21</v>
      </c>
      <c r="F677" s="210" t="s">
        <v>860</v>
      </c>
      <c r="G677" s="208"/>
      <c r="H677" s="209" t="s">
        <v>21</v>
      </c>
      <c r="I677" s="211"/>
      <c r="J677" s="208"/>
      <c r="K677" s="208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164</v>
      </c>
      <c r="AU677" s="216" t="s">
        <v>82</v>
      </c>
      <c r="AV677" s="11" t="s">
        <v>80</v>
      </c>
      <c r="AW677" s="11" t="s">
        <v>35</v>
      </c>
      <c r="AX677" s="11" t="s">
        <v>72</v>
      </c>
      <c r="AY677" s="216" t="s">
        <v>152</v>
      </c>
    </row>
    <row r="678" spans="2:65" s="11" customFormat="1" ht="13.5">
      <c r="B678" s="207"/>
      <c r="C678" s="208"/>
      <c r="D678" s="204" t="s">
        <v>164</v>
      </c>
      <c r="E678" s="209" t="s">
        <v>21</v>
      </c>
      <c r="F678" s="210" t="s">
        <v>820</v>
      </c>
      <c r="G678" s="208"/>
      <c r="H678" s="209" t="s">
        <v>21</v>
      </c>
      <c r="I678" s="211"/>
      <c r="J678" s="208"/>
      <c r="K678" s="208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164</v>
      </c>
      <c r="AU678" s="216" t="s">
        <v>82</v>
      </c>
      <c r="AV678" s="11" t="s">
        <v>80</v>
      </c>
      <c r="AW678" s="11" t="s">
        <v>35</v>
      </c>
      <c r="AX678" s="11" t="s">
        <v>72</v>
      </c>
      <c r="AY678" s="216" t="s">
        <v>152</v>
      </c>
    </row>
    <row r="679" spans="2:65" s="11" customFormat="1" ht="13.5">
      <c r="B679" s="207"/>
      <c r="C679" s="208"/>
      <c r="D679" s="204" t="s">
        <v>164</v>
      </c>
      <c r="E679" s="209" t="s">
        <v>21</v>
      </c>
      <c r="F679" s="210" t="s">
        <v>861</v>
      </c>
      <c r="G679" s="208"/>
      <c r="H679" s="209" t="s">
        <v>21</v>
      </c>
      <c r="I679" s="211"/>
      <c r="J679" s="208"/>
      <c r="K679" s="208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164</v>
      </c>
      <c r="AU679" s="216" t="s">
        <v>82</v>
      </c>
      <c r="AV679" s="11" t="s">
        <v>80</v>
      </c>
      <c r="AW679" s="11" t="s">
        <v>35</v>
      </c>
      <c r="AX679" s="11" t="s">
        <v>72</v>
      </c>
      <c r="AY679" s="216" t="s">
        <v>152</v>
      </c>
    </row>
    <row r="680" spans="2:65" s="12" customFormat="1" ht="13.5">
      <c r="B680" s="217"/>
      <c r="C680" s="218"/>
      <c r="D680" s="204" t="s">
        <v>164</v>
      </c>
      <c r="E680" s="219" t="s">
        <v>21</v>
      </c>
      <c r="F680" s="220" t="s">
        <v>926</v>
      </c>
      <c r="G680" s="218"/>
      <c r="H680" s="221">
        <v>2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164</v>
      </c>
      <c r="AU680" s="227" t="s">
        <v>82</v>
      </c>
      <c r="AV680" s="12" t="s">
        <v>82</v>
      </c>
      <c r="AW680" s="12" t="s">
        <v>35</v>
      </c>
      <c r="AX680" s="12" t="s">
        <v>80</v>
      </c>
      <c r="AY680" s="227" t="s">
        <v>152</v>
      </c>
    </row>
    <row r="681" spans="2:65" s="1" customFormat="1" ht="16.5" customHeight="1">
      <c r="B681" s="41"/>
      <c r="C681" s="192" t="s">
        <v>927</v>
      </c>
      <c r="D681" s="192" t="s">
        <v>155</v>
      </c>
      <c r="E681" s="193" t="s">
        <v>928</v>
      </c>
      <c r="F681" s="194" t="s">
        <v>929</v>
      </c>
      <c r="G681" s="195" t="s">
        <v>804</v>
      </c>
      <c r="H681" s="196">
        <v>1</v>
      </c>
      <c r="I681" s="197"/>
      <c r="J681" s="198">
        <f>ROUND(I681*H681,2)</f>
        <v>0</v>
      </c>
      <c r="K681" s="194" t="s">
        <v>21</v>
      </c>
      <c r="L681" s="61"/>
      <c r="M681" s="199" t="s">
        <v>21</v>
      </c>
      <c r="N681" s="200" t="s">
        <v>43</v>
      </c>
      <c r="O681" s="42"/>
      <c r="P681" s="201">
        <f>O681*H681</f>
        <v>0</v>
      </c>
      <c r="Q681" s="201">
        <v>0.03</v>
      </c>
      <c r="R681" s="201">
        <f>Q681*H681</f>
        <v>0.03</v>
      </c>
      <c r="S681" s="201">
        <v>0</v>
      </c>
      <c r="T681" s="202">
        <f>S681*H681</f>
        <v>0</v>
      </c>
      <c r="AR681" s="24" t="s">
        <v>275</v>
      </c>
      <c r="AT681" s="24" t="s">
        <v>155</v>
      </c>
      <c r="AU681" s="24" t="s">
        <v>82</v>
      </c>
      <c r="AY681" s="24" t="s">
        <v>152</v>
      </c>
      <c r="BE681" s="203">
        <f>IF(N681="základní",J681,0)</f>
        <v>0</v>
      </c>
      <c r="BF681" s="203">
        <f>IF(N681="snížená",J681,0)</f>
        <v>0</v>
      </c>
      <c r="BG681" s="203">
        <f>IF(N681="zákl. přenesená",J681,0)</f>
        <v>0</v>
      </c>
      <c r="BH681" s="203">
        <f>IF(N681="sníž. přenesená",J681,0)</f>
        <v>0</v>
      </c>
      <c r="BI681" s="203">
        <f>IF(N681="nulová",J681,0)</f>
        <v>0</v>
      </c>
      <c r="BJ681" s="24" t="s">
        <v>80</v>
      </c>
      <c r="BK681" s="203">
        <f>ROUND(I681*H681,2)</f>
        <v>0</v>
      </c>
      <c r="BL681" s="24" t="s">
        <v>275</v>
      </c>
      <c r="BM681" s="24" t="s">
        <v>930</v>
      </c>
    </row>
    <row r="682" spans="2:65" s="11" customFormat="1" ht="13.5">
      <c r="B682" s="207"/>
      <c r="C682" s="208"/>
      <c r="D682" s="204" t="s">
        <v>164</v>
      </c>
      <c r="E682" s="209" t="s">
        <v>21</v>
      </c>
      <c r="F682" s="210" t="s">
        <v>860</v>
      </c>
      <c r="G682" s="208"/>
      <c r="H682" s="209" t="s">
        <v>21</v>
      </c>
      <c r="I682" s="211"/>
      <c r="J682" s="208"/>
      <c r="K682" s="208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164</v>
      </c>
      <c r="AU682" s="216" t="s">
        <v>82</v>
      </c>
      <c r="AV682" s="11" t="s">
        <v>80</v>
      </c>
      <c r="AW682" s="11" t="s">
        <v>35</v>
      </c>
      <c r="AX682" s="11" t="s">
        <v>72</v>
      </c>
      <c r="AY682" s="216" t="s">
        <v>152</v>
      </c>
    </row>
    <row r="683" spans="2:65" s="11" customFormat="1" ht="13.5">
      <c r="B683" s="207"/>
      <c r="C683" s="208"/>
      <c r="D683" s="204" t="s">
        <v>164</v>
      </c>
      <c r="E683" s="209" t="s">
        <v>21</v>
      </c>
      <c r="F683" s="210" t="s">
        <v>820</v>
      </c>
      <c r="G683" s="208"/>
      <c r="H683" s="209" t="s">
        <v>21</v>
      </c>
      <c r="I683" s="211"/>
      <c r="J683" s="208"/>
      <c r="K683" s="208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164</v>
      </c>
      <c r="AU683" s="216" t="s">
        <v>82</v>
      </c>
      <c r="AV683" s="11" t="s">
        <v>80</v>
      </c>
      <c r="AW683" s="11" t="s">
        <v>35</v>
      </c>
      <c r="AX683" s="11" t="s">
        <v>72</v>
      </c>
      <c r="AY683" s="216" t="s">
        <v>152</v>
      </c>
    </row>
    <row r="684" spans="2:65" s="11" customFormat="1" ht="13.5">
      <c r="B684" s="207"/>
      <c r="C684" s="208"/>
      <c r="D684" s="204" t="s">
        <v>164</v>
      </c>
      <c r="E684" s="209" t="s">
        <v>21</v>
      </c>
      <c r="F684" s="210" t="s">
        <v>861</v>
      </c>
      <c r="G684" s="208"/>
      <c r="H684" s="209" t="s">
        <v>21</v>
      </c>
      <c r="I684" s="211"/>
      <c r="J684" s="208"/>
      <c r="K684" s="208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164</v>
      </c>
      <c r="AU684" s="216" t="s">
        <v>82</v>
      </c>
      <c r="AV684" s="11" t="s">
        <v>80</v>
      </c>
      <c r="AW684" s="11" t="s">
        <v>35</v>
      </c>
      <c r="AX684" s="11" t="s">
        <v>72</v>
      </c>
      <c r="AY684" s="216" t="s">
        <v>152</v>
      </c>
    </row>
    <row r="685" spans="2:65" s="12" customFormat="1" ht="13.5">
      <c r="B685" s="217"/>
      <c r="C685" s="218"/>
      <c r="D685" s="204" t="s">
        <v>164</v>
      </c>
      <c r="E685" s="219" t="s">
        <v>21</v>
      </c>
      <c r="F685" s="220" t="s">
        <v>931</v>
      </c>
      <c r="G685" s="218"/>
      <c r="H685" s="221">
        <v>1</v>
      </c>
      <c r="I685" s="222"/>
      <c r="J685" s="218"/>
      <c r="K685" s="218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164</v>
      </c>
      <c r="AU685" s="227" t="s">
        <v>82</v>
      </c>
      <c r="AV685" s="12" t="s">
        <v>82</v>
      </c>
      <c r="AW685" s="12" t="s">
        <v>35</v>
      </c>
      <c r="AX685" s="12" t="s">
        <v>80</v>
      </c>
      <c r="AY685" s="227" t="s">
        <v>152</v>
      </c>
    </row>
    <row r="686" spans="2:65" s="1" customFormat="1" ht="16.5" customHeight="1">
      <c r="B686" s="41"/>
      <c r="C686" s="192" t="s">
        <v>932</v>
      </c>
      <c r="D686" s="192" t="s">
        <v>155</v>
      </c>
      <c r="E686" s="193" t="s">
        <v>933</v>
      </c>
      <c r="F686" s="194" t="s">
        <v>934</v>
      </c>
      <c r="G686" s="195" t="s">
        <v>804</v>
      </c>
      <c r="H686" s="196">
        <v>2</v>
      </c>
      <c r="I686" s="197"/>
      <c r="J686" s="198">
        <f>ROUND(I686*H686,2)</f>
        <v>0</v>
      </c>
      <c r="K686" s="194" t="s">
        <v>21</v>
      </c>
      <c r="L686" s="61"/>
      <c r="M686" s="199" t="s">
        <v>21</v>
      </c>
      <c r="N686" s="200" t="s">
        <v>43</v>
      </c>
      <c r="O686" s="42"/>
      <c r="P686" s="201">
        <f>O686*H686</f>
        <v>0</v>
      </c>
      <c r="Q686" s="201">
        <v>0.04</v>
      </c>
      <c r="R686" s="201">
        <f>Q686*H686</f>
        <v>0.08</v>
      </c>
      <c r="S686" s="201">
        <v>0</v>
      </c>
      <c r="T686" s="202">
        <f>S686*H686</f>
        <v>0</v>
      </c>
      <c r="AR686" s="24" t="s">
        <v>275</v>
      </c>
      <c r="AT686" s="24" t="s">
        <v>155</v>
      </c>
      <c r="AU686" s="24" t="s">
        <v>82</v>
      </c>
      <c r="AY686" s="24" t="s">
        <v>152</v>
      </c>
      <c r="BE686" s="203">
        <f>IF(N686="základní",J686,0)</f>
        <v>0</v>
      </c>
      <c r="BF686" s="203">
        <f>IF(N686="snížená",J686,0)</f>
        <v>0</v>
      </c>
      <c r="BG686" s="203">
        <f>IF(N686="zákl. přenesená",J686,0)</f>
        <v>0</v>
      </c>
      <c r="BH686" s="203">
        <f>IF(N686="sníž. přenesená",J686,0)</f>
        <v>0</v>
      </c>
      <c r="BI686" s="203">
        <f>IF(N686="nulová",J686,0)</f>
        <v>0</v>
      </c>
      <c r="BJ686" s="24" t="s">
        <v>80</v>
      </c>
      <c r="BK686" s="203">
        <f>ROUND(I686*H686,2)</f>
        <v>0</v>
      </c>
      <c r="BL686" s="24" t="s">
        <v>275</v>
      </c>
      <c r="BM686" s="24" t="s">
        <v>935</v>
      </c>
    </row>
    <row r="687" spans="2:65" s="11" customFormat="1" ht="13.5">
      <c r="B687" s="207"/>
      <c r="C687" s="208"/>
      <c r="D687" s="204" t="s">
        <v>164</v>
      </c>
      <c r="E687" s="209" t="s">
        <v>21</v>
      </c>
      <c r="F687" s="210" t="s">
        <v>860</v>
      </c>
      <c r="G687" s="208"/>
      <c r="H687" s="209" t="s">
        <v>21</v>
      </c>
      <c r="I687" s="211"/>
      <c r="J687" s="208"/>
      <c r="K687" s="208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164</v>
      </c>
      <c r="AU687" s="216" t="s">
        <v>82</v>
      </c>
      <c r="AV687" s="11" t="s">
        <v>80</v>
      </c>
      <c r="AW687" s="11" t="s">
        <v>35</v>
      </c>
      <c r="AX687" s="11" t="s">
        <v>72</v>
      </c>
      <c r="AY687" s="216" t="s">
        <v>152</v>
      </c>
    </row>
    <row r="688" spans="2:65" s="11" customFormat="1" ht="13.5">
      <c r="B688" s="207"/>
      <c r="C688" s="208"/>
      <c r="D688" s="204" t="s">
        <v>164</v>
      </c>
      <c r="E688" s="209" t="s">
        <v>21</v>
      </c>
      <c r="F688" s="210" t="s">
        <v>820</v>
      </c>
      <c r="G688" s="208"/>
      <c r="H688" s="209" t="s">
        <v>21</v>
      </c>
      <c r="I688" s="211"/>
      <c r="J688" s="208"/>
      <c r="K688" s="208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164</v>
      </c>
      <c r="AU688" s="216" t="s">
        <v>82</v>
      </c>
      <c r="AV688" s="11" t="s">
        <v>80</v>
      </c>
      <c r="AW688" s="11" t="s">
        <v>35</v>
      </c>
      <c r="AX688" s="11" t="s">
        <v>72</v>
      </c>
      <c r="AY688" s="216" t="s">
        <v>152</v>
      </c>
    </row>
    <row r="689" spans="2:65" s="11" customFormat="1" ht="13.5">
      <c r="B689" s="207"/>
      <c r="C689" s="208"/>
      <c r="D689" s="204" t="s">
        <v>164</v>
      </c>
      <c r="E689" s="209" t="s">
        <v>21</v>
      </c>
      <c r="F689" s="210" t="s">
        <v>861</v>
      </c>
      <c r="G689" s="208"/>
      <c r="H689" s="209" t="s">
        <v>21</v>
      </c>
      <c r="I689" s="211"/>
      <c r="J689" s="208"/>
      <c r="K689" s="208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164</v>
      </c>
      <c r="AU689" s="216" t="s">
        <v>82</v>
      </c>
      <c r="AV689" s="11" t="s">
        <v>80</v>
      </c>
      <c r="AW689" s="11" t="s">
        <v>35</v>
      </c>
      <c r="AX689" s="11" t="s">
        <v>72</v>
      </c>
      <c r="AY689" s="216" t="s">
        <v>152</v>
      </c>
    </row>
    <row r="690" spans="2:65" s="12" customFormat="1" ht="13.5">
      <c r="B690" s="217"/>
      <c r="C690" s="218"/>
      <c r="D690" s="204" t="s">
        <v>164</v>
      </c>
      <c r="E690" s="219" t="s">
        <v>21</v>
      </c>
      <c r="F690" s="220" t="s">
        <v>936</v>
      </c>
      <c r="G690" s="218"/>
      <c r="H690" s="221">
        <v>2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164</v>
      </c>
      <c r="AU690" s="227" t="s">
        <v>82</v>
      </c>
      <c r="AV690" s="12" t="s">
        <v>82</v>
      </c>
      <c r="AW690" s="12" t="s">
        <v>35</v>
      </c>
      <c r="AX690" s="12" t="s">
        <v>80</v>
      </c>
      <c r="AY690" s="227" t="s">
        <v>152</v>
      </c>
    </row>
    <row r="691" spans="2:65" s="1" customFormat="1" ht="25.5" customHeight="1">
      <c r="B691" s="41"/>
      <c r="C691" s="192" t="s">
        <v>937</v>
      </c>
      <c r="D691" s="192" t="s">
        <v>155</v>
      </c>
      <c r="E691" s="193" t="s">
        <v>938</v>
      </c>
      <c r="F691" s="194" t="s">
        <v>939</v>
      </c>
      <c r="G691" s="195" t="s">
        <v>804</v>
      </c>
      <c r="H691" s="196">
        <v>1</v>
      </c>
      <c r="I691" s="197"/>
      <c r="J691" s="198">
        <f>ROUND(I691*H691,2)</f>
        <v>0</v>
      </c>
      <c r="K691" s="194" t="s">
        <v>21</v>
      </c>
      <c r="L691" s="61"/>
      <c r="M691" s="199" t="s">
        <v>21</v>
      </c>
      <c r="N691" s="200" t="s">
        <v>43</v>
      </c>
      <c r="O691" s="42"/>
      <c r="P691" s="201">
        <f>O691*H691</f>
        <v>0</v>
      </c>
      <c r="Q691" s="201">
        <v>0.2</v>
      </c>
      <c r="R691" s="201">
        <f>Q691*H691</f>
        <v>0.2</v>
      </c>
      <c r="S691" s="201">
        <v>0</v>
      </c>
      <c r="T691" s="202">
        <f>S691*H691</f>
        <v>0</v>
      </c>
      <c r="AR691" s="24" t="s">
        <v>275</v>
      </c>
      <c r="AT691" s="24" t="s">
        <v>155</v>
      </c>
      <c r="AU691" s="24" t="s">
        <v>82</v>
      </c>
      <c r="AY691" s="24" t="s">
        <v>152</v>
      </c>
      <c r="BE691" s="203">
        <f>IF(N691="základní",J691,0)</f>
        <v>0</v>
      </c>
      <c r="BF691" s="203">
        <f>IF(N691="snížená",J691,0)</f>
        <v>0</v>
      </c>
      <c r="BG691" s="203">
        <f>IF(N691="zákl. přenesená",J691,0)</f>
        <v>0</v>
      </c>
      <c r="BH691" s="203">
        <f>IF(N691="sníž. přenesená",J691,0)</f>
        <v>0</v>
      </c>
      <c r="BI691" s="203">
        <f>IF(N691="nulová",J691,0)</f>
        <v>0</v>
      </c>
      <c r="BJ691" s="24" t="s">
        <v>80</v>
      </c>
      <c r="BK691" s="203">
        <f>ROUND(I691*H691,2)</f>
        <v>0</v>
      </c>
      <c r="BL691" s="24" t="s">
        <v>275</v>
      </c>
      <c r="BM691" s="24" t="s">
        <v>940</v>
      </c>
    </row>
    <row r="692" spans="2:65" s="11" customFormat="1" ht="13.5">
      <c r="B692" s="207"/>
      <c r="C692" s="208"/>
      <c r="D692" s="204" t="s">
        <v>164</v>
      </c>
      <c r="E692" s="209" t="s">
        <v>21</v>
      </c>
      <c r="F692" s="210" t="s">
        <v>941</v>
      </c>
      <c r="G692" s="208"/>
      <c r="H692" s="209" t="s">
        <v>21</v>
      </c>
      <c r="I692" s="211"/>
      <c r="J692" s="208"/>
      <c r="K692" s="208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164</v>
      </c>
      <c r="AU692" s="216" t="s">
        <v>82</v>
      </c>
      <c r="AV692" s="11" t="s">
        <v>80</v>
      </c>
      <c r="AW692" s="11" t="s">
        <v>35</v>
      </c>
      <c r="AX692" s="11" t="s">
        <v>72</v>
      </c>
      <c r="AY692" s="216" t="s">
        <v>152</v>
      </c>
    </row>
    <row r="693" spans="2:65" s="11" customFormat="1" ht="13.5">
      <c r="B693" s="207"/>
      <c r="C693" s="208"/>
      <c r="D693" s="204" t="s">
        <v>164</v>
      </c>
      <c r="E693" s="209" t="s">
        <v>21</v>
      </c>
      <c r="F693" s="210" t="s">
        <v>820</v>
      </c>
      <c r="G693" s="208"/>
      <c r="H693" s="209" t="s">
        <v>21</v>
      </c>
      <c r="I693" s="211"/>
      <c r="J693" s="208"/>
      <c r="K693" s="208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164</v>
      </c>
      <c r="AU693" s="216" t="s">
        <v>82</v>
      </c>
      <c r="AV693" s="11" t="s">
        <v>80</v>
      </c>
      <c r="AW693" s="11" t="s">
        <v>35</v>
      </c>
      <c r="AX693" s="11" t="s">
        <v>72</v>
      </c>
      <c r="AY693" s="216" t="s">
        <v>152</v>
      </c>
    </row>
    <row r="694" spans="2:65" s="11" customFormat="1" ht="13.5">
      <c r="B694" s="207"/>
      <c r="C694" s="208"/>
      <c r="D694" s="204" t="s">
        <v>164</v>
      </c>
      <c r="E694" s="209" t="s">
        <v>21</v>
      </c>
      <c r="F694" s="210" t="s">
        <v>861</v>
      </c>
      <c r="G694" s="208"/>
      <c r="H694" s="209" t="s">
        <v>21</v>
      </c>
      <c r="I694" s="211"/>
      <c r="J694" s="208"/>
      <c r="K694" s="208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164</v>
      </c>
      <c r="AU694" s="216" t="s">
        <v>82</v>
      </c>
      <c r="AV694" s="11" t="s">
        <v>80</v>
      </c>
      <c r="AW694" s="11" t="s">
        <v>35</v>
      </c>
      <c r="AX694" s="11" t="s">
        <v>72</v>
      </c>
      <c r="AY694" s="216" t="s">
        <v>152</v>
      </c>
    </row>
    <row r="695" spans="2:65" s="12" customFormat="1" ht="13.5">
      <c r="B695" s="217"/>
      <c r="C695" s="218"/>
      <c r="D695" s="204" t="s">
        <v>164</v>
      </c>
      <c r="E695" s="219" t="s">
        <v>21</v>
      </c>
      <c r="F695" s="220" t="s">
        <v>942</v>
      </c>
      <c r="G695" s="218"/>
      <c r="H695" s="221">
        <v>1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164</v>
      </c>
      <c r="AU695" s="227" t="s">
        <v>82</v>
      </c>
      <c r="AV695" s="12" t="s">
        <v>82</v>
      </c>
      <c r="AW695" s="12" t="s">
        <v>35</v>
      </c>
      <c r="AX695" s="12" t="s">
        <v>80</v>
      </c>
      <c r="AY695" s="227" t="s">
        <v>152</v>
      </c>
    </row>
    <row r="696" spans="2:65" s="1" customFormat="1" ht="25.5" customHeight="1">
      <c r="B696" s="41"/>
      <c r="C696" s="192" t="s">
        <v>943</v>
      </c>
      <c r="D696" s="192" t="s">
        <v>155</v>
      </c>
      <c r="E696" s="193" t="s">
        <v>944</v>
      </c>
      <c r="F696" s="194" t="s">
        <v>945</v>
      </c>
      <c r="G696" s="195" t="s">
        <v>804</v>
      </c>
      <c r="H696" s="196">
        <v>1</v>
      </c>
      <c r="I696" s="197"/>
      <c r="J696" s="198">
        <f>ROUND(I696*H696,2)</f>
        <v>0</v>
      </c>
      <c r="K696" s="194" t="s">
        <v>21</v>
      </c>
      <c r="L696" s="61"/>
      <c r="M696" s="199" t="s">
        <v>21</v>
      </c>
      <c r="N696" s="200" t="s">
        <v>43</v>
      </c>
      <c r="O696" s="42"/>
      <c r="P696" s="201">
        <f>O696*H696</f>
        <v>0</v>
      </c>
      <c r="Q696" s="201">
        <v>0.4</v>
      </c>
      <c r="R696" s="201">
        <f>Q696*H696</f>
        <v>0.4</v>
      </c>
      <c r="S696" s="201">
        <v>0</v>
      </c>
      <c r="T696" s="202">
        <f>S696*H696</f>
        <v>0</v>
      </c>
      <c r="AR696" s="24" t="s">
        <v>275</v>
      </c>
      <c r="AT696" s="24" t="s">
        <v>155</v>
      </c>
      <c r="AU696" s="24" t="s">
        <v>82</v>
      </c>
      <c r="AY696" s="24" t="s">
        <v>152</v>
      </c>
      <c r="BE696" s="203">
        <f>IF(N696="základní",J696,0)</f>
        <v>0</v>
      </c>
      <c r="BF696" s="203">
        <f>IF(N696="snížená",J696,0)</f>
        <v>0</v>
      </c>
      <c r="BG696" s="203">
        <f>IF(N696="zákl. přenesená",J696,0)</f>
        <v>0</v>
      </c>
      <c r="BH696" s="203">
        <f>IF(N696="sníž. přenesená",J696,0)</f>
        <v>0</v>
      </c>
      <c r="BI696" s="203">
        <f>IF(N696="nulová",J696,0)</f>
        <v>0</v>
      </c>
      <c r="BJ696" s="24" t="s">
        <v>80</v>
      </c>
      <c r="BK696" s="203">
        <f>ROUND(I696*H696,2)</f>
        <v>0</v>
      </c>
      <c r="BL696" s="24" t="s">
        <v>275</v>
      </c>
      <c r="BM696" s="24" t="s">
        <v>946</v>
      </c>
    </row>
    <row r="697" spans="2:65" s="11" customFormat="1" ht="13.5">
      <c r="B697" s="207"/>
      <c r="C697" s="208"/>
      <c r="D697" s="204" t="s">
        <v>164</v>
      </c>
      <c r="E697" s="209" t="s">
        <v>21</v>
      </c>
      <c r="F697" s="210" t="s">
        <v>941</v>
      </c>
      <c r="G697" s="208"/>
      <c r="H697" s="209" t="s">
        <v>21</v>
      </c>
      <c r="I697" s="211"/>
      <c r="J697" s="208"/>
      <c r="K697" s="208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164</v>
      </c>
      <c r="AU697" s="216" t="s">
        <v>82</v>
      </c>
      <c r="AV697" s="11" t="s">
        <v>80</v>
      </c>
      <c r="AW697" s="11" t="s">
        <v>35</v>
      </c>
      <c r="AX697" s="11" t="s">
        <v>72</v>
      </c>
      <c r="AY697" s="216" t="s">
        <v>152</v>
      </c>
    </row>
    <row r="698" spans="2:65" s="11" customFormat="1" ht="13.5">
      <c r="B698" s="207"/>
      <c r="C698" s="208"/>
      <c r="D698" s="204" t="s">
        <v>164</v>
      </c>
      <c r="E698" s="209" t="s">
        <v>21</v>
      </c>
      <c r="F698" s="210" t="s">
        <v>820</v>
      </c>
      <c r="G698" s="208"/>
      <c r="H698" s="209" t="s">
        <v>21</v>
      </c>
      <c r="I698" s="211"/>
      <c r="J698" s="208"/>
      <c r="K698" s="208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164</v>
      </c>
      <c r="AU698" s="216" t="s">
        <v>82</v>
      </c>
      <c r="AV698" s="11" t="s">
        <v>80</v>
      </c>
      <c r="AW698" s="11" t="s">
        <v>35</v>
      </c>
      <c r="AX698" s="11" t="s">
        <v>72</v>
      </c>
      <c r="AY698" s="216" t="s">
        <v>152</v>
      </c>
    </row>
    <row r="699" spans="2:65" s="11" customFormat="1" ht="13.5">
      <c r="B699" s="207"/>
      <c r="C699" s="208"/>
      <c r="D699" s="204" t="s">
        <v>164</v>
      </c>
      <c r="E699" s="209" t="s">
        <v>21</v>
      </c>
      <c r="F699" s="210" t="s">
        <v>861</v>
      </c>
      <c r="G699" s="208"/>
      <c r="H699" s="209" t="s">
        <v>21</v>
      </c>
      <c r="I699" s="211"/>
      <c r="J699" s="208"/>
      <c r="K699" s="208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164</v>
      </c>
      <c r="AU699" s="216" t="s">
        <v>82</v>
      </c>
      <c r="AV699" s="11" t="s">
        <v>80</v>
      </c>
      <c r="AW699" s="11" t="s">
        <v>35</v>
      </c>
      <c r="AX699" s="11" t="s">
        <v>72</v>
      </c>
      <c r="AY699" s="216" t="s">
        <v>152</v>
      </c>
    </row>
    <row r="700" spans="2:65" s="12" customFormat="1" ht="13.5">
      <c r="B700" s="217"/>
      <c r="C700" s="218"/>
      <c r="D700" s="204" t="s">
        <v>164</v>
      </c>
      <c r="E700" s="219" t="s">
        <v>21</v>
      </c>
      <c r="F700" s="220" t="s">
        <v>947</v>
      </c>
      <c r="G700" s="218"/>
      <c r="H700" s="221">
        <v>1</v>
      </c>
      <c r="I700" s="222"/>
      <c r="J700" s="218"/>
      <c r="K700" s="218"/>
      <c r="L700" s="223"/>
      <c r="M700" s="224"/>
      <c r="N700" s="225"/>
      <c r="O700" s="225"/>
      <c r="P700" s="225"/>
      <c r="Q700" s="225"/>
      <c r="R700" s="225"/>
      <c r="S700" s="225"/>
      <c r="T700" s="226"/>
      <c r="AT700" s="227" t="s">
        <v>164</v>
      </c>
      <c r="AU700" s="227" t="s">
        <v>82</v>
      </c>
      <c r="AV700" s="12" t="s">
        <v>82</v>
      </c>
      <c r="AW700" s="12" t="s">
        <v>35</v>
      </c>
      <c r="AX700" s="12" t="s">
        <v>80</v>
      </c>
      <c r="AY700" s="227" t="s">
        <v>152</v>
      </c>
    </row>
    <row r="701" spans="2:65" s="1" customFormat="1" ht="25.5" customHeight="1">
      <c r="B701" s="41"/>
      <c r="C701" s="192" t="s">
        <v>948</v>
      </c>
      <c r="D701" s="192" t="s">
        <v>155</v>
      </c>
      <c r="E701" s="193" t="s">
        <v>949</v>
      </c>
      <c r="F701" s="194" t="s">
        <v>950</v>
      </c>
      <c r="G701" s="195" t="s">
        <v>804</v>
      </c>
      <c r="H701" s="196">
        <v>1</v>
      </c>
      <c r="I701" s="197"/>
      <c r="J701" s="198">
        <f>ROUND(I701*H701,2)</f>
        <v>0</v>
      </c>
      <c r="K701" s="194" t="s">
        <v>21</v>
      </c>
      <c r="L701" s="61"/>
      <c r="M701" s="199" t="s">
        <v>21</v>
      </c>
      <c r="N701" s="200" t="s">
        <v>43</v>
      </c>
      <c r="O701" s="42"/>
      <c r="P701" s="201">
        <f>O701*H701</f>
        <v>0</v>
      </c>
      <c r="Q701" s="201">
        <v>0.4</v>
      </c>
      <c r="R701" s="201">
        <f>Q701*H701</f>
        <v>0.4</v>
      </c>
      <c r="S701" s="201">
        <v>0</v>
      </c>
      <c r="T701" s="202">
        <f>S701*H701</f>
        <v>0</v>
      </c>
      <c r="AR701" s="24" t="s">
        <v>275</v>
      </c>
      <c r="AT701" s="24" t="s">
        <v>155</v>
      </c>
      <c r="AU701" s="24" t="s">
        <v>82</v>
      </c>
      <c r="AY701" s="24" t="s">
        <v>152</v>
      </c>
      <c r="BE701" s="203">
        <f>IF(N701="základní",J701,0)</f>
        <v>0</v>
      </c>
      <c r="BF701" s="203">
        <f>IF(N701="snížená",J701,0)</f>
        <v>0</v>
      </c>
      <c r="BG701" s="203">
        <f>IF(N701="zákl. přenesená",J701,0)</f>
        <v>0</v>
      </c>
      <c r="BH701" s="203">
        <f>IF(N701="sníž. přenesená",J701,0)</f>
        <v>0</v>
      </c>
      <c r="BI701" s="203">
        <f>IF(N701="nulová",J701,0)</f>
        <v>0</v>
      </c>
      <c r="BJ701" s="24" t="s">
        <v>80</v>
      </c>
      <c r="BK701" s="203">
        <f>ROUND(I701*H701,2)</f>
        <v>0</v>
      </c>
      <c r="BL701" s="24" t="s">
        <v>275</v>
      </c>
      <c r="BM701" s="24" t="s">
        <v>951</v>
      </c>
    </row>
    <row r="702" spans="2:65" s="11" customFormat="1" ht="13.5">
      <c r="B702" s="207"/>
      <c r="C702" s="208"/>
      <c r="D702" s="204" t="s">
        <v>164</v>
      </c>
      <c r="E702" s="209" t="s">
        <v>21</v>
      </c>
      <c r="F702" s="210" t="s">
        <v>941</v>
      </c>
      <c r="G702" s="208"/>
      <c r="H702" s="209" t="s">
        <v>21</v>
      </c>
      <c r="I702" s="211"/>
      <c r="J702" s="208"/>
      <c r="K702" s="208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164</v>
      </c>
      <c r="AU702" s="216" t="s">
        <v>82</v>
      </c>
      <c r="AV702" s="11" t="s">
        <v>80</v>
      </c>
      <c r="AW702" s="11" t="s">
        <v>35</v>
      </c>
      <c r="AX702" s="11" t="s">
        <v>72</v>
      </c>
      <c r="AY702" s="216" t="s">
        <v>152</v>
      </c>
    </row>
    <row r="703" spans="2:65" s="11" customFormat="1" ht="13.5">
      <c r="B703" s="207"/>
      <c r="C703" s="208"/>
      <c r="D703" s="204" t="s">
        <v>164</v>
      </c>
      <c r="E703" s="209" t="s">
        <v>21</v>
      </c>
      <c r="F703" s="210" t="s">
        <v>820</v>
      </c>
      <c r="G703" s="208"/>
      <c r="H703" s="209" t="s">
        <v>21</v>
      </c>
      <c r="I703" s="211"/>
      <c r="J703" s="208"/>
      <c r="K703" s="208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164</v>
      </c>
      <c r="AU703" s="216" t="s">
        <v>82</v>
      </c>
      <c r="AV703" s="11" t="s">
        <v>80</v>
      </c>
      <c r="AW703" s="11" t="s">
        <v>35</v>
      </c>
      <c r="AX703" s="11" t="s">
        <v>72</v>
      </c>
      <c r="AY703" s="216" t="s">
        <v>152</v>
      </c>
    </row>
    <row r="704" spans="2:65" s="11" customFormat="1" ht="13.5">
      <c r="B704" s="207"/>
      <c r="C704" s="208"/>
      <c r="D704" s="204" t="s">
        <v>164</v>
      </c>
      <c r="E704" s="209" t="s">
        <v>21</v>
      </c>
      <c r="F704" s="210" t="s">
        <v>861</v>
      </c>
      <c r="G704" s="208"/>
      <c r="H704" s="209" t="s">
        <v>21</v>
      </c>
      <c r="I704" s="211"/>
      <c r="J704" s="208"/>
      <c r="K704" s="208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164</v>
      </c>
      <c r="AU704" s="216" t="s">
        <v>82</v>
      </c>
      <c r="AV704" s="11" t="s">
        <v>80</v>
      </c>
      <c r="AW704" s="11" t="s">
        <v>35</v>
      </c>
      <c r="AX704" s="11" t="s">
        <v>72</v>
      </c>
      <c r="AY704" s="216" t="s">
        <v>152</v>
      </c>
    </row>
    <row r="705" spans="2:65" s="12" customFormat="1" ht="13.5">
      <c r="B705" s="217"/>
      <c r="C705" s="218"/>
      <c r="D705" s="204" t="s">
        <v>164</v>
      </c>
      <c r="E705" s="219" t="s">
        <v>21</v>
      </c>
      <c r="F705" s="220" t="s">
        <v>947</v>
      </c>
      <c r="G705" s="218"/>
      <c r="H705" s="221">
        <v>1</v>
      </c>
      <c r="I705" s="222"/>
      <c r="J705" s="218"/>
      <c r="K705" s="218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164</v>
      </c>
      <c r="AU705" s="227" t="s">
        <v>82</v>
      </c>
      <c r="AV705" s="12" t="s">
        <v>82</v>
      </c>
      <c r="AW705" s="12" t="s">
        <v>35</v>
      </c>
      <c r="AX705" s="12" t="s">
        <v>80</v>
      </c>
      <c r="AY705" s="227" t="s">
        <v>152</v>
      </c>
    </row>
    <row r="706" spans="2:65" s="1" customFormat="1" ht="16.5" customHeight="1">
      <c r="B706" s="41"/>
      <c r="C706" s="192" t="s">
        <v>952</v>
      </c>
      <c r="D706" s="192" t="s">
        <v>155</v>
      </c>
      <c r="E706" s="193" t="s">
        <v>953</v>
      </c>
      <c r="F706" s="194" t="s">
        <v>954</v>
      </c>
      <c r="G706" s="195" t="s">
        <v>192</v>
      </c>
      <c r="H706" s="196">
        <v>22.68</v>
      </c>
      <c r="I706" s="197"/>
      <c r="J706" s="198">
        <f>ROUND(I706*H706,2)</f>
        <v>0</v>
      </c>
      <c r="K706" s="194" t="s">
        <v>21</v>
      </c>
      <c r="L706" s="61"/>
      <c r="M706" s="199" t="s">
        <v>21</v>
      </c>
      <c r="N706" s="200" t="s">
        <v>43</v>
      </c>
      <c r="O706" s="42"/>
      <c r="P706" s="201">
        <f>O706*H706</f>
        <v>0</v>
      </c>
      <c r="Q706" s="201">
        <v>2E-3</v>
      </c>
      <c r="R706" s="201">
        <f>Q706*H706</f>
        <v>4.5359999999999998E-2</v>
      </c>
      <c r="S706" s="201">
        <v>0</v>
      </c>
      <c r="T706" s="202">
        <f>S706*H706</f>
        <v>0</v>
      </c>
      <c r="AR706" s="24" t="s">
        <v>275</v>
      </c>
      <c r="AT706" s="24" t="s">
        <v>155</v>
      </c>
      <c r="AU706" s="24" t="s">
        <v>82</v>
      </c>
      <c r="AY706" s="24" t="s">
        <v>152</v>
      </c>
      <c r="BE706" s="203">
        <f>IF(N706="základní",J706,0)</f>
        <v>0</v>
      </c>
      <c r="BF706" s="203">
        <f>IF(N706="snížená",J706,0)</f>
        <v>0</v>
      </c>
      <c r="BG706" s="203">
        <f>IF(N706="zákl. přenesená",J706,0)</f>
        <v>0</v>
      </c>
      <c r="BH706" s="203">
        <f>IF(N706="sníž. přenesená",J706,0)</f>
        <v>0</v>
      </c>
      <c r="BI706" s="203">
        <f>IF(N706="nulová",J706,0)</f>
        <v>0</v>
      </c>
      <c r="BJ706" s="24" t="s">
        <v>80</v>
      </c>
      <c r="BK706" s="203">
        <f>ROUND(I706*H706,2)</f>
        <v>0</v>
      </c>
      <c r="BL706" s="24" t="s">
        <v>275</v>
      </c>
      <c r="BM706" s="24" t="s">
        <v>955</v>
      </c>
    </row>
    <row r="707" spans="2:65" s="12" customFormat="1" ht="13.5">
      <c r="B707" s="217"/>
      <c r="C707" s="218"/>
      <c r="D707" s="204" t="s">
        <v>164</v>
      </c>
      <c r="E707" s="219" t="s">
        <v>21</v>
      </c>
      <c r="F707" s="220" t="s">
        <v>956</v>
      </c>
      <c r="G707" s="218"/>
      <c r="H707" s="221">
        <v>22.68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164</v>
      </c>
      <c r="AU707" s="227" t="s">
        <v>82</v>
      </c>
      <c r="AV707" s="12" t="s">
        <v>82</v>
      </c>
      <c r="AW707" s="12" t="s">
        <v>35</v>
      </c>
      <c r="AX707" s="12" t="s">
        <v>80</v>
      </c>
      <c r="AY707" s="227" t="s">
        <v>152</v>
      </c>
    </row>
    <row r="708" spans="2:65" s="1" customFormat="1" ht="16.5" customHeight="1">
      <c r="B708" s="41"/>
      <c r="C708" s="192" t="s">
        <v>957</v>
      </c>
      <c r="D708" s="192" t="s">
        <v>155</v>
      </c>
      <c r="E708" s="193" t="s">
        <v>958</v>
      </c>
      <c r="F708" s="194" t="s">
        <v>959</v>
      </c>
      <c r="G708" s="195" t="s">
        <v>158</v>
      </c>
      <c r="H708" s="196">
        <v>2.9950000000000001</v>
      </c>
      <c r="I708" s="197"/>
      <c r="J708" s="198">
        <f>ROUND(I708*H708,2)</f>
        <v>0</v>
      </c>
      <c r="K708" s="194" t="s">
        <v>159</v>
      </c>
      <c r="L708" s="61"/>
      <c r="M708" s="199" t="s">
        <v>21</v>
      </c>
      <c r="N708" s="200" t="s">
        <v>43</v>
      </c>
      <c r="O708" s="42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AR708" s="24" t="s">
        <v>275</v>
      </c>
      <c r="AT708" s="24" t="s">
        <v>155</v>
      </c>
      <c r="AU708" s="24" t="s">
        <v>82</v>
      </c>
      <c r="AY708" s="24" t="s">
        <v>152</v>
      </c>
      <c r="BE708" s="203">
        <f>IF(N708="základní",J708,0)</f>
        <v>0</v>
      </c>
      <c r="BF708" s="203">
        <f>IF(N708="snížená",J708,0)</f>
        <v>0</v>
      </c>
      <c r="BG708" s="203">
        <f>IF(N708="zákl. přenesená",J708,0)</f>
        <v>0</v>
      </c>
      <c r="BH708" s="203">
        <f>IF(N708="sníž. přenesená",J708,0)</f>
        <v>0</v>
      </c>
      <c r="BI708" s="203">
        <f>IF(N708="nulová",J708,0)</f>
        <v>0</v>
      </c>
      <c r="BJ708" s="24" t="s">
        <v>80</v>
      </c>
      <c r="BK708" s="203">
        <f>ROUND(I708*H708,2)</f>
        <v>0</v>
      </c>
      <c r="BL708" s="24" t="s">
        <v>275</v>
      </c>
      <c r="BM708" s="24" t="s">
        <v>960</v>
      </c>
    </row>
    <row r="709" spans="2:65" s="1" customFormat="1" ht="27">
      <c r="B709" s="41"/>
      <c r="C709" s="63"/>
      <c r="D709" s="204" t="s">
        <v>162</v>
      </c>
      <c r="E709" s="63"/>
      <c r="F709" s="205" t="s">
        <v>961</v>
      </c>
      <c r="G709" s="63"/>
      <c r="H709" s="63"/>
      <c r="I709" s="163"/>
      <c r="J709" s="63"/>
      <c r="K709" s="63"/>
      <c r="L709" s="61"/>
      <c r="M709" s="206"/>
      <c r="N709" s="42"/>
      <c r="O709" s="42"/>
      <c r="P709" s="42"/>
      <c r="Q709" s="42"/>
      <c r="R709" s="42"/>
      <c r="S709" s="42"/>
      <c r="T709" s="78"/>
      <c r="AT709" s="24" t="s">
        <v>162</v>
      </c>
      <c r="AU709" s="24" t="s">
        <v>82</v>
      </c>
    </row>
    <row r="710" spans="2:65" s="1" customFormat="1" ht="16.5" customHeight="1">
      <c r="B710" s="41"/>
      <c r="C710" s="192" t="s">
        <v>962</v>
      </c>
      <c r="D710" s="192" t="s">
        <v>155</v>
      </c>
      <c r="E710" s="193" t="s">
        <v>963</v>
      </c>
      <c r="F710" s="194" t="s">
        <v>964</v>
      </c>
      <c r="G710" s="195" t="s">
        <v>158</v>
      </c>
      <c r="H710" s="196">
        <v>2.9950000000000001</v>
      </c>
      <c r="I710" s="197"/>
      <c r="J710" s="198">
        <f>ROUND(I710*H710,2)</f>
        <v>0</v>
      </c>
      <c r="K710" s="194" t="s">
        <v>159</v>
      </c>
      <c r="L710" s="61"/>
      <c r="M710" s="199" t="s">
        <v>21</v>
      </c>
      <c r="N710" s="200" t="s">
        <v>43</v>
      </c>
      <c r="O710" s="42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AR710" s="24" t="s">
        <v>275</v>
      </c>
      <c r="AT710" s="24" t="s">
        <v>155</v>
      </c>
      <c r="AU710" s="24" t="s">
        <v>82</v>
      </c>
      <c r="AY710" s="24" t="s">
        <v>152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24" t="s">
        <v>80</v>
      </c>
      <c r="BK710" s="203">
        <f>ROUND(I710*H710,2)</f>
        <v>0</v>
      </c>
      <c r="BL710" s="24" t="s">
        <v>275</v>
      </c>
      <c r="BM710" s="24" t="s">
        <v>965</v>
      </c>
    </row>
    <row r="711" spans="2:65" s="1" customFormat="1" ht="27">
      <c r="B711" s="41"/>
      <c r="C711" s="63"/>
      <c r="D711" s="204" t="s">
        <v>162</v>
      </c>
      <c r="E711" s="63"/>
      <c r="F711" s="205" t="s">
        <v>966</v>
      </c>
      <c r="G711" s="63"/>
      <c r="H711" s="63"/>
      <c r="I711" s="163"/>
      <c r="J711" s="63"/>
      <c r="K711" s="63"/>
      <c r="L711" s="61"/>
      <c r="M711" s="206"/>
      <c r="N711" s="42"/>
      <c r="O711" s="42"/>
      <c r="P711" s="42"/>
      <c r="Q711" s="42"/>
      <c r="R711" s="42"/>
      <c r="S711" s="42"/>
      <c r="T711" s="78"/>
      <c r="AT711" s="24" t="s">
        <v>162</v>
      </c>
      <c r="AU711" s="24" t="s">
        <v>82</v>
      </c>
    </row>
    <row r="712" spans="2:65" s="10" customFormat="1" ht="29.85" customHeight="1">
      <c r="B712" s="176"/>
      <c r="C712" s="177"/>
      <c r="D712" s="178" t="s">
        <v>71</v>
      </c>
      <c r="E712" s="190" t="s">
        <v>967</v>
      </c>
      <c r="F712" s="190" t="s">
        <v>968</v>
      </c>
      <c r="G712" s="177"/>
      <c r="H712" s="177"/>
      <c r="I712" s="180"/>
      <c r="J712" s="191">
        <f>BK712</f>
        <v>0</v>
      </c>
      <c r="K712" s="177"/>
      <c r="L712" s="182"/>
      <c r="M712" s="183"/>
      <c r="N712" s="184"/>
      <c r="O712" s="184"/>
      <c r="P712" s="185">
        <f>SUM(P713:P799)</f>
        <v>0</v>
      </c>
      <c r="Q712" s="184"/>
      <c r="R712" s="185">
        <f>SUM(R713:R799)</f>
        <v>6.1275999999999984</v>
      </c>
      <c r="S712" s="184"/>
      <c r="T712" s="186">
        <f>SUM(T713:T799)</f>
        <v>0</v>
      </c>
      <c r="AR712" s="187" t="s">
        <v>82</v>
      </c>
      <c r="AT712" s="188" t="s">
        <v>71</v>
      </c>
      <c r="AU712" s="188" t="s">
        <v>80</v>
      </c>
      <c r="AY712" s="187" t="s">
        <v>152</v>
      </c>
      <c r="BK712" s="189">
        <f>SUM(BK713:BK799)</f>
        <v>0</v>
      </c>
    </row>
    <row r="713" spans="2:65" s="1" customFormat="1" ht="25.5" customHeight="1">
      <c r="B713" s="41"/>
      <c r="C713" s="192" t="s">
        <v>969</v>
      </c>
      <c r="D713" s="192" t="s">
        <v>155</v>
      </c>
      <c r="E713" s="193" t="s">
        <v>970</v>
      </c>
      <c r="F713" s="194" t="s">
        <v>971</v>
      </c>
      <c r="G713" s="195" t="s">
        <v>192</v>
      </c>
      <c r="H713" s="196">
        <v>233</v>
      </c>
      <c r="I713" s="197"/>
      <c r="J713" s="198">
        <f>ROUND(I713*H713,2)</f>
        <v>0</v>
      </c>
      <c r="K713" s="194" t="s">
        <v>21</v>
      </c>
      <c r="L713" s="61"/>
      <c r="M713" s="199" t="s">
        <v>21</v>
      </c>
      <c r="N713" s="200" t="s">
        <v>43</v>
      </c>
      <c r="O713" s="42"/>
      <c r="P713" s="201">
        <f>O713*H713</f>
        <v>0</v>
      </c>
      <c r="Q713" s="201">
        <v>8.0000000000000002E-3</v>
      </c>
      <c r="R713" s="201">
        <f>Q713*H713</f>
        <v>1.8640000000000001</v>
      </c>
      <c r="S713" s="201">
        <v>0</v>
      </c>
      <c r="T713" s="202">
        <f>S713*H713</f>
        <v>0</v>
      </c>
      <c r="AR713" s="24" t="s">
        <v>275</v>
      </c>
      <c r="AT713" s="24" t="s">
        <v>155</v>
      </c>
      <c r="AU713" s="24" t="s">
        <v>82</v>
      </c>
      <c r="AY713" s="24" t="s">
        <v>152</v>
      </c>
      <c r="BE713" s="203">
        <f>IF(N713="základní",J713,0)</f>
        <v>0</v>
      </c>
      <c r="BF713" s="203">
        <f>IF(N713="snížená",J713,0)</f>
        <v>0</v>
      </c>
      <c r="BG713" s="203">
        <f>IF(N713="zákl. přenesená",J713,0)</f>
        <v>0</v>
      </c>
      <c r="BH713" s="203">
        <f>IF(N713="sníž. přenesená",J713,0)</f>
        <v>0</v>
      </c>
      <c r="BI713" s="203">
        <f>IF(N713="nulová",J713,0)</f>
        <v>0</v>
      </c>
      <c r="BJ713" s="24" t="s">
        <v>80</v>
      </c>
      <c r="BK713" s="203">
        <f>ROUND(I713*H713,2)</f>
        <v>0</v>
      </c>
      <c r="BL713" s="24" t="s">
        <v>275</v>
      </c>
      <c r="BM713" s="24" t="s">
        <v>972</v>
      </c>
    </row>
    <row r="714" spans="2:65" s="1" customFormat="1" ht="13.5">
      <c r="B714" s="41"/>
      <c r="C714" s="63"/>
      <c r="D714" s="204" t="s">
        <v>162</v>
      </c>
      <c r="E714" s="63"/>
      <c r="F714" s="205" t="s">
        <v>971</v>
      </c>
      <c r="G714" s="63"/>
      <c r="H714" s="63"/>
      <c r="I714" s="163"/>
      <c r="J714" s="63"/>
      <c r="K714" s="63"/>
      <c r="L714" s="61"/>
      <c r="M714" s="206"/>
      <c r="N714" s="42"/>
      <c r="O714" s="42"/>
      <c r="P714" s="42"/>
      <c r="Q714" s="42"/>
      <c r="R714" s="42"/>
      <c r="S714" s="42"/>
      <c r="T714" s="78"/>
      <c r="AT714" s="24" t="s">
        <v>162</v>
      </c>
      <c r="AU714" s="24" t="s">
        <v>82</v>
      </c>
    </row>
    <row r="715" spans="2:65" s="11" customFormat="1" ht="13.5">
      <c r="B715" s="207"/>
      <c r="C715" s="208"/>
      <c r="D715" s="204" t="s">
        <v>164</v>
      </c>
      <c r="E715" s="209" t="s">
        <v>21</v>
      </c>
      <c r="F715" s="210" t="s">
        <v>973</v>
      </c>
      <c r="G715" s="208"/>
      <c r="H715" s="209" t="s">
        <v>21</v>
      </c>
      <c r="I715" s="211"/>
      <c r="J715" s="208"/>
      <c r="K715" s="208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164</v>
      </c>
      <c r="AU715" s="216" t="s">
        <v>82</v>
      </c>
      <c r="AV715" s="11" t="s">
        <v>80</v>
      </c>
      <c r="AW715" s="11" t="s">
        <v>35</v>
      </c>
      <c r="AX715" s="11" t="s">
        <v>72</v>
      </c>
      <c r="AY715" s="216" t="s">
        <v>152</v>
      </c>
    </row>
    <row r="716" spans="2:65" s="11" customFormat="1" ht="13.5">
      <c r="B716" s="207"/>
      <c r="C716" s="208"/>
      <c r="D716" s="204" t="s">
        <v>164</v>
      </c>
      <c r="E716" s="209" t="s">
        <v>21</v>
      </c>
      <c r="F716" s="210" t="s">
        <v>974</v>
      </c>
      <c r="G716" s="208"/>
      <c r="H716" s="209" t="s">
        <v>21</v>
      </c>
      <c r="I716" s="211"/>
      <c r="J716" s="208"/>
      <c r="K716" s="208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164</v>
      </c>
      <c r="AU716" s="216" t="s">
        <v>82</v>
      </c>
      <c r="AV716" s="11" t="s">
        <v>80</v>
      </c>
      <c r="AW716" s="11" t="s">
        <v>35</v>
      </c>
      <c r="AX716" s="11" t="s">
        <v>72</v>
      </c>
      <c r="AY716" s="216" t="s">
        <v>152</v>
      </c>
    </row>
    <row r="717" spans="2:65" s="11" customFormat="1" ht="13.5">
      <c r="B717" s="207"/>
      <c r="C717" s="208"/>
      <c r="D717" s="204" t="s">
        <v>164</v>
      </c>
      <c r="E717" s="209" t="s">
        <v>21</v>
      </c>
      <c r="F717" s="210" t="s">
        <v>975</v>
      </c>
      <c r="G717" s="208"/>
      <c r="H717" s="209" t="s">
        <v>21</v>
      </c>
      <c r="I717" s="211"/>
      <c r="J717" s="208"/>
      <c r="K717" s="208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164</v>
      </c>
      <c r="AU717" s="216" t="s">
        <v>82</v>
      </c>
      <c r="AV717" s="11" t="s">
        <v>80</v>
      </c>
      <c r="AW717" s="11" t="s">
        <v>35</v>
      </c>
      <c r="AX717" s="11" t="s">
        <v>72</v>
      </c>
      <c r="AY717" s="216" t="s">
        <v>152</v>
      </c>
    </row>
    <row r="718" spans="2:65" s="11" customFormat="1" ht="27">
      <c r="B718" s="207"/>
      <c r="C718" s="208"/>
      <c r="D718" s="204" t="s">
        <v>164</v>
      </c>
      <c r="E718" s="209" t="s">
        <v>21</v>
      </c>
      <c r="F718" s="210" t="s">
        <v>976</v>
      </c>
      <c r="G718" s="208"/>
      <c r="H718" s="209" t="s">
        <v>21</v>
      </c>
      <c r="I718" s="211"/>
      <c r="J718" s="208"/>
      <c r="K718" s="208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164</v>
      </c>
      <c r="AU718" s="216" t="s">
        <v>82</v>
      </c>
      <c r="AV718" s="11" t="s">
        <v>80</v>
      </c>
      <c r="AW718" s="11" t="s">
        <v>35</v>
      </c>
      <c r="AX718" s="11" t="s">
        <v>72</v>
      </c>
      <c r="AY718" s="216" t="s">
        <v>152</v>
      </c>
    </row>
    <row r="719" spans="2:65" s="11" customFormat="1" ht="13.5">
      <c r="B719" s="207"/>
      <c r="C719" s="208"/>
      <c r="D719" s="204" t="s">
        <v>164</v>
      </c>
      <c r="E719" s="209" t="s">
        <v>21</v>
      </c>
      <c r="F719" s="210" t="s">
        <v>977</v>
      </c>
      <c r="G719" s="208"/>
      <c r="H719" s="209" t="s">
        <v>21</v>
      </c>
      <c r="I719" s="211"/>
      <c r="J719" s="208"/>
      <c r="K719" s="208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164</v>
      </c>
      <c r="AU719" s="216" t="s">
        <v>82</v>
      </c>
      <c r="AV719" s="11" t="s">
        <v>80</v>
      </c>
      <c r="AW719" s="11" t="s">
        <v>35</v>
      </c>
      <c r="AX719" s="11" t="s">
        <v>72</v>
      </c>
      <c r="AY719" s="216" t="s">
        <v>152</v>
      </c>
    </row>
    <row r="720" spans="2:65" s="11" customFormat="1" ht="13.5">
      <c r="B720" s="207"/>
      <c r="C720" s="208"/>
      <c r="D720" s="204" t="s">
        <v>164</v>
      </c>
      <c r="E720" s="209" t="s">
        <v>21</v>
      </c>
      <c r="F720" s="210" t="s">
        <v>978</v>
      </c>
      <c r="G720" s="208"/>
      <c r="H720" s="209" t="s">
        <v>21</v>
      </c>
      <c r="I720" s="211"/>
      <c r="J720" s="208"/>
      <c r="K720" s="208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164</v>
      </c>
      <c r="AU720" s="216" t="s">
        <v>82</v>
      </c>
      <c r="AV720" s="11" t="s">
        <v>80</v>
      </c>
      <c r="AW720" s="11" t="s">
        <v>35</v>
      </c>
      <c r="AX720" s="11" t="s">
        <v>72</v>
      </c>
      <c r="AY720" s="216" t="s">
        <v>152</v>
      </c>
    </row>
    <row r="721" spans="2:65" s="12" customFormat="1" ht="13.5">
      <c r="B721" s="217"/>
      <c r="C721" s="218"/>
      <c r="D721" s="204" t="s">
        <v>164</v>
      </c>
      <c r="E721" s="219" t="s">
        <v>21</v>
      </c>
      <c r="F721" s="220" t="s">
        <v>979</v>
      </c>
      <c r="G721" s="218"/>
      <c r="H721" s="221">
        <v>233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164</v>
      </c>
      <c r="AU721" s="227" t="s">
        <v>82</v>
      </c>
      <c r="AV721" s="12" t="s">
        <v>82</v>
      </c>
      <c r="AW721" s="12" t="s">
        <v>35</v>
      </c>
      <c r="AX721" s="12" t="s">
        <v>80</v>
      </c>
      <c r="AY721" s="227" t="s">
        <v>152</v>
      </c>
    </row>
    <row r="722" spans="2:65" s="1" customFormat="1" ht="16.5" customHeight="1">
      <c r="B722" s="41"/>
      <c r="C722" s="192" t="s">
        <v>980</v>
      </c>
      <c r="D722" s="192" t="s">
        <v>155</v>
      </c>
      <c r="E722" s="193" t="s">
        <v>981</v>
      </c>
      <c r="F722" s="194" t="s">
        <v>982</v>
      </c>
      <c r="G722" s="195" t="s">
        <v>192</v>
      </c>
      <c r="H722" s="196">
        <v>306</v>
      </c>
      <c r="I722" s="197"/>
      <c r="J722" s="198">
        <f>ROUND(I722*H722,2)</f>
        <v>0</v>
      </c>
      <c r="K722" s="194" t="s">
        <v>21</v>
      </c>
      <c r="L722" s="61"/>
      <c r="M722" s="199" t="s">
        <v>21</v>
      </c>
      <c r="N722" s="200" t="s">
        <v>43</v>
      </c>
      <c r="O722" s="42"/>
      <c r="P722" s="201">
        <f>O722*H722</f>
        <v>0</v>
      </c>
      <c r="Q722" s="201">
        <v>8.0000000000000002E-3</v>
      </c>
      <c r="R722" s="201">
        <f>Q722*H722</f>
        <v>2.448</v>
      </c>
      <c r="S722" s="201">
        <v>0</v>
      </c>
      <c r="T722" s="202">
        <f>S722*H722</f>
        <v>0</v>
      </c>
      <c r="AR722" s="24" t="s">
        <v>275</v>
      </c>
      <c r="AT722" s="24" t="s">
        <v>155</v>
      </c>
      <c r="AU722" s="24" t="s">
        <v>82</v>
      </c>
      <c r="AY722" s="24" t="s">
        <v>152</v>
      </c>
      <c r="BE722" s="203">
        <f>IF(N722="základní",J722,0)</f>
        <v>0</v>
      </c>
      <c r="BF722" s="203">
        <f>IF(N722="snížená",J722,0)</f>
        <v>0</v>
      </c>
      <c r="BG722" s="203">
        <f>IF(N722="zákl. přenesená",J722,0)</f>
        <v>0</v>
      </c>
      <c r="BH722" s="203">
        <f>IF(N722="sníž. přenesená",J722,0)</f>
        <v>0</v>
      </c>
      <c r="BI722" s="203">
        <f>IF(N722="nulová",J722,0)</f>
        <v>0</v>
      </c>
      <c r="BJ722" s="24" t="s">
        <v>80</v>
      </c>
      <c r="BK722" s="203">
        <f>ROUND(I722*H722,2)</f>
        <v>0</v>
      </c>
      <c r="BL722" s="24" t="s">
        <v>275</v>
      </c>
      <c r="BM722" s="24" t="s">
        <v>983</v>
      </c>
    </row>
    <row r="723" spans="2:65" s="1" customFormat="1" ht="13.5">
      <c r="B723" s="41"/>
      <c r="C723" s="63"/>
      <c r="D723" s="204" t="s">
        <v>162</v>
      </c>
      <c r="E723" s="63"/>
      <c r="F723" s="205" t="s">
        <v>982</v>
      </c>
      <c r="G723" s="63"/>
      <c r="H723" s="63"/>
      <c r="I723" s="163"/>
      <c r="J723" s="63"/>
      <c r="K723" s="63"/>
      <c r="L723" s="61"/>
      <c r="M723" s="206"/>
      <c r="N723" s="42"/>
      <c r="O723" s="42"/>
      <c r="P723" s="42"/>
      <c r="Q723" s="42"/>
      <c r="R723" s="42"/>
      <c r="S723" s="42"/>
      <c r="T723" s="78"/>
      <c r="AT723" s="24" t="s">
        <v>162</v>
      </c>
      <c r="AU723" s="24" t="s">
        <v>82</v>
      </c>
    </row>
    <row r="724" spans="2:65" s="11" customFormat="1" ht="13.5">
      <c r="B724" s="207"/>
      <c r="C724" s="208"/>
      <c r="D724" s="204" t="s">
        <v>164</v>
      </c>
      <c r="E724" s="209" t="s">
        <v>21</v>
      </c>
      <c r="F724" s="210" t="s">
        <v>984</v>
      </c>
      <c r="G724" s="208"/>
      <c r="H724" s="209" t="s">
        <v>21</v>
      </c>
      <c r="I724" s="211"/>
      <c r="J724" s="208"/>
      <c r="K724" s="208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164</v>
      </c>
      <c r="AU724" s="216" t="s">
        <v>82</v>
      </c>
      <c r="AV724" s="11" t="s">
        <v>80</v>
      </c>
      <c r="AW724" s="11" t="s">
        <v>35</v>
      </c>
      <c r="AX724" s="11" t="s">
        <v>72</v>
      </c>
      <c r="AY724" s="216" t="s">
        <v>152</v>
      </c>
    </row>
    <row r="725" spans="2:65" s="11" customFormat="1" ht="13.5">
      <c r="B725" s="207"/>
      <c r="C725" s="208"/>
      <c r="D725" s="204" t="s">
        <v>164</v>
      </c>
      <c r="E725" s="209" t="s">
        <v>21</v>
      </c>
      <c r="F725" s="210" t="s">
        <v>985</v>
      </c>
      <c r="G725" s="208"/>
      <c r="H725" s="209" t="s">
        <v>21</v>
      </c>
      <c r="I725" s="211"/>
      <c r="J725" s="208"/>
      <c r="K725" s="208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164</v>
      </c>
      <c r="AU725" s="216" t="s">
        <v>82</v>
      </c>
      <c r="AV725" s="11" t="s">
        <v>80</v>
      </c>
      <c r="AW725" s="11" t="s">
        <v>35</v>
      </c>
      <c r="AX725" s="11" t="s">
        <v>72</v>
      </c>
      <c r="AY725" s="216" t="s">
        <v>152</v>
      </c>
    </row>
    <row r="726" spans="2:65" s="11" customFormat="1" ht="27">
      <c r="B726" s="207"/>
      <c r="C726" s="208"/>
      <c r="D726" s="204" t="s">
        <v>164</v>
      </c>
      <c r="E726" s="209" t="s">
        <v>21</v>
      </c>
      <c r="F726" s="210" t="s">
        <v>986</v>
      </c>
      <c r="G726" s="208"/>
      <c r="H726" s="209" t="s">
        <v>21</v>
      </c>
      <c r="I726" s="211"/>
      <c r="J726" s="208"/>
      <c r="K726" s="208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164</v>
      </c>
      <c r="AU726" s="216" t="s">
        <v>82</v>
      </c>
      <c r="AV726" s="11" t="s">
        <v>80</v>
      </c>
      <c r="AW726" s="11" t="s">
        <v>35</v>
      </c>
      <c r="AX726" s="11" t="s">
        <v>72</v>
      </c>
      <c r="AY726" s="216" t="s">
        <v>152</v>
      </c>
    </row>
    <row r="727" spans="2:65" s="11" customFormat="1" ht="13.5">
      <c r="B727" s="207"/>
      <c r="C727" s="208"/>
      <c r="D727" s="204" t="s">
        <v>164</v>
      </c>
      <c r="E727" s="209" t="s">
        <v>21</v>
      </c>
      <c r="F727" s="210" t="s">
        <v>977</v>
      </c>
      <c r="G727" s="208"/>
      <c r="H727" s="209" t="s">
        <v>21</v>
      </c>
      <c r="I727" s="211"/>
      <c r="J727" s="208"/>
      <c r="K727" s="208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164</v>
      </c>
      <c r="AU727" s="216" t="s">
        <v>82</v>
      </c>
      <c r="AV727" s="11" t="s">
        <v>80</v>
      </c>
      <c r="AW727" s="11" t="s">
        <v>35</v>
      </c>
      <c r="AX727" s="11" t="s">
        <v>72</v>
      </c>
      <c r="AY727" s="216" t="s">
        <v>152</v>
      </c>
    </row>
    <row r="728" spans="2:65" s="11" customFormat="1" ht="13.5">
      <c r="B728" s="207"/>
      <c r="C728" s="208"/>
      <c r="D728" s="204" t="s">
        <v>164</v>
      </c>
      <c r="E728" s="209" t="s">
        <v>21</v>
      </c>
      <c r="F728" s="210" t="s">
        <v>987</v>
      </c>
      <c r="G728" s="208"/>
      <c r="H728" s="209" t="s">
        <v>21</v>
      </c>
      <c r="I728" s="211"/>
      <c r="J728" s="208"/>
      <c r="K728" s="208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164</v>
      </c>
      <c r="AU728" s="216" t="s">
        <v>82</v>
      </c>
      <c r="AV728" s="11" t="s">
        <v>80</v>
      </c>
      <c r="AW728" s="11" t="s">
        <v>35</v>
      </c>
      <c r="AX728" s="11" t="s">
        <v>72</v>
      </c>
      <c r="AY728" s="216" t="s">
        <v>152</v>
      </c>
    </row>
    <row r="729" spans="2:65" s="11" customFormat="1" ht="13.5">
      <c r="B729" s="207"/>
      <c r="C729" s="208"/>
      <c r="D729" s="204" t="s">
        <v>164</v>
      </c>
      <c r="E729" s="209" t="s">
        <v>21</v>
      </c>
      <c r="F729" s="210" t="s">
        <v>988</v>
      </c>
      <c r="G729" s="208"/>
      <c r="H729" s="209" t="s">
        <v>21</v>
      </c>
      <c r="I729" s="211"/>
      <c r="J729" s="208"/>
      <c r="K729" s="208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164</v>
      </c>
      <c r="AU729" s="216" t="s">
        <v>82</v>
      </c>
      <c r="AV729" s="11" t="s">
        <v>80</v>
      </c>
      <c r="AW729" s="11" t="s">
        <v>35</v>
      </c>
      <c r="AX729" s="11" t="s">
        <v>72</v>
      </c>
      <c r="AY729" s="216" t="s">
        <v>152</v>
      </c>
    </row>
    <row r="730" spans="2:65" s="12" customFormat="1" ht="13.5">
      <c r="B730" s="217"/>
      <c r="C730" s="218"/>
      <c r="D730" s="204" t="s">
        <v>164</v>
      </c>
      <c r="E730" s="219" t="s">
        <v>21</v>
      </c>
      <c r="F730" s="220" t="s">
        <v>989</v>
      </c>
      <c r="G730" s="218"/>
      <c r="H730" s="221">
        <v>306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164</v>
      </c>
      <c r="AU730" s="227" t="s">
        <v>82</v>
      </c>
      <c r="AV730" s="12" t="s">
        <v>82</v>
      </c>
      <c r="AW730" s="12" t="s">
        <v>35</v>
      </c>
      <c r="AX730" s="12" t="s">
        <v>80</v>
      </c>
      <c r="AY730" s="227" t="s">
        <v>152</v>
      </c>
    </row>
    <row r="731" spans="2:65" s="1" customFormat="1" ht="38.25" customHeight="1">
      <c r="B731" s="41"/>
      <c r="C731" s="192" t="s">
        <v>990</v>
      </c>
      <c r="D731" s="192" t="s">
        <v>155</v>
      </c>
      <c r="E731" s="193" t="s">
        <v>991</v>
      </c>
      <c r="F731" s="194" t="s">
        <v>992</v>
      </c>
      <c r="G731" s="195" t="s">
        <v>804</v>
      </c>
      <c r="H731" s="196">
        <v>15</v>
      </c>
      <c r="I731" s="197"/>
      <c r="J731" s="198">
        <f>ROUND(I731*H731,2)</f>
        <v>0</v>
      </c>
      <c r="K731" s="194" t="s">
        <v>21</v>
      </c>
      <c r="L731" s="61"/>
      <c r="M731" s="199" t="s">
        <v>21</v>
      </c>
      <c r="N731" s="200" t="s">
        <v>43</v>
      </c>
      <c r="O731" s="42"/>
      <c r="P731" s="201">
        <f>O731*H731</f>
        <v>0</v>
      </c>
      <c r="Q731" s="201">
        <v>0.03</v>
      </c>
      <c r="R731" s="201">
        <f>Q731*H731</f>
        <v>0.44999999999999996</v>
      </c>
      <c r="S731" s="201">
        <v>0</v>
      </c>
      <c r="T731" s="202">
        <f>S731*H731</f>
        <v>0</v>
      </c>
      <c r="AR731" s="24" t="s">
        <v>275</v>
      </c>
      <c r="AT731" s="24" t="s">
        <v>155</v>
      </c>
      <c r="AU731" s="24" t="s">
        <v>82</v>
      </c>
      <c r="AY731" s="24" t="s">
        <v>152</v>
      </c>
      <c r="BE731" s="203">
        <f>IF(N731="základní",J731,0)</f>
        <v>0</v>
      </c>
      <c r="BF731" s="203">
        <f>IF(N731="snížená",J731,0)</f>
        <v>0</v>
      </c>
      <c r="BG731" s="203">
        <f>IF(N731="zákl. přenesená",J731,0)</f>
        <v>0</v>
      </c>
      <c r="BH731" s="203">
        <f>IF(N731="sníž. přenesená",J731,0)</f>
        <v>0</v>
      </c>
      <c r="BI731" s="203">
        <f>IF(N731="nulová",J731,0)</f>
        <v>0</v>
      </c>
      <c r="BJ731" s="24" t="s">
        <v>80</v>
      </c>
      <c r="BK731" s="203">
        <f>ROUND(I731*H731,2)</f>
        <v>0</v>
      </c>
      <c r="BL731" s="24" t="s">
        <v>275</v>
      </c>
      <c r="BM731" s="24" t="s">
        <v>993</v>
      </c>
    </row>
    <row r="732" spans="2:65" s="11" customFormat="1" ht="13.5">
      <c r="B732" s="207"/>
      <c r="C732" s="208"/>
      <c r="D732" s="204" t="s">
        <v>164</v>
      </c>
      <c r="E732" s="209" t="s">
        <v>21</v>
      </c>
      <c r="F732" s="210" t="s">
        <v>819</v>
      </c>
      <c r="G732" s="208"/>
      <c r="H732" s="209" t="s">
        <v>21</v>
      </c>
      <c r="I732" s="211"/>
      <c r="J732" s="208"/>
      <c r="K732" s="208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164</v>
      </c>
      <c r="AU732" s="216" t="s">
        <v>82</v>
      </c>
      <c r="AV732" s="11" t="s">
        <v>80</v>
      </c>
      <c r="AW732" s="11" t="s">
        <v>35</v>
      </c>
      <c r="AX732" s="11" t="s">
        <v>72</v>
      </c>
      <c r="AY732" s="216" t="s">
        <v>152</v>
      </c>
    </row>
    <row r="733" spans="2:65" s="11" customFormat="1" ht="13.5">
      <c r="B733" s="207"/>
      <c r="C733" s="208"/>
      <c r="D733" s="204" t="s">
        <v>164</v>
      </c>
      <c r="E733" s="209" t="s">
        <v>21</v>
      </c>
      <c r="F733" s="210" t="s">
        <v>820</v>
      </c>
      <c r="G733" s="208"/>
      <c r="H733" s="209" t="s">
        <v>21</v>
      </c>
      <c r="I733" s="211"/>
      <c r="J733" s="208"/>
      <c r="K733" s="208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164</v>
      </c>
      <c r="AU733" s="216" t="s">
        <v>82</v>
      </c>
      <c r="AV733" s="11" t="s">
        <v>80</v>
      </c>
      <c r="AW733" s="11" t="s">
        <v>35</v>
      </c>
      <c r="AX733" s="11" t="s">
        <v>72</v>
      </c>
      <c r="AY733" s="216" t="s">
        <v>152</v>
      </c>
    </row>
    <row r="734" spans="2:65" s="11" customFormat="1" ht="13.5">
      <c r="B734" s="207"/>
      <c r="C734" s="208"/>
      <c r="D734" s="204" t="s">
        <v>164</v>
      </c>
      <c r="E734" s="209" t="s">
        <v>21</v>
      </c>
      <c r="F734" s="210" t="s">
        <v>861</v>
      </c>
      <c r="G734" s="208"/>
      <c r="H734" s="209" t="s">
        <v>21</v>
      </c>
      <c r="I734" s="211"/>
      <c r="J734" s="208"/>
      <c r="K734" s="208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164</v>
      </c>
      <c r="AU734" s="216" t="s">
        <v>82</v>
      </c>
      <c r="AV734" s="11" t="s">
        <v>80</v>
      </c>
      <c r="AW734" s="11" t="s">
        <v>35</v>
      </c>
      <c r="AX734" s="11" t="s">
        <v>72</v>
      </c>
      <c r="AY734" s="216" t="s">
        <v>152</v>
      </c>
    </row>
    <row r="735" spans="2:65" s="12" customFormat="1" ht="13.5">
      <c r="B735" s="217"/>
      <c r="C735" s="218"/>
      <c r="D735" s="204" t="s">
        <v>164</v>
      </c>
      <c r="E735" s="219" t="s">
        <v>21</v>
      </c>
      <c r="F735" s="220" t="s">
        <v>994</v>
      </c>
      <c r="G735" s="218"/>
      <c r="H735" s="221">
        <v>15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164</v>
      </c>
      <c r="AU735" s="227" t="s">
        <v>82</v>
      </c>
      <c r="AV735" s="12" t="s">
        <v>82</v>
      </c>
      <c r="AW735" s="12" t="s">
        <v>35</v>
      </c>
      <c r="AX735" s="12" t="s">
        <v>80</v>
      </c>
      <c r="AY735" s="227" t="s">
        <v>152</v>
      </c>
    </row>
    <row r="736" spans="2:65" s="1" customFormat="1" ht="38.25" customHeight="1">
      <c r="B736" s="41"/>
      <c r="C736" s="192" t="s">
        <v>995</v>
      </c>
      <c r="D736" s="192" t="s">
        <v>155</v>
      </c>
      <c r="E736" s="193" t="s">
        <v>996</v>
      </c>
      <c r="F736" s="194" t="s">
        <v>997</v>
      </c>
      <c r="G736" s="195" t="s">
        <v>804</v>
      </c>
      <c r="H736" s="196">
        <v>1</v>
      </c>
      <c r="I736" s="197"/>
      <c r="J736" s="198">
        <f>ROUND(I736*H736,2)</f>
        <v>0</v>
      </c>
      <c r="K736" s="194" t="s">
        <v>21</v>
      </c>
      <c r="L736" s="61"/>
      <c r="M736" s="199" t="s">
        <v>21</v>
      </c>
      <c r="N736" s="200" t="s">
        <v>43</v>
      </c>
      <c r="O736" s="42"/>
      <c r="P736" s="201">
        <f>O736*H736</f>
        <v>0</v>
      </c>
      <c r="Q736" s="201">
        <v>1.4999999999999999E-2</v>
      </c>
      <c r="R736" s="201">
        <f>Q736*H736</f>
        <v>1.4999999999999999E-2</v>
      </c>
      <c r="S736" s="201">
        <v>0</v>
      </c>
      <c r="T736" s="202">
        <f>S736*H736</f>
        <v>0</v>
      </c>
      <c r="AR736" s="24" t="s">
        <v>275</v>
      </c>
      <c r="AT736" s="24" t="s">
        <v>155</v>
      </c>
      <c r="AU736" s="24" t="s">
        <v>82</v>
      </c>
      <c r="AY736" s="24" t="s">
        <v>152</v>
      </c>
      <c r="BE736" s="203">
        <f>IF(N736="základní",J736,0)</f>
        <v>0</v>
      </c>
      <c r="BF736" s="203">
        <f>IF(N736="snížená",J736,0)</f>
        <v>0</v>
      </c>
      <c r="BG736" s="203">
        <f>IF(N736="zákl. přenesená",J736,0)</f>
        <v>0</v>
      </c>
      <c r="BH736" s="203">
        <f>IF(N736="sníž. přenesená",J736,0)</f>
        <v>0</v>
      </c>
      <c r="BI736" s="203">
        <f>IF(N736="nulová",J736,0)</f>
        <v>0</v>
      </c>
      <c r="BJ736" s="24" t="s">
        <v>80</v>
      </c>
      <c r="BK736" s="203">
        <f>ROUND(I736*H736,2)</f>
        <v>0</v>
      </c>
      <c r="BL736" s="24" t="s">
        <v>275</v>
      </c>
      <c r="BM736" s="24" t="s">
        <v>998</v>
      </c>
    </row>
    <row r="737" spans="2:65" s="11" customFormat="1" ht="13.5">
      <c r="B737" s="207"/>
      <c r="C737" s="208"/>
      <c r="D737" s="204" t="s">
        <v>164</v>
      </c>
      <c r="E737" s="209" t="s">
        <v>21</v>
      </c>
      <c r="F737" s="210" t="s">
        <v>819</v>
      </c>
      <c r="G737" s="208"/>
      <c r="H737" s="209" t="s">
        <v>21</v>
      </c>
      <c r="I737" s="211"/>
      <c r="J737" s="208"/>
      <c r="K737" s="208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164</v>
      </c>
      <c r="AU737" s="216" t="s">
        <v>82</v>
      </c>
      <c r="AV737" s="11" t="s">
        <v>80</v>
      </c>
      <c r="AW737" s="11" t="s">
        <v>35</v>
      </c>
      <c r="AX737" s="11" t="s">
        <v>72</v>
      </c>
      <c r="AY737" s="216" t="s">
        <v>152</v>
      </c>
    </row>
    <row r="738" spans="2:65" s="11" customFormat="1" ht="13.5">
      <c r="B738" s="207"/>
      <c r="C738" s="208"/>
      <c r="D738" s="204" t="s">
        <v>164</v>
      </c>
      <c r="E738" s="209" t="s">
        <v>21</v>
      </c>
      <c r="F738" s="210" t="s">
        <v>820</v>
      </c>
      <c r="G738" s="208"/>
      <c r="H738" s="209" t="s">
        <v>21</v>
      </c>
      <c r="I738" s="211"/>
      <c r="J738" s="208"/>
      <c r="K738" s="208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164</v>
      </c>
      <c r="AU738" s="216" t="s">
        <v>82</v>
      </c>
      <c r="AV738" s="11" t="s">
        <v>80</v>
      </c>
      <c r="AW738" s="11" t="s">
        <v>35</v>
      </c>
      <c r="AX738" s="11" t="s">
        <v>72</v>
      </c>
      <c r="AY738" s="216" t="s">
        <v>152</v>
      </c>
    </row>
    <row r="739" spans="2:65" s="11" customFormat="1" ht="13.5">
      <c r="B739" s="207"/>
      <c r="C739" s="208"/>
      <c r="D739" s="204" t="s">
        <v>164</v>
      </c>
      <c r="E739" s="209" t="s">
        <v>21</v>
      </c>
      <c r="F739" s="210" t="s">
        <v>861</v>
      </c>
      <c r="G739" s="208"/>
      <c r="H739" s="209" t="s">
        <v>21</v>
      </c>
      <c r="I739" s="211"/>
      <c r="J739" s="208"/>
      <c r="K739" s="208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164</v>
      </c>
      <c r="AU739" s="216" t="s">
        <v>82</v>
      </c>
      <c r="AV739" s="11" t="s">
        <v>80</v>
      </c>
      <c r="AW739" s="11" t="s">
        <v>35</v>
      </c>
      <c r="AX739" s="11" t="s">
        <v>72</v>
      </c>
      <c r="AY739" s="216" t="s">
        <v>152</v>
      </c>
    </row>
    <row r="740" spans="2:65" s="12" customFormat="1" ht="13.5">
      <c r="B740" s="217"/>
      <c r="C740" s="218"/>
      <c r="D740" s="204" t="s">
        <v>164</v>
      </c>
      <c r="E740" s="219" t="s">
        <v>21</v>
      </c>
      <c r="F740" s="220" t="s">
        <v>999</v>
      </c>
      <c r="G740" s="218"/>
      <c r="H740" s="221">
        <v>1</v>
      </c>
      <c r="I740" s="222"/>
      <c r="J740" s="218"/>
      <c r="K740" s="218"/>
      <c r="L740" s="223"/>
      <c r="M740" s="224"/>
      <c r="N740" s="225"/>
      <c r="O740" s="225"/>
      <c r="P740" s="225"/>
      <c r="Q740" s="225"/>
      <c r="R740" s="225"/>
      <c r="S740" s="225"/>
      <c r="T740" s="226"/>
      <c r="AT740" s="227" t="s">
        <v>164</v>
      </c>
      <c r="AU740" s="227" t="s">
        <v>82</v>
      </c>
      <c r="AV740" s="12" t="s">
        <v>82</v>
      </c>
      <c r="AW740" s="12" t="s">
        <v>35</v>
      </c>
      <c r="AX740" s="12" t="s">
        <v>80</v>
      </c>
      <c r="AY740" s="227" t="s">
        <v>152</v>
      </c>
    </row>
    <row r="741" spans="2:65" s="1" customFormat="1" ht="25.5" customHeight="1">
      <c r="B741" s="41"/>
      <c r="C741" s="192" t="s">
        <v>1000</v>
      </c>
      <c r="D741" s="192" t="s">
        <v>155</v>
      </c>
      <c r="E741" s="193" t="s">
        <v>1001</v>
      </c>
      <c r="F741" s="194" t="s">
        <v>1002</v>
      </c>
      <c r="G741" s="195" t="s">
        <v>804</v>
      </c>
      <c r="H741" s="196">
        <v>20</v>
      </c>
      <c r="I741" s="197"/>
      <c r="J741" s="198">
        <f>ROUND(I741*H741,2)</f>
        <v>0</v>
      </c>
      <c r="K741" s="194" t="s">
        <v>21</v>
      </c>
      <c r="L741" s="61"/>
      <c r="M741" s="199" t="s">
        <v>21</v>
      </c>
      <c r="N741" s="200" t="s">
        <v>43</v>
      </c>
      <c r="O741" s="42"/>
      <c r="P741" s="201">
        <f>O741*H741</f>
        <v>0</v>
      </c>
      <c r="Q741" s="201">
        <v>5.0000000000000001E-3</v>
      </c>
      <c r="R741" s="201">
        <f>Q741*H741</f>
        <v>0.1</v>
      </c>
      <c r="S741" s="201">
        <v>0</v>
      </c>
      <c r="T741" s="202">
        <f>S741*H741</f>
        <v>0</v>
      </c>
      <c r="AR741" s="24" t="s">
        <v>275</v>
      </c>
      <c r="AT741" s="24" t="s">
        <v>155</v>
      </c>
      <c r="AU741" s="24" t="s">
        <v>82</v>
      </c>
      <c r="AY741" s="24" t="s">
        <v>152</v>
      </c>
      <c r="BE741" s="203">
        <f>IF(N741="základní",J741,0)</f>
        <v>0</v>
      </c>
      <c r="BF741" s="203">
        <f>IF(N741="snížená",J741,0)</f>
        <v>0</v>
      </c>
      <c r="BG741" s="203">
        <f>IF(N741="zákl. přenesená",J741,0)</f>
        <v>0</v>
      </c>
      <c r="BH741" s="203">
        <f>IF(N741="sníž. přenesená",J741,0)</f>
        <v>0</v>
      </c>
      <c r="BI741" s="203">
        <f>IF(N741="nulová",J741,0)</f>
        <v>0</v>
      </c>
      <c r="BJ741" s="24" t="s">
        <v>80</v>
      </c>
      <c r="BK741" s="203">
        <f>ROUND(I741*H741,2)</f>
        <v>0</v>
      </c>
      <c r="BL741" s="24" t="s">
        <v>275</v>
      </c>
      <c r="BM741" s="24" t="s">
        <v>1003</v>
      </c>
    </row>
    <row r="742" spans="2:65" s="11" customFormat="1" ht="13.5">
      <c r="B742" s="207"/>
      <c r="C742" s="208"/>
      <c r="D742" s="204" t="s">
        <v>164</v>
      </c>
      <c r="E742" s="209" t="s">
        <v>21</v>
      </c>
      <c r="F742" s="210" t="s">
        <v>819</v>
      </c>
      <c r="G742" s="208"/>
      <c r="H742" s="209" t="s">
        <v>21</v>
      </c>
      <c r="I742" s="211"/>
      <c r="J742" s="208"/>
      <c r="K742" s="208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164</v>
      </c>
      <c r="AU742" s="216" t="s">
        <v>82</v>
      </c>
      <c r="AV742" s="11" t="s">
        <v>80</v>
      </c>
      <c r="AW742" s="11" t="s">
        <v>35</v>
      </c>
      <c r="AX742" s="11" t="s">
        <v>72</v>
      </c>
      <c r="AY742" s="216" t="s">
        <v>152</v>
      </c>
    </row>
    <row r="743" spans="2:65" s="11" customFormat="1" ht="13.5">
      <c r="B743" s="207"/>
      <c r="C743" s="208"/>
      <c r="D743" s="204" t="s">
        <v>164</v>
      </c>
      <c r="E743" s="209" t="s">
        <v>21</v>
      </c>
      <c r="F743" s="210" t="s">
        <v>820</v>
      </c>
      <c r="G743" s="208"/>
      <c r="H743" s="209" t="s">
        <v>21</v>
      </c>
      <c r="I743" s="211"/>
      <c r="J743" s="208"/>
      <c r="K743" s="208"/>
      <c r="L743" s="212"/>
      <c r="M743" s="213"/>
      <c r="N743" s="214"/>
      <c r="O743" s="214"/>
      <c r="P743" s="214"/>
      <c r="Q743" s="214"/>
      <c r="R743" s="214"/>
      <c r="S743" s="214"/>
      <c r="T743" s="215"/>
      <c r="AT743" s="216" t="s">
        <v>164</v>
      </c>
      <c r="AU743" s="216" t="s">
        <v>82</v>
      </c>
      <c r="AV743" s="11" t="s">
        <v>80</v>
      </c>
      <c r="AW743" s="11" t="s">
        <v>35</v>
      </c>
      <c r="AX743" s="11" t="s">
        <v>72</v>
      </c>
      <c r="AY743" s="216" t="s">
        <v>152</v>
      </c>
    </row>
    <row r="744" spans="2:65" s="11" customFormat="1" ht="13.5">
      <c r="B744" s="207"/>
      <c r="C744" s="208"/>
      <c r="D744" s="204" t="s">
        <v>164</v>
      </c>
      <c r="E744" s="209" t="s">
        <v>21</v>
      </c>
      <c r="F744" s="210" t="s">
        <v>861</v>
      </c>
      <c r="G744" s="208"/>
      <c r="H744" s="209" t="s">
        <v>21</v>
      </c>
      <c r="I744" s="211"/>
      <c r="J744" s="208"/>
      <c r="K744" s="208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164</v>
      </c>
      <c r="AU744" s="216" t="s">
        <v>82</v>
      </c>
      <c r="AV744" s="11" t="s">
        <v>80</v>
      </c>
      <c r="AW744" s="11" t="s">
        <v>35</v>
      </c>
      <c r="AX744" s="11" t="s">
        <v>72</v>
      </c>
      <c r="AY744" s="216" t="s">
        <v>152</v>
      </c>
    </row>
    <row r="745" spans="2:65" s="12" customFormat="1" ht="13.5">
      <c r="B745" s="217"/>
      <c r="C745" s="218"/>
      <c r="D745" s="204" t="s">
        <v>164</v>
      </c>
      <c r="E745" s="219" t="s">
        <v>21</v>
      </c>
      <c r="F745" s="220" t="s">
        <v>1004</v>
      </c>
      <c r="G745" s="218"/>
      <c r="H745" s="221">
        <v>20</v>
      </c>
      <c r="I745" s="222"/>
      <c r="J745" s="218"/>
      <c r="K745" s="218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164</v>
      </c>
      <c r="AU745" s="227" t="s">
        <v>82</v>
      </c>
      <c r="AV745" s="12" t="s">
        <v>82</v>
      </c>
      <c r="AW745" s="12" t="s">
        <v>35</v>
      </c>
      <c r="AX745" s="12" t="s">
        <v>80</v>
      </c>
      <c r="AY745" s="227" t="s">
        <v>152</v>
      </c>
    </row>
    <row r="746" spans="2:65" s="1" customFormat="1" ht="25.5" customHeight="1">
      <c r="B746" s="41"/>
      <c r="C746" s="192" t="s">
        <v>1005</v>
      </c>
      <c r="D746" s="192" t="s">
        <v>155</v>
      </c>
      <c r="E746" s="193" t="s">
        <v>1006</v>
      </c>
      <c r="F746" s="194" t="s">
        <v>1007</v>
      </c>
      <c r="G746" s="195" t="s">
        <v>804</v>
      </c>
      <c r="H746" s="196">
        <v>2</v>
      </c>
      <c r="I746" s="197"/>
      <c r="J746" s="198">
        <f>ROUND(I746*H746,2)</f>
        <v>0</v>
      </c>
      <c r="K746" s="194" t="s">
        <v>21</v>
      </c>
      <c r="L746" s="61"/>
      <c r="M746" s="199" t="s">
        <v>21</v>
      </c>
      <c r="N746" s="200" t="s">
        <v>43</v>
      </c>
      <c r="O746" s="42"/>
      <c r="P746" s="201">
        <f>O746*H746</f>
        <v>0</v>
      </c>
      <c r="Q746" s="201">
        <v>0.01</v>
      </c>
      <c r="R746" s="201">
        <f>Q746*H746</f>
        <v>0.02</v>
      </c>
      <c r="S746" s="201">
        <v>0</v>
      </c>
      <c r="T746" s="202">
        <f>S746*H746</f>
        <v>0</v>
      </c>
      <c r="AR746" s="24" t="s">
        <v>275</v>
      </c>
      <c r="AT746" s="24" t="s">
        <v>155</v>
      </c>
      <c r="AU746" s="24" t="s">
        <v>82</v>
      </c>
      <c r="AY746" s="24" t="s">
        <v>152</v>
      </c>
      <c r="BE746" s="203">
        <f>IF(N746="základní",J746,0)</f>
        <v>0</v>
      </c>
      <c r="BF746" s="203">
        <f>IF(N746="snížená",J746,0)</f>
        <v>0</v>
      </c>
      <c r="BG746" s="203">
        <f>IF(N746="zákl. přenesená",J746,0)</f>
        <v>0</v>
      </c>
      <c r="BH746" s="203">
        <f>IF(N746="sníž. přenesená",J746,0)</f>
        <v>0</v>
      </c>
      <c r="BI746" s="203">
        <f>IF(N746="nulová",J746,0)</f>
        <v>0</v>
      </c>
      <c r="BJ746" s="24" t="s">
        <v>80</v>
      </c>
      <c r="BK746" s="203">
        <f>ROUND(I746*H746,2)</f>
        <v>0</v>
      </c>
      <c r="BL746" s="24" t="s">
        <v>275</v>
      </c>
      <c r="BM746" s="24" t="s">
        <v>1008</v>
      </c>
    </row>
    <row r="747" spans="2:65" s="11" customFormat="1" ht="13.5">
      <c r="B747" s="207"/>
      <c r="C747" s="208"/>
      <c r="D747" s="204" t="s">
        <v>164</v>
      </c>
      <c r="E747" s="209" t="s">
        <v>21</v>
      </c>
      <c r="F747" s="210" t="s">
        <v>819</v>
      </c>
      <c r="G747" s="208"/>
      <c r="H747" s="209" t="s">
        <v>21</v>
      </c>
      <c r="I747" s="211"/>
      <c r="J747" s="208"/>
      <c r="K747" s="208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164</v>
      </c>
      <c r="AU747" s="216" t="s">
        <v>82</v>
      </c>
      <c r="AV747" s="11" t="s">
        <v>80</v>
      </c>
      <c r="AW747" s="11" t="s">
        <v>35</v>
      </c>
      <c r="AX747" s="11" t="s">
        <v>72</v>
      </c>
      <c r="AY747" s="216" t="s">
        <v>152</v>
      </c>
    </row>
    <row r="748" spans="2:65" s="11" customFormat="1" ht="13.5">
      <c r="B748" s="207"/>
      <c r="C748" s="208"/>
      <c r="D748" s="204" t="s">
        <v>164</v>
      </c>
      <c r="E748" s="209" t="s">
        <v>21</v>
      </c>
      <c r="F748" s="210" t="s">
        <v>820</v>
      </c>
      <c r="G748" s="208"/>
      <c r="H748" s="209" t="s">
        <v>21</v>
      </c>
      <c r="I748" s="211"/>
      <c r="J748" s="208"/>
      <c r="K748" s="208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164</v>
      </c>
      <c r="AU748" s="216" t="s">
        <v>82</v>
      </c>
      <c r="AV748" s="11" t="s">
        <v>80</v>
      </c>
      <c r="AW748" s="11" t="s">
        <v>35</v>
      </c>
      <c r="AX748" s="11" t="s">
        <v>72</v>
      </c>
      <c r="AY748" s="216" t="s">
        <v>152</v>
      </c>
    </row>
    <row r="749" spans="2:65" s="11" customFormat="1" ht="13.5">
      <c r="B749" s="207"/>
      <c r="C749" s="208"/>
      <c r="D749" s="204" t="s">
        <v>164</v>
      </c>
      <c r="E749" s="209" t="s">
        <v>21</v>
      </c>
      <c r="F749" s="210" t="s">
        <v>861</v>
      </c>
      <c r="G749" s="208"/>
      <c r="H749" s="209" t="s">
        <v>21</v>
      </c>
      <c r="I749" s="211"/>
      <c r="J749" s="208"/>
      <c r="K749" s="208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164</v>
      </c>
      <c r="AU749" s="216" t="s">
        <v>82</v>
      </c>
      <c r="AV749" s="11" t="s">
        <v>80</v>
      </c>
      <c r="AW749" s="11" t="s">
        <v>35</v>
      </c>
      <c r="AX749" s="11" t="s">
        <v>72</v>
      </c>
      <c r="AY749" s="216" t="s">
        <v>152</v>
      </c>
    </row>
    <row r="750" spans="2:65" s="12" customFormat="1" ht="13.5">
      <c r="B750" s="217"/>
      <c r="C750" s="218"/>
      <c r="D750" s="204" t="s">
        <v>164</v>
      </c>
      <c r="E750" s="219" t="s">
        <v>21</v>
      </c>
      <c r="F750" s="220" t="s">
        <v>1009</v>
      </c>
      <c r="G750" s="218"/>
      <c r="H750" s="221">
        <v>2</v>
      </c>
      <c r="I750" s="222"/>
      <c r="J750" s="218"/>
      <c r="K750" s="218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164</v>
      </c>
      <c r="AU750" s="227" t="s">
        <v>82</v>
      </c>
      <c r="AV750" s="12" t="s">
        <v>82</v>
      </c>
      <c r="AW750" s="12" t="s">
        <v>35</v>
      </c>
      <c r="AX750" s="12" t="s">
        <v>80</v>
      </c>
      <c r="AY750" s="227" t="s">
        <v>152</v>
      </c>
    </row>
    <row r="751" spans="2:65" s="1" customFormat="1" ht="25.5" customHeight="1">
      <c r="B751" s="41"/>
      <c r="C751" s="192" t="s">
        <v>1010</v>
      </c>
      <c r="D751" s="192" t="s">
        <v>155</v>
      </c>
      <c r="E751" s="193" t="s">
        <v>1011</v>
      </c>
      <c r="F751" s="194" t="s">
        <v>1012</v>
      </c>
      <c r="G751" s="195" t="s">
        <v>804</v>
      </c>
      <c r="H751" s="196">
        <v>1</v>
      </c>
      <c r="I751" s="197"/>
      <c r="J751" s="198">
        <f>ROUND(I751*H751,2)</f>
        <v>0</v>
      </c>
      <c r="K751" s="194" t="s">
        <v>21</v>
      </c>
      <c r="L751" s="61"/>
      <c r="M751" s="199" t="s">
        <v>21</v>
      </c>
      <c r="N751" s="200" t="s">
        <v>43</v>
      </c>
      <c r="O751" s="42"/>
      <c r="P751" s="201">
        <f>O751*H751</f>
        <v>0</v>
      </c>
      <c r="Q751" s="201">
        <v>0.05</v>
      </c>
      <c r="R751" s="201">
        <f>Q751*H751</f>
        <v>0.05</v>
      </c>
      <c r="S751" s="201">
        <v>0</v>
      </c>
      <c r="T751" s="202">
        <f>S751*H751</f>
        <v>0</v>
      </c>
      <c r="AR751" s="24" t="s">
        <v>275</v>
      </c>
      <c r="AT751" s="24" t="s">
        <v>155</v>
      </c>
      <c r="AU751" s="24" t="s">
        <v>82</v>
      </c>
      <c r="AY751" s="24" t="s">
        <v>152</v>
      </c>
      <c r="BE751" s="203">
        <f>IF(N751="základní",J751,0)</f>
        <v>0</v>
      </c>
      <c r="BF751" s="203">
        <f>IF(N751="snížená",J751,0)</f>
        <v>0</v>
      </c>
      <c r="BG751" s="203">
        <f>IF(N751="zákl. přenesená",J751,0)</f>
        <v>0</v>
      </c>
      <c r="BH751" s="203">
        <f>IF(N751="sníž. přenesená",J751,0)</f>
        <v>0</v>
      </c>
      <c r="BI751" s="203">
        <f>IF(N751="nulová",J751,0)</f>
        <v>0</v>
      </c>
      <c r="BJ751" s="24" t="s">
        <v>80</v>
      </c>
      <c r="BK751" s="203">
        <f>ROUND(I751*H751,2)</f>
        <v>0</v>
      </c>
      <c r="BL751" s="24" t="s">
        <v>275</v>
      </c>
      <c r="BM751" s="24" t="s">
        <v>1013</v>
      </c>
    </row>
    <row r="752" spans="2:65" s="11" customFormat="1" ht="13.5">
      <c r="B752" s="207"/>
      <c r="C752" s="208"/>
      <c r="D752" s="204" t="s">
        <v>164</v>
      </c>
      <c r="E752" s="209" t="s">
        <v>21</v>
      </c>
      <c r="F752" s="210" t="s">
        <v>819</v>
      </c>
      <c r="G752" s="208"/>
      <c r="H752" s="209" t="s">
        <v>21</v>
      </c>
      <c r="I752" s="211"/>
      <c r="J752" s="208"/>
      <c r="K752" s="208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164</v>
      </c>
      <c r="AU752" s="216" t="s">
        <v>82</v>
      </c>
      <c r="AV752" s="11" t="s">
        <v>80</v>
      </c>
      <c r="AW752" s="11" t="s">
        <v>35</v>
      </c>
      <c r="AX752" s="11" t="s">
        <v>72</v>
      </c>
      <c r="AY752" s="216" t="s">
        <v>152</v>
      </c>
    </row>
    <row r="753" spans="2:65" s="11" customFormat="1" ht="13.5">
      <c r="B753" s="207"/>
      <c r="C753" s="208"/>
      <c r="D753" s="204" t="s">
        <v>164</v>
      </c>
      <c r="E753" s="209" t="s">
        <v>21</v>
      </c>
      <c r="F753" s="210" t="s">
        <v>820</v>
      </c>
      <c r="G753" s="208"/>
      <c r="H753" s="209" t="s">
        <v>21</v>
      </c>
      <c r="I753" s="211"/>
      <c r="J753" s="208"/>
      <c r="K753" s="208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164</v>
      </c>
      <c r="AU753" s="216" t="s">
        <v>82</v>
      </c>
      <c r="AV753" s="11" t="s">
        <v>80</v>
      </c>
      <c r="AW753" s="11" t="s">
        <v>35</v>
      </c>
      <c r="AX753" s="11" t="s">
        <v>72</v>
      </c>
      <c r="AY753" s="216" t="s">
        <v>152</v>
      </c>
    </row>
    <row r="754" spans="2:65" s="11" customFormat="1" ht="13.5">
      <c r="B754" s="207"/>
      <c r="C754" s="208"/>
      <c r="D754" s="204" t="s">
        <v>164</v>
      </c>
      <c r="E754" s="209" t="s">
        <v>21</v>
      </c>
      <c r="F754" s="210" t="s">
        <v>1014</v>
      </c>
      <c r="G754" s="208"/>
      <c r="H754" s="209" t="s">
        <v>21</v>
      </c>
      <c r="I754" s="211"/>
      <c r="J754" s="208"/>
      <c r="K754" s="208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164</v>
      </c>
      <c r="AU754" s="216" t="s">
        <v>82</v>
      </c>
      <c r="AV754" s="11" t="s">
        <v>80</v>
      </c>
      <c r="AW754" s="11" t="s">
        <v>35</v>
      </c>
      <c r="AX754" s="11" t="s">
        <v>72</v>
      </c>
      <c r="AY754" s="216" t="s">
        <v>152</v>
      </c>
    </row>
    <row r="755" spans="2:65" s="12" customFormat="1" ht="13.5">
      <c r="B755" s="217"/>
      <c r="C755" s="218"/>
      <c r="D755" s="204" t="s">
        <v>164</v>
      </c>
      <c r="E755" s="219" t="s">
        <v>21</v>
      </c>
      <c r="F755" s="220" t="s">
        <v>1015</v>
      </c>
      <c r="G755" s="218"/>
      <c r="H755" s="221">
        <v>1</v>
      </c>
      <c r="I755" s="222"/>
      <c r="J755" s="218"/>
      <c r="K755" s="218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164</v>
      </c>
      <c r="AU755" s="227" t="s">
        <v>82</v>
      </c>
      <c r="AV755" s="12" t="s">
        <v>82</v>
      </c>
      <c r="AW755" s="12" t="s">
        <v>35</v>
      </c>
      <c r="AX755" s="12" t="s">
        <v>80</v>
      </c>
      <c r="AY755" s="227" t="s">
        <v>152</v>
      </c>
    </row>
    <row r="756" spans="2:65" s="1" customFormat="1" ht="25.5" customHeight="1">
      <c r="B756" s="41"/>
      <c r="C756" s="192" t="s">
        <v>1016</v>
      </c>
      <c r="D756" s="192" t="s">
        <v>155</v>
      </c>
      <c r="E756" s="193" t="s">
        <v>1017</v>
      </c>
      <c r="F756" s="194" t="s">
        <v>1018</v>
      </c>
      <c r="G756" s="195" t="s">
        <v>804</v>
      </c>
      <c r="H756" s="196">
        <v>777.6</v>
      </c>
      <c r="I756" s="197"/>
      <c r="J756" s="198">
        <f>ROUND(I756*H756,2)</f>
        <v>0</v>
      </c>
      <c r="K756" s="194" t="s">
        <v>21</v>
      </c>
      <c r="L756" s="61"/>
      <c r="M756" s="199" t="s">
        <v>21</v>
      </c>
      <c r="N756" s="200" t="s">
        <v>43</v>
      </c>
      <c r="O756" s="42"/>
      <c r="P756" s="201">
        <f>O756*H756</f>
        <v>0</v>
      </c>
      <c r="Q756" s="201">
        <v>1E-3</v>
      </c>
      <c r="R756" s="201">
        <f>Q756*H756</f>
        <v>0.77760000000000007</v>
      </c>
      <c r="S756" s="201">
        <v>0</v>
      </c>
      <c r="T756" s="202">
        <f>S756*H756</f>
        <v>0</v>
      </c>
      <c r="AR756" s="24" t="s">
        <v>275</v>
      </c>
      <c r="AT756" s="24" t="s">
        <v>155</v>
      </c>
      <c r="AU756" s="24" t="s">
        <v>82</v>
      </c>
      <c r="AY756" s="24" t="s">
        <v>152</v>
      </c>
      <c r="BE756" s="203">
        <f>IF(N756="základní",J756,0)</f>
        <v>0</v>
      </c>
      <c r="BF756" s="203">
        <f>IF(N756="snížená",J756,0)</f>
        <v>0</v>
      </c>
      <c r="BG756" s="203">
        <f>IF(N756="zákl. přenesená",J756,0)</f>
        <v>0</v>
      </c>
      <c r="BH756" s="203">
        <f>IF(N756="sníž. přenesená",J756,0)</f>
        <v>0</v>
      </c>
      <c r="BI756" s="203">
        <f>IF(N756="nulová",J756,0)</f>
        <v>0</v>
      </c>
      <c r="BJ756" s="24" t="s">
        <v>80</v>
      </c>
      <c r="BK756" s="203">
        <f>ROUND(I756*H756,2)</f>
        <v>0</v>
      </c>
      <c r="BL756" s="24" t="s">
        <v>275</v>
      </c>
      <c r="BM756" s="24" t="s">
        <v>1019</v>
      </c>
    </row>
    <row r="757" spans="2:65" s="11" customFormat="1" ht="13.5">
      <c r="B757" s="207"/>
      <c r="C757" s="208"/>
      <c r="D757" s="204" t="s">
        <v>164</v>
      </c>
      <c r="E757" s="209" t="s">
        <v>21</v>
      </c>
      <c r="F757" s="210" t="s">
        <v>819</v>
      </c>
      <c r="G757" s="208"/>
      <c r="H757" s="209" t="s">
        <v>21</v>
      </c>
      <c r="I757" s="211"/>
      <c r="J757" s="208"/>
      <c r="K757" s="208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164</v>
      </c>
      <c r="AU757" s="216" t="s">
        <v>82</v>
      </c>
      <c r="AV757" s="11" t="s">
        <v>80</v>
      </c>
      <c r="AW757" s="11" t="s">
        <v>35</v>
      </c>
      <c r="AX757" s="11" t="s">
        <v>72</v>
      </c>
      <c r="AY757" s="216" t="s">
        <v>152</v>
      </c>
    </row>
    <row r="758" spans="2:65" s="11" customFormat="1" ht="13.5">
      <c r="B758" s="207"/>
      <c r="C758" s="208"/>
      <c r="D758" s="204" t="s">
        <v>164</v>
      </c>
      <c r="E758" s="209" t="s">
        <v>21</v>
      </c>
      <c r="F758" s="210" t="s">
        <v>820</v>
      </c>
      <c r="G758" s="208"/>
      <c r="H758" s="209" t="s">
        <v>21</v>
      </c>
      <c r="I758" s="211"/>
      <c r="J758" s="208"/>
      <c r="K758" s="208"/>
      <c r="L758" s="212"/>
      <c r="M758" s="213"/>
      <c r="N758" s="214"/>
      <c r="O758" s="214"/>
      <c r="P758" s="214"/>
      <c r="Q758" s="214"/>
      <c r="R758" s="214"/>
      <c r="S758" s="214"/>
      <c r="T758" s="215"/>
      <c r="AT758" s="216" t="s">
        <v>164</v>
      </c>
      <c r="AU758" s="216" t="s">
        <v>82</v>
      </c>
      <c r="AV758" s="11" t="s">
        <v>80</v>
      </c>
      <c r="AW758" s="11" t="s">
        <v>35</v>
      </c>
      <c r="AX758" s="11" t="s">
        <v>72</v>
      </c>
      <c r="AY758" s="216" t="s">
        <v>152</v>
      </c>
    </row>
    <row r="759" spans="2:65" s="11" customFormat="1" ht="13.5">
      <c r="B759" s="207"/>
      <c r="C759" s="208"/>
      <c r="D759" s="204" t="s">
        <v>164</v>
      </c>
      <c r="E759" s="209" t="s">
        <v>21</v>
      </c>
      <c r="F759" s="210" t="s">
        <v>1020</v>
      </c>
      <c r="G759" s="208"/>
      <c r="H759" s="209" t="s">
        <v>21</v>
      </c>
      <c r="I759" s="211"/>
      <c r="J759" s="208"/>
      <c r="K759" s="208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164</v>
      </c>
      <c r="AU759" s="216" t="s">
        <v>82</v>
      </c>
      <c r="AV759" s="11" t="s">
        <v>80</v>
      </c>
      <c r="AW759" s="11" t="s">
        <v>35</v>
      </c>
      <c r="AX759" s="11" t="s">
        <v>72</v>
      </c>
      <c r="AY759" s="216" t="s">
        <v>152</v>
      </c>
    </row>
    <row r="760" spans="2:65" s="12" customFormat="1" ht="13.5">
      <c r="B760" s="217"/>
      <c r="C760" s="218"/>
      <c r="D760" s="204" t="s">
        <v>164</v>
      </c>
      <c r="E760" s="219" t="s">
        <v>21</v>
      </c>
      <c r="F760" s="220" t="s">
        <v>1021</v>
      </c>
      <c r="G760" s="218"/>
      <c r="H760" s="221">
        <v>777.6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164</v>
      </c>
      <c r="AU760" s="227" t="s">
        <v>82</v>
      </c>
      <c r="AV760" s="12" t="s">
        <v>82</v>
      </c>
      <c r="AW760" s="12" t="s">
        <v>35</v>
      </c>
      <c r="AX760" s="12" t="s">
        <v>80</v>
      </c>
      <c r="AY760" s="227" t="s">
        <v>152</v>
      </c>
    </row>
    <row r="761" spans="2:65" s="1" customFormat="1" ht="16.5" customHeight="1">
      <c r="B761" s="41"/>
      <c r="C761" s="192" t="s">
        <v>1022</v>
      </c>
      <c r="D761" s="192" t="s">
        <v>155</v>
      </c>
      <c r="E761" s="193" t="s">
        <v>1023</v>
      </c>
      <c r="F761" s="194" t="s">
        <v>1024</v>
      </c>
      <c r="G761" s="195" t="s">
        <v>804</v>
      </c>
      <c r="H761" s="196">
        <v>2</v>
      </c>
      <c r="I761" s="197"/>
      <c r="J761" s="198">
        <f>ROUND(I761*H761,2)</f>
        <v>0</v>
      </c>
      <c r="K761" s="194" t="s">
        <v>21</v>
      </c>
      <c r="L761" s="61"/>
      <c r="M761" s="199" t="s">
        <v>21</v>
      </c>
      <c r="N761" s="200" t="s">
        <v>43</v>
      </c>
      <c r="O761" s="42"/>
      <c r="P761" s="201">
        <f>O761*H761</f>
        <v>0</v>
      </c>
      <c r="Q761" s="201">
        <v>0.01</v>
      </c>
      <c r="R761" s="201">
        <f>Q761*H761</f>
        <v>0.02</v>
      </c>
      <c r="S761" s="201">
        <v>0</v>
      </c>
      <c r="T761" s="202">
        <f>S761*H761</f>
        <v>0</v>
      </c>
      <c r="AR761" s="24" t="s">
        <v>275</v>
      </c>
      <c r="AT761" s="24" t="s">
        <v>155</v>
      </c>
      <c r="AU761" s="24" t="s">
        <v>82</v>
      </c>
      <c r="AY761" s="24" t="s">
        <v>152</v>
      </c>
      <c r="BE761" s="203">
        <f>IF(N761="základní",J761,0)</f>
        <v>0</v>
      </c>
      <c r="BF761" s="203">
        <f>IF(N761="snížená",J761,0)</f>
        <v>0</v>
      </c>
      <c r="BG761" s="203">
        <f>IF(N761="zákl. přenesená",J761,0)</f>
        <v>0</v>
      </c>
      <c r="BH761" s="203">
        <f>IF(N761="sníž. přenesená",J761,0)</f>
        <v>0</v>
      </c>
      <c r="BI761" s="203">
        <f>IF(N761="nulová",J761,0)</f>
        <v>0</v>
      </c>
      <c r="BJ761" s="24" t="s">
        <v>80</v>
      </c>
      <c r="BK761" s="203">
        <f>ROUND(I761*H761,2)</f>
        <v>0</v>
      </c>
      <c r="BL761" s="24" t="s">
        <v>275</v>
      </c>
      <c r="BM761" s="24" t="s">
        <v>1025</v>
      </c>
    </row>
    <row r="762" spans="2:65" s="11" customFormat="1" ht="13.5">
      <c r="B762" s="207"/>
      <c r="C762" s="208"/>
      <c r="D762" s="204" t="s">
        <v>164</v>
      </c>
      <c r="E762" s="209" t="s">
        <v>21</v>
      </c>
      <c r="F762" s="210" t="s">
        <v>819</v>
      </c>
      <c r="G762" s="208"/>
      <c r="H762" s="209" t="s">
        <v>21</v>
      </c>
      <c r="I762" s="211"/>
      <c r="J762" s="208"/>
      <c r="K762" s="208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164</v>
      </c>
      <c r="AU762" s="216" t="s">
        <v>82</v>
      </c>
      <c r="AV762" s="11" t="s">
        <v>80</v>
      </c>
      <c r="AW762" s="11" t="s">
        <v>35</v>
      </c>
      <c r="AX762" s="11" t="s">
        <v>72</v>
      </c>
      <c r="AY762" s="216" t="s">
        <v>152</v>
      </c>
    </row>
    <row r="763" spans="2:65" s="11" customFormat="1" ht="13.5">
      <c r="B763" s="207"/>
      <c r="C763" s="208"/>
      <c r="D763" s="204" t="s">
        <v>164</v>
      </c>
      <c r="E763" s="209" t="s">
        <v>21</v>
      </c>
      <c r="F763" s="210" t="s">
        <v>820</v>
      </c>
      <c r="G763" s="208"/>
      <c r="H763" s="209" t="s">
        <v>21</v>
      </c>
      <c r="I763" s="211"/>
      <c r="J763" s="208"/>
      <c r="K763" s="208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164</v>
      </c>
      <c r="AU763" s="216" t="s">
        <v>82</v>
      </c>
      <c r="AV763" s="11" t="s">
        <v>80</v>
      </c>
      <c r="AW763" s="11" t="s">
        <v>35</v>
      </c>
      <c r="AX763" s="11" t="s">
        <v>72</v>
      </c>
      <c r="AY763" s="216" t="s">
        <v>152</v>
      </c>
    </row>
    <row r="764" spans="2:65" s="11" customFormat="1" ht="13.5">
      <c r="B764" s="207"/>
      <c r="C764" s="208"/>
      <c r="D764" s="204" t="s">
        <v>164</v>
      </c>
      <c r="E764" s="209" t="s">
        <v>21</v>
      </c>
      <c r="F764" s="210" t="s">
        <v>1014</v>
      </c>
      <c r="G764" s="208"/>
      <c r="H764" s="209" t="s">
        <v>21</v>
      </c>
      <c r="I764" s="211"/>
      <c r="J764" s="208"/>
      <c r="K764" s="208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164</v>
      </c>
      <c r="AU764" s="216" t="s">
        <v>82</v>
      </c>
      <c r="AV764" s="11" t="s">
        <v>80</v>
      </c>
      <c r="AW764" s="11" t="s">
        <v>35</v>
      </c>
      <c r="AX764" s="11" t="s">
        <v>72</v>
      </c>
      <c r="AY764" s="216" t="s">
        <v>152</v>
      </c>
    </row>
    <row r="765" spans="2:65" s="12" customFormat="1" ht="13.5">
      <c r="B765" s="217"/>
      <c r="C765" s="218"/>
      <c r="D765" s="204" t="s">
        <v>164</v>
      </c>
      <c r="E765" s="219" t="s">
        <v>21</v>
      </c>
      <c r="F765" s="220" t="s">
        <v>1026</v>
      </c>
      <c r="G765" s="218"/>
      <c r="H765" s="221">
        <v>2</v>
      </c>
      <c r="I765" s="222"/>
      <c r="J765" s="218"/>
      <c r="K765" s="218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164</v>
      </c>
      <c r="AU765" s="227" t="s">
        <v>82</v>
      </c>
      <c r="AV765" s="12" t="s">
        <v>82</v>
      </c>
      <c r="AW765" s="12" t="s">
        <v>35</v>
      </c>
      <c r="AX765" s="12" t="s">
        <v>80</v>
      </c>
      <c r="AY765" s="227" t="s">
        <v>152</v>
      </c>
    </row>
    <row r="766" spans="2:65" s="1" customFormat="1" ht="16.5" customHeight="1">
      <c r="B766" s="41"/>
      <c r="C766" s="192" t="s">
        <v>1027</v>
      </c>
      <c r="D766" s="192" t="s">
        <v>155</v>
      </c>
      <c r="E766" s="193" t="s">
        <v>1028</v>
      </c>
      <c r="F766" s="194" t="s">
        <v>1029</v>
      </c>
      <c r="G766" s="195" t="s">
        <v>804</v>
      </c>
      <c r="H766" s="196">
        <v>2</v>
      </c>
      <c r="I766" s="197"/>
      <c r="J766" s="198">
        <f>ROUND(I766*H766,2)</f>
        <v>0</v>
      </c>
      <c r="K766" s="194" t="s">
        <v>21</v>
      </c>
      <c r="L766" s="61"/>
      <c r="M766" s="199" t="s">
        <v>21</v>
      </c>
      <c r="N766" s="200" t="s">
        <v>43</v>
      </c>
      <c r="O766" s="42"/>
      <c r="P766" s="201">
        <f>O766*H766</f>
        <v>0</v>
      </c>
      <c r="Q766" s="201">
        <v>3.0000000000000001E-3</v>
      </c>
      <c r="R766" s="201">
        <f>Q766*H766</f>
        <v>6.0000000000000001E-3</v>
      </c>
      <c r="S766" s="201">
        <v>0</v>
      </c>
      <c r="T766" s="202">
        <f>S766*H766</f>
        <v>0</v>
      </c>
      <c r="AR766" s="24" t="s">
        <v>275</v>
      </c>
      <c r="AT766" s="24" t="s">
        <v>155</v>
      </c>
      <c r="AU766" s="24" t="s">
        <v>82</v>
      </c>
      <c r="AY766" s="24" t="s">
        <v>152</v>
      </c>
      <c r="BE766" s="203">
        <f>IF(N766="základní",J766,0)</f>
        <v>0</v>
      </c>
      <c r="BF766" s="203">
        <f>IF(N766="snížená",J766,0)</f>
        <v>0</v>
      </c>
      <c r="BG766" s="203">
        <f>IF(N766="zákl. přenesená",J766,0)</f>
        <v>0</v>
      </c>
      <c r="BH766" s="203">
        <f>IF(N766="sníž. přenesená",J766,0)</f>
        <v>0</v>
      </c>
      <c r="BI766" s="203">
        <f>IF(N766="nulová",J766,0)</f>
        <v>0</v>
      </c>
      <c r="BJ766" s="24" t="s">
        <v>80</v>
      </c>
      <c r="BK766" s="203">
        <f>ROUND(I766*H766,2)</f>
        <v>0</v>
      </c>
      <c r="BL766" s="24" t="s">
        <v>275</v>
      </c>
      <c r="BM766" s="24" t="s">
        <v>1030</v>
      </c>
    </row>
    <row r="767" spans="2:65" s="11" customFormat="1" ht="13.5">
      <c r="B767" s="207"/>
      <c r="C767" s="208"/>
      <c r="D767" s="204" t="s">
        <v>164</v>
      </c>
      <c r="E767" s="209" t="s">
        <v>21</v>
      </c>
      <c r="F767" s="210" t="s">
        <v>819</v>
      </c>
      <c r="G767" s="208"/>
      <c r="H767" s="209" t="s">
        <v>21</v>
      </c>
      <c r="I767" s="211"/>
      <c r="J767" s="208"/>
      <c r="K767" s="208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164</v>
      </c>
      <c r="AU767" s="216" t="s">
        <v>82</v>
      </c>
      <c r="AV767" s="11" t="s">
        <v>80</v>
      </c>
      <c r="AW767" s="11" t="s">
        <v>35</v>
      </c>
      <c r="AX767" s="11" t="s">
        <v>72</v>
      </c>
      <c r="AY767" s="216" t="s">
        <v>152</v>
      </c>
    </row>
    <row r="768" spans="2:65" s="11" customFormat="1" ht="13.5">
      <c r="B768" s="207"/>
      <c r="C768" s="208"/>
      <c r="D768" s="204" t="s">
        <v>164</v>
      </c>
      <c r="E768" s="209" t="s">
        <v>21</v>
      </c>
      <c r="F768" s="210" t="s">
        <v>820</v>
      </c>
      <c r="G768" s="208"/>
      <c r="H768" s="209" t="s">
        <v>21</v>
      </c>
      <c r="I768" s="211"/>
      <c r="J768" s="208"/>
      <c r="K768" s="208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164</v>
      </c>
      <c r="AU768" s="216" t="s">
        <v>82</v>
      </c>
      <c r="AV768" s="11" t="s">
        <v>80</v>
      </c>
      <c r="AW768" s="11" t="s">
        <v>35</v>
      </c>
      <c r="AX768" s="11" t="s">
        <v>72</v>
      </c>
      <c r="AY768" s="216" t="s">
        <v>152</v>
      </c>
    </row>
    <row r="769" spans="2:65" s="11" customFormat="1" ht="13.5">
      <c r="B769" s="207"/>
      <c r="C769" s="208"/>
      <c r="D769" s="204" t="s">
        <v>164</v>
      </c>
      <c r="E769" s="209" t="s">
        <v>21</v>
      </c>
      <c r="F769" s="210" t="s">
        <v>1014</v>
      </c>
      <c r="G769" s="208"/>
      <c r="H769" s="209" t="s">
        <v>21</v>
      </c>
      <c r="I769" s="211"/>
      <c r="J769" s="208"/>
      <c r="K769" s="208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164</v>
      </c>
      <c r="AU769" s="216" t="s">
        <v>82</v>
      </c>
      <c r="AV769" s="11" t="s">
        <v>80</v>
      </c>
      <c r="AW769" s="11" t="s">
        <v>35</v>
      </c>
      <c r="AX769" s="11" t="s">
        <v>72</v>
      </c>
      <c r="AY769" s="216" t="s">
        <v>152</v>
      </c>
    </row>
    <row r="770" spans="2:65" s="12" customFormat="1" ht="13.5">
      <c r="B770" s="217"/>
      <c r="C770" s="218"/>
      <c r="D770" s="204" t="s">
        <v>164</v>
      </c>
      <c r="E770" s="219" t="s">
        <v>21</v>
      </c>
      <c r="F770" s="220" t="s">
        <v>1031</v>
      </c>
      <c r="G770" s="218"/>
      <c r="H770" s="221">
        <v>2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164</v>
      </c>
      <c r="AU770" s="227" t="s">
        <v>82</v>
      </c>
      <c r="AV770" s="12" t="s">
        <v>82</v>
      </c>
      <c r="AW770" s="12" t="s">
        <v>35</v>
      </c>
      <c r="AX770" s="12" t="s">
        <v>80</v>
      </c>
      <c r="AY770" s="227" t="s">
        <v>152</v>
      </c>
    </row>
    <row r="771" spans="2:65" s="1" customFormat="1" ht="16.5" customHeight="1">
      <c r="B771" s="41"/>
      <c r="C771" s="192" t="s">
        <v>1032</v>
      </c>
      <c r="D771" s="192" t="s">
        <v>155</v>
      </c>
      <c r="E771" s="193" t="s">
        <v>1033</v>
      </c>
      <c r="F771" s="194" t="s">
        <v>1034</v>
      </c>
      <c r="G771" s="195" t="s">
        <v>804</v>
      </c>
      <c r="H771" s="196">
        <v>2</v>
      </c>
      <c r="I771" s="197"/>
      <c r="J771" s="198">
        <f>ROUND(I771*H771,2)</f>
        <v>0</v>
      </c>
      <c r="K771" s="194" t="s">
        <v>21</v>
      </c>
      <c r="L771" s="61"/>
      <c r="M771" s="199" t="s">
        <v>21</v>
      </c>
      <c r="N771" s="200" t="s">
        <v>43</v>
      </c>
      <c r="O771" s="42"/>
      <c r="P771" s="201">
        <f>O771*H771</f>
        <v>0</v>
      </c>
      <c r="Q771" s="201">
        <v>3.0000000000000001E-3</v>
      </c>
      <c r="R771" s="201">
        <f>Q771*H771</f>
        <v>6.0000000000000001E-3</v>
      </c>
      <c r="S771" s="201">
        <v>0</v>
      </c>
      <c r="T771" s="202">
        <f>S771*H771</f>
        <v>0</v>
      </c>
      <c r="AR771" s="24" t="s">
        <v>275</v>
      </c>
      <c r="AT771" s="24" t="s">
        <v>155</v>
      </c>
      <c r="AU771" s="24" t="s">
        <v>82</v>
      </c>
      <c r="AY771" s="24" t="s">
        <v>152</v>
      </c>
      <c r="BE771" s="203">
        <f>IF(N771="základní",J771,0)</f>
        <v>0</v>
      </c>
      <c r="BF771" s="203">
        <f>IF(N771="snížená",J771,0)</f>
        <v>0</v>
      </c>
      <c r="BG771" s="203">
        <f>IF(N771="zákl. přenesená",J771,0)</f>
        <v>0</v>
      </c>
      <c r="BH771" s="203">
        <f>IF(N771="sníž. přenesená",J771,0)</f>
        <v>0</v>
      </c>
      <c r="BI771" s="203">
        <f>IF(N771="nulová",J771,0)</f>
        <v>0</v>
      </c>
      <c r="BJ771" s="24" t="s">
        <v>80</v>
      </c>
      <c r="BK771" s="203">
        <f>ROUND(I771*H771,2)</f>
        <v>0</v>
      </c>
      <c r="BL771" s="24" t="s">
        <v>275</v>
      </c>
      <c r="BM771" s="24" t="s">
        <v>1035</v>
      </c>
    </row>
    <row r="772" spans="2:65" s="11" customFormat="1" ht="13.5">
      <c r="B772" s="207"/>
      <c r="C772" s="208"/>
      <c r="D772" s="204" t="s">
        <v>164</v>
      </c>
      <c r="E772" s="209" t="s">
        <v>21</v>
      </c>
      <c r="F772" s="210" t="s">
        <v>819</v>
      </c>
      <c r="G772" s="208"/>
      <c r="H772" s="209" t="s">
        <v>21</v>
      </c>
      <c r="I772" s="211"/>
      <c r="J772" s="208"/>
      <c r="K772" s="208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164</v>
      </c>
      <c r="AU772" s="216" t="s">
        <v>82</v>
      </c>
      <c r="AV772" s="11" t="s">
        <v>80</v>
      </c>
      <c r="AW772" s="11" t="s">
        <v>35</v>
      </c>
      <c r="AX772" s="11" t="s">
        <v>72</v>
      </c>
      <c r="AY772" s="216" t="s">
        <v>152</v>
      </c>
    </row>
    <row r="773" spans="2:65" s="11" customFormat="1" ht="13.5">
      <c r="B773" s="207"/>
      <c r="C773" s="208"/>
      <c r="D773" s="204" t="s">
        <v>164</v>
      </c>
      <c r="E773" s="209" t="s">
        <v>21</v>
      </c>
      <c r="F773" s="210" t="s">
        <v>820</v>
      </c>
      <c r="G773" s="208"/>
      <c r="H773" s="209" t="s">
        <v>21</v>
      </c>
      <c r="I773" s="211"/>
      <c r="J773" s="208"/>
      <c r="K773" s="208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164</v>
      </c>
      <c r="AU773" s="216" t="s">
        <v>82</v>
      </c>
      <c r="AV773" s="11" t="s">
        <v>80</v>
      </c>
      <c r="AW773" s="11" t="s">
        <v>35</v>
      </c>
      <c r="AX773" s="11" t="s">
        <v>72</v>
      </c>
      <c r="AY773" s="216" t="s">
        <v>152</v>
      </c>
    </row>
    <row r="774" spans="2:65" s="11" customFormat="1" ht="13.5">
      <c r="B774" s="207"/>
      <c r="C774" s="208"/>
      <c r="D774" s="204" t="s">
        <v>164</v>
      </c>
      <c r="E774" s="209" t="s">
        <v>21</v>
      </c>
      <c r="F774" s="210" t="s">
        <v>1014</v>
      </c>
      <c r="G774" s="208"/>
      <c r="H774" s="209" t="s">
        <v>21</v>
      </c>
      <c r="I774" s="211"/>
      <c r="J774" s="208"/>
      <c r="K774" s="208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164</v>
      </c>
      <c r="AU774" s="216" t="s">
        <v>82</v>
      </c>
      <c r="AV774" s="11" t="s">
        <v>80</v>
      </c>
      <c r="AW774" s="11" t="s">
        <v>35</v>
      </c>
      <c r="AX774" s="11" t="s">
        <v>72</v>
      </c>
      <c r="AY774" s="216" t="s">
        <v>152</v>
      </c>
    </row>
    <row r="775" spans="2:65" s="12" customFormat="1" ht="13.5">
      <c r="B775" s="217"/>
      <c r="C775" s="218"/>
      <c r="D775" s="204" t="s">
        <v>164</v>
      </c>
      <c r="E775" s="219" t="s">
        <v>21</v>
      </c>
      <c r="F775" s="220" t="s">
        <v>1031</v>
      </c>
      <c r="G775" s="218"/>
      <c r="H775" s="221">
        <v>2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164</v>
      </c>
      <c r="AU775" s="227" t="s">
        <v>82</v>
      </c>
      <c r="AV775" s="12" t="s">
        <v>82</v>
      </c>
      <c r="AW775" s="12" t="s">
        <v>35</v>
      </c>
      <c r="AX775" s="12" t="s">
        <v>80</v>
      </c>
      <c r="AY775" s="227" t="s">
        <v>152</v>
      </c>
    </row>
    <row r="776" spans="2:65" s="1" customFormat="1" ht="25.5" customHeight="1">
      <c r="B776" s="41"/>
      <c r="C776" s="192" t="s">
        <v>1036</v>
      </c>
      <c r="D776" s="192" t="s">
        <v>155</v>
      </c>
      <c r="E776" s="193" t="s">
        <v>1037</v>
      </c>
      <c r="F776" s="194" t="s">
        <v>1038</v>
      </c>
      <c r="G776" s="195" t="s">
        <v>804</v>
      </c>
      <c r="H776" s="196">
        <v>75</v>
      </c>
      <c r="I776" s="197"/>
      <c r="J776" s="198">
        <f>ROUND(I776*H776,2)</f>
        <v>0</v>
      </c>
      <c r="K776" s="194" t="s">
        <v>21</v>
      </c>
      <c r="L776" s="61"/>
      <c r="M776" s="199" t="s">
        <v>21</v>
      </c>
      <c r="N776" s="200" t="s">
        <v>43</v>
      </c>
      <c r="O776" s="42"/>
      <c r="P776" s="201">
        <f>O776*H776</f>
        <v>0</v>
      </c>
      <c r="Q776" s="201">
        <v>3.0000000000000001E-3</v>
      </c>
      <c r="R776" s="201">
        <f>Q776*H776</f>
        <v>0.22500000000000001</v>
      </c>
      <c r="S776" s="201">
        <v>0</v>
      </c>
      <c r="T776" s="202">
        <f>S776*H776</f>
        <v>0</v>
      </c>
      <c r="AR776" s="24" t="s">
        <v>275</v>
      </c>
      <c r="AT776" s="24" t="s">
        <v>155</v>
      </c>
      <c r="AU776" s="24" t="s">
        <v>82</v>
      </c>
      <c r="AY776" s="24" t="s">
        <v>152</v>
      </c>
      <c r="BE776" s="203">
        <f>IF(N776="základní",J776,0)</f>
        <v>0</v>
      </c>
      <c r="BF776" s="203">
        <f>IF(N776="snížená",J776,0)</f>
        <v>0</v>
      </c>
      <c r="BG776" s="203">
        <f>IF(N776="zákl. přenesená",J776,0)</f>
        <v>0</v>
      </c>
      <c r="BH776" s="203">
        <f>IF(N776="sníž. přenesená",J776,0)</f>
        <v>0</v>
      </c>
      <c r="BI776" s="203">
        <f>IF(N776="nulová",J776,0)</f>
        <v>0</v>
      </c>
      <c r="BJ776" s="24" t="s">
        <v>80</v>
      </c>
      <c r="BK776" s="203">
        <f>ROUND(I776*H776,2)</f>
        <v>0</v>
      </c>
      <c r="BL776" s="24" t="s">
        <v>275</v>
      </c>
      <c r="BM776" s="24" t="s">
        <v>1039</v>
      </c>
    </row>
    <row r="777" spans="2:65" s="11" customFormat="1" ht="13.5">
      <c r="B777" s="207"/>
      <c r="C777" s="208"/>
      <c r="D777" s="204" t="s">
        <v>164</v>
      </c>
      <c r="E777" s="209" t="s">
        <v>21</v>
      </c>
      <c r="F777" s="210" t="s">
        <v>819</v>
      </c>
      <c r="G777" s="208"/>
      <c r="H777" s="209" t="s">
        <v>21</v>
      </c>
      <c r="I777" s="211"/>
      <c r="J777" s="208"/>
      <c r="K777" s="208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164</v>
      </c>
      <c r="AU777" s="216" t="s">
        <v>82</v>
      </c>
      <c r="AV777" s="11" t="s">
        <v>80</v>
      </c>
      <c r="AW777" s="11" t="s">
        <v>35</v>
      </c>
      <c r="AX777" s="11" t="s">
        <v>72</v>
      </c>
      <c r="AY777" s="216" t="s">
        <v>152</v>
      </c>
    </row>
    <row r="778" spans="2:65" s="11" customFormat="1" ht="13.5">
      <c r="B778" s="207"/>
      <c r="C778" s="208"/>
      <c r="D778" s="204" t="s">
        <v>164</v>
      </c>
      <c r="E778" s="209" t="s">
        <v>21</v>
      </c>
      <c r="F778" s="210" t="s">
        <v>820</v>
      </c>
      <c r="G778" s="208"/>
      <c r="H778" s="209" t="s">
        <v>21</v>
      </c>
      <c r="I778" s="211"/>
      <c r="J778" s="208"/>
      <c r="K778" s="208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164</v>
      </c>
      <c r="AU778" s="216" t="s">
        <v>82</v>
      </c>
      <c r="AV778" s="11" t="s">
        <v>80</v>
      </c>
      <c r="AW778" s="11" t="s">
        <v>35</v>
      </c>
      <c r="AX778" s="11" t="s">
        <v>72</v>
      </c>
      <c r="AY778" s="216" t="s">
        <v>152</v>
      </c>
    </row>
    <row r="779" spans="2:65" s="11" customFormat="1" ht="13.5">
      <c r="B779" s="207"/>
      <c r="C779" s="208"/>
      <c r="D779" s="204" t="s">
        <v>164</v>
      </c>
      <c r="E779" s="209" t="s">
        <v>21</v>
      </c>
      <c r="F779" s="210" t="s">
        <v>1014</v>
      </c>
      <c r="G779" s="208"/>
      <c r="H779" s="209" t="s">
        <v>21</v>
      </c>
      <c r="I779" s="211"/>
      <c r="J779" s="208"/>
      <c r="K779" s="208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164</v>
      </c>
      <c r="AU779" s="216" t="s">
        <v>82</v>
      </c>
      <c r="AV779" s="11" t="s">
        <v>80</v>
      </c>
      <c r="AW779" s="11" t="s">
        <v>35</v>
      </c>
      <c r="AX779" s="11" t="s">
        <v>72</v>
      </c>
      <c r="AY779" s="216" t="s">
        <v>152</v>
      </c>
    </row>
    <row r="780" spans="2:65" s="12" customFormat="1" ht="13.5">
      <c r="B780" s="217"/>
      <c r="C780" s="218"/>
      <c r="D780" s="204" t="s">
        <v>164</v>
      </c>
      <c r="E780" s="219" t="s">
        <v>21</v>
      </c>
      <c r="F780" s="220" t="s">
        <v>1040</v>
      </c>
      <c r="G780" s="218"/>
      <c r="H780" s="221">
        <v>75</v>
      </c>
      <c r="I780" s="222"/>
      <c r="J780" s="218"/>
      <c r="K780" s="218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164</v>
      </c>
      <c r="AU780" s="227" t="s">
        <v>82</v>
      </c>
      <c r="AV780" s="12" t="s">
        <v>82</v>
      </c>
      <c r="AW780" s="12" t="s">
        <v>35</v>
      </c>
      <c r="AX780" s="12" t="s">
        <v>80</v>
      </c>
      <c r="AY780" s="227" t="s">
        <v>152</v>
      </c>
    </row>
    <row r="781" spans="2:65" s="1" customFormat="1" ht="25.5" customHeight="1">
      <c r="B781" s="41"/>
      <c r="C781" s="192" t="s">
        <v>1041</v>
      </c>
      <c r="D781" s="192" t="s">
        <v>155</v>
      </c>
      <c r="E781" s="193" t="s">
        <v>1042</v>
      </c>
      <c r="F781" s="194" t="s">
        <v>1043</v>
      </c>
      <c r="G781" s="195" t="s">
        <v>804</v>
      </c>
      <c r="H781" s="196">
        <v>27</v>
      </c>
      <c r="I781" s="197"/>
      <c r="J781" s="198">
        <f>ROUND(I781*H781,2)</f>
        <v>0</v>
      </c>
      <c r="K781" s="194" t="s">
        <v>21</v>
      </c>
      <c r="L781" s="61"/>
      <c r="M781" s="199" t="s">
        <v>21</v>
      </c>
      <c r="N781" s="200" t="s">
        <v>43</v>
      </c>
      <c r="O781" s="42"/>
      <c r="P781" s="201">
        <f>O781*H781</f>
        <v>0</v>
      </c>
      <c r="Q781" s="201">
        <v>3.0000000000000001E-3</v>
      </c>
      <c r="R781" s="201">
        <f>Q781*H781</f>
        <v>8.1000000000000003E-2</v>
      </c>
      <c r="S781" s="201">
        <v>0</v>
      </c>
      <c r="T781" s="202">
        <f>S781*H781</f>
        <v>0</v>
      </c>
      <c r="AR781" s="24" t="s">
        <v>275</v>
      </c>
      <c r="AT781" s="24" t="s">
        <v>155</v>
      </c>
      <c r="AU781" s="24" t="s">
        <v>82</v>
      </c>
      <c r="AY781" s="24" t="s">
        <v>152</v>
      </c>
      <c r="BE781" s="203">
        <f>IF(N781="základní",J781,0)</f>
        <v>0</v>
      </c>
      <c r="BF781" s="203">
        <f>IF(N781="snížená",J781,0)</f>
        <v>0</v>
      </c>
      <c r="BG781" s="203">
        <f>IF(N781="zákl. přenesená",J781,0)</f>
        <v>0</v>
      </c>
      <c r="BH781" s="203">
        <f>IF(N781="sníž. přenesená",J781,0)</f>
        <v>0</v>
      </c>
      <c r="BI781" s="203">
        <f>IF(N781="nulová",J781,0)</f>
        <v>0</v>
      </c>
      <c r="BJ781" s="24" t="s">
        <v>80</v>
      </c>
      <c r="BK781" s="203">
        <f>ROUND(I781*H781,2)</f>
        <v>0</v>
      </c>
      <c r="BL781" s="24" t="s">
        <v>275</v>
      </c>
      <c r="BM781" s="24" t="s">
        <v>1044</v>
      </c>
    </row>
    <row r="782" spans="2:65" s="11" customFormat="1" ht="13.5">
      <c r="B782" s="207"/>
      <c r="C782" s="208"/>
      <c r="D782" s="204" t="s">
        <v>164</v>
      </c>
      <c r="E782" s="209" t="s">
        <v>21</v>
      </c>
      <c r="F782" s="210" t="s">
        <v>819</v>
      </c>
      <c r="G782" s="208"/>
      <c r="H782" s="209" t="s">
        <v>21</v>
      </c>
      <c r="I782" s="211"/>
      <c r="J782" s="208"/>
      <c r="K782" s="208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164</v>
      </c>
      <c r="AU782" s="216" t="s">
        <v>82</v>
      </c>
      <c r="AV782" s="11" t="s">
        <v>80</v>
      </c>
      <c r="AW782" s="11" t="s">
        <v>35</v>
      </c>
      <c r="AX782" s="11" t="s">
        <v>72</v>
      </c>
      <c r="AY782" s="216" t="s">
        <v>152</v>
      </c>
    </row>
    <row r="783" spans="2:65" s="11" customFormat="1" ht="13.5">
      <c r="B783" s="207"/>
      <c r="C783" s="208"/>
      <c r="D783" s="204" t="s">
        <v>164</v>
      </c>
      <c r="E783" s="209" t="s">
        <v>21</v>
      </c>
      <c r="F783" s="210" t="s">
        <v>820</v>
      </c>
      <c r="G783" s="208"/>
      <c r="H783" s="209" t="s">
        <v>21</v>
      </c>
      <c r="I783" s="211"/>
      <c r="J783" s="208"/>
      <c r="K783" s="208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164</v>
      </c>
      <c r="AU783" s="216" t="s">
        <v>82</v>
      </c>
      <c r="AV783" s="11" t="s">
        <v>80</v>
      </c>
      <c r="AW783" s="11" t="s">
        <v>35</v>
      </c>
      <c r="AX783" s="11" t="s">
        <v>72</v>
      </c>
      <c r="AY783" s="216" t="s">
        <v>152</v>
      </c>
    </row>
    <row r="784" spans="2:65" s="11" customFormat="1" ht="13.5">
      <c r="B784" s="207"/>
      <c r="C784" s="208"/>
      <c r="D784" s="204" t="s">
        <v>164</v>
      </c>
      <c r="E784" s="209" t="s">
        <v>21</v>
      </c>
      <c r="F784" s="210" t="s">
        <v>1014</v>
      </c>
      <c r="G784" s="208"/>
      <c r="H784" s="209" t="s">
        <v>21</v>
      </c>
      <c r="I784" s="211"/>
      <c r="J784" s="208"/>
      <c r="K784" s="208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164</v>
      </c>
      <c r="AU784" s="216" t="s">
        <v>82</v>
      </c>
      <c r="AV784" s="11" t="s">
        <v>80</v>
      </c>
      <c r="AW784" s="11" t="s">
        <v>35</v>
      </c>
      <c r="AX784" s="11" t="s">
        <v>72</v>
      </c>
      <c r="AY784" s="216" t="s">
        <v>152</v>
      </c>
    </row>
    <row r="785" spans="2:65" s="12" customFormat="1" ht="13.5">
      <c r="B785" s="217"/>
      <c r="C785" s="218"/>
      <c r="D785" s="204" t="s">
        <v>164</v>
      </c>
      <c r="E785" s="219" t="s">
        <v>21</v>
      </c>
      <c r="F785" s="220" t="s">
        <v>1045</v>
      </c>
      <c r="G785" s="218"/>
      <c r="H785" s="221">
        <v>27</v>
      </c>
      <c r="I785" s="222"/>
      <c r="J785" s="218"/>
      <c r="K785" s="218"/>
      <c r="L785" s="223"/>
      <c r="M785" s="224"/>
      <c r="N785" s="225"/>
      <c r="O785" s="225"/>
      <c r="P785" s="225"/>
      <c r="Q785" s="225"/>
      <c r="R785" s="225"/>
      <c r="S785" s="225"/>
      <c r="T785" s="226"/>
      <c r="AT785" s="227" t="s">
        <v>164</v>
      </c>
      <c r="AU785" s="227" t="s">
        <v>82</v>
      </c>
      <c r="AV785" s="12" t="s">
        <v>82</v>
      </c>
      <c r="AW785" s="12" t="s">
        <v>35</v>
      </c>
      <c r="AX785" s="12" t="s">
        <v>80</v>
      </c>
      <c r="AY785" s="227" t="s">
        <v>152</v>
      </c>
    </row>
    <row r="786" spans="2:65" s="1" customFormat="1" ht="38.25" customHeight="1">
      <c r="B786" s="41"/>
      <c r="C786" s="192" t="s">
        <v>1046</v>
      </c>
      <c r="D786" s="192" t="s">
        <v>155</v>
      </c>
      <c r="E786" s="193" t="s">
        <v>1047</v>
      </c>
      <c r="F786" s="194" t="s">
        <v>1048</v>
      </c>
      <c r="G786" s="195" t="s">
        <v>804</v>
      </c>
      <c r="H786" s="196">
        <v>2</v>
      </c>
      <c r="I786" s="197"/>
      <c r="J786" s="198">
        <f>ROUND(I786*H786,2)</f>
        <v>0</v>
      </c>
      <c r="K786" s="194" t="s">
        <v>21</v>
      </c>
      <c r="L786" s="61"/>
      <c r="M786" s="199" t="s">
        <v>21</v>
      </c>
      <c r="N786" s="200" t="s">
        <v>43</v>
      </c>
      <c r="O786" s="42"/>
      <c r="P786" s="201">
        <f>O786*H786</f>
        <v>0</v>
      </c>
      <c r="Q786" s="201">
        <v>0.03</v>
      </c>
      <c r="R786" s="201">
        <f>Q786*H786</f>
        <v>0.06</v>
      </c>
      <c r="S786" s="201">
        <v>0</v>
      </c>
      <c r="T786" s="202">
        <f>S786*H786</f>
        <v>0</v>
      </c>
      <c r="AR786" s="24" t="s">
        <v>275</v>
      </c>
      <c r="AT786" s="24" t="s">
        <v>155</v>
      </c>
      <c r="AU786" s="24" t="s">
        <v>82</v>
      </c>
      <c r="AY786" s="24" t="s">
        <v>152</v>
      </c>
      <c r="BE786" s="203">
        <f>IF(N786="základní",J786,0)</f>
        <v>0</v>
      </c>
      <c r="BF786" s="203">
        <f>IF(N786="snížená",J786,0)</f>
        <v>0</v>
      </c>
      <c r="BG786" s="203">
        <f>IF(N786="zákl. přenesená",J786,0)</f>
        <v>0</v>
      </c>
      <c r="BH786" s="203">
        <f>IF(N786="sníž. přenesená",J786,0)</f>
        <v>0</v>
      </c>
      <c r="BI786" s="203">
        <f>IF(N786="nulová",J786,0)</f>
        <v>0</v>
      </c>
      <c r="BJ786" s="24" t="s">
        <v>80</v>
      </c>
      <c r="BK786" s="203">
        <f>ROUND(I786*H786,2)</f>
        <v>0</v>
      </c>
      <c r="BL786" s="24" t="s">
        <v>275</v>
      </c>
      <c r="BM786" s="24" t="s">
        <v>1049</v>
      </c>
    </row>
    <row r="787" spans="2:65" s="11" customFormat="1" ht="27">
      <c r="B787" s="207"/>
      <c r="C787" s="208"/>
      <c r="D787" s="204" t="s">
        <v>164</v>
      </c>
      <c r="E787" s="209" t="s">
        <v>21</v>
      </c>
      <c r="F787" s="210" t="s">
        <v>1050</v>
      </c>
      <c r="G787" s="208"/>
      <c r="H787" s="209" t="s">
        <v>21</v>
      </c>
      <c r="I787" s="211"/>
      <c r="J787" s="208"/>
      <c r="K787" s="208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164</v>
      </c>
      <c r="AU787" s="216" t="s">
        <v>82</v>
      </c>
      <c r="AV787" s="11" t="s">
        <v>80</v>
      </c>
      <c r="AW787" s="11" t="s">
        <v>35</v>
      </c>
      <c r="AX787" s="11" t="s">
        <v>72</v>
      </c>
      <c r="AY787" s="216" t="s">
        <v>152</v>
      </c>
    </row>
    <row r="788" spans="2:65" s="11" customFormat="1" ht="13.5">
      <c r="B788" s="207"/>
      <c r="C788" s="208"/>
      <c r="D788" s="204" t="s">
        <v>164</v>
      </c>
      <c r="E788" s="209" t="s">
        <v>21</v>
      </c>
      <c r="F788" s="210" t="s">
        <v>820</v>
      </c>
      <c r="G788" s="208"/>
      <c r="H788" s="209" t="s">
        <v>21</v>
      </c>
      <c r="I788" s="211"/>
      <c r="J788" s="208"/>
      <c r="K788" s="208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164</v>
      </c>
      <c r="AU788" s="216" t="s">
        <v>82</v>
      </c>
      <c r="AV788" s="11" t="s">
        <v>80</v>
      </c>
      <c r="AW788" s="11" t="s">
        <v>35</v>
      </c>
      <c r="AX788" s="11" t="s">
        <v>72</v>
      </c>
      <c r="AY788" s="216" t="s">
        <v>152</v>
      </c>
    </row>
    <row r="789" spans="2:65" s="11" customFormat="1" ht="13.5">
      <c r="B789" s="207"/>
      <c r="C789" s="208"/>
      <c r="D789" s="204" t="s">
        <v>164</v>
      </c>
      <c r="E789" s="209" t="s">
        <v>21</v>
      </c>
      <c r="F789" s="210" t="s">
        <v>1051</v>
      </c>
      <c r="G789" s="208"/>
      <c r="H789" s="209" t="s">
        <v>21</v>
      </c>
      <c r="I789" s="211"/>
      <c r="J789" s="208"/>
      <c r="K789" s="208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164</v>
      </c>
      <c r="AU789" s="216" t="s">
        <v>82</v>
      </c>
      <c r="AV789" s="11" t="s">
        <v>80</v>
      </c>
      <c r="AW789" s="11" t="s">
        <v>35</v>
      </c>
      <c r="AX789" s="11" t="s">
        <v>72</v>
      </c>
      <c r="AY789" s="216" t="s">
        <v>152</v>
      </c>
    </row>
    <row r="790" spans="2:65" s="12" customFormat="1" ht="13.5">
      <c r="B790" s="217"/>
      <c r="C790" s="218"/>
      <c r="D790" s="204" t="s">
        <v>164</v>
      </c>
      <c r="E790" s="219" t="s">
        <v>21</v>
      </c>
      <c r="F790" s="220" t="s">
        <v>1052</v>
      </c>
      <c r="G790" s="218"/>
      <c r="H790" s="221">
        <v>2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164</v>
      </c>
      <c r="AU790" s="227" t="s">
        <v>82</v>
      </c>
      <c r="AV790" s="12" t="s">
        <v>82</v>
      </c>
      <c r="AW790" s="12" t="s">
        <v>35</v>
      </c>
      <c r="AX790" s="12" t="s">
        <v>80</v>
      </c>
      <c r="AY790" s="227" t="s">
        <v>152</v>
      </c>
    </row>
    <row r="791" spans="2:65" s="1" customFormat="1" ht="25.5" customHeight="1">
      <c r="B791" s="41"/>
      <c r="C791" s="192" t="s">
        <v>1053</v>
      </c>
      <c r="D791" s="192" t="s">
        <v>155</v>
      </c>
      <c r="E791" s="193" t="s">
        <v>1054</v>
      </c>
      <c r="F791" s="194" t="s">
        <v>1055</v>
      </c>
      <c r="G791" s="195" t="s">
        <v>804</v>
      </c>
      <c r="H791" s="196">
        <v>1</v>
      </c>
      <c r="I791" s="197"/>
      <c r="J791" s="198">
        <f>ROUND(I791*H791,2)</f>
        <v>0</v>
      </c>
      <c r="K791" s="194" t="s">
        <v>21</v>
      </c>
      <c r="L791" s="61"/>
      <c r="M791" s="199" t="s">
        <v>21</v>
      </c>
      <c r="N791" s="200" t="s">
        <v>43</v>
      </c>
      <c r="O791" s="42"/>
      <c r="P791" s="201">
        <f>O791*H791</f>
        <v>0</v>
      </c>
      <c r="Q791" s="201">
        <v>5.0000000000000001E-3</v>
      </c>
      <c r="R791" s="201">
        <f>Q791*H791</f>
        <v>5.0000000000000001E-3</v>
      </c>
      <c r="S791" s="201">
        <v>0</v>
      </c>
      <c r="T791" s="202">
        <f>S791*H791</f>
        <v>0</v>
      </c>
      <c r="AR791" s="24" t="s">
        <v>275</v>
      </c>
      <c r="AT791" s="24" t="s">
        <v>155</v>
      </c>
      <c r="AU791" s="24" t="s">
        <v>82</v>
      </c>
      <c r="AY791" s="24" t="s">
        <v>152</v>
      </c>
      <c r="BE791" s="203">
        <f>IF(N791="základní",J791,0)</f>
        <v>0</v>
      </c>
      <c r="BF791" s="203">
        <f>IF(N791="snížená",J791,0)</f>
        <v>0</v>
      </c>
      <c r="BG791" s="203">
        <f>IF(N791="zákl. přenesená",J791,0)</f>
        <v>0</v>
      </c>
      <c r="BH791" s="203">
        <f>IF(N791="sníž. přenesená",J791,0)</f>
        <v>0</v>
      </c>
      <c r="BI791" s="203">
        <f>IF(N791="nulová",J791,0)</f>
        <v>0</v>
      </c>
      <c r="BJ791" s="24" t="s">
        <v>80</v>
      </c>
      <c r="BK791" s="203">
        <f>ROUND(I791*H791,2)</f>
        <v>0</v>
      </c>
      <c r="BL791" s="24" t="s">
        <v>275</v>
      </c>
      <c r="BM791" s="24" t="s">
        <v>1056</v>
      </c>
    </row>
    <row r="792" spans="2:65" s="11" customFormat="1" ht="27">
      <c r="B792" s="207"/>
      <c r="C792" s="208"/>
      <c r="D792" s="204" t="s">
        <v>164</v>
      </c>
      <c r="E792" s="209" t="s">
        <v>21</v>
      </c>
      <c r="F792" s="210" t="s">
        <v>1057</v>
      </c>
      <c r="G792" s="208"/>
      <c r="H792" s="209" t="s">
        <v>21</v>
      </c>
      <c r="I792" s="211"/>
      <c r="J792" s="208"/>
      <c r="K792" s="208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164</v>
      </c>
      <c r="AU792" s="216" t="s">
        <v>82</v>
      </c>
      <c r="AV792" s="11" t="s">
        <v>80</v>
      </c>
      <c r="AW792" s="11" t="s">
        <v>35</v>
      </c>
      <c r="AX792" s="11" t="s">
        <v>72</v>
      </c>
      <c r="AY792" s="216" t="s">
        <v>152</v>
      </c>
    </row>
    <row r="793" spans="2:65" s="11" customFormat="1" ht="13.5">
      <c r="B793" s="207"/>
      <c r="C793" s="208"/>
      <c r="D793" s="204" t="s">
        <v>164</v>
      </c>
      <c r="E793" s="209" t="s">
        <v>21</v>
      </c>
      <c r="F793" s="210" t="s">
        <v>820</v>
      </c>
      <c r="G793" s="208"/>
      <c r="H793" s="209" t="s">
        <v>21</v>
      </c>
      <c r="I793" s="211"/>
      <c r="J793" s="208"/>
      <c r="K793" s="208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164</v>
      </c>
      <c r="AU793" s="216" t="s">
        <v>82</v>
      </c>
      <c r="AV793" s="11" t="s">
        <v>80</v>
      </c>
      <c r="AW793" s="11" t="s">
        <v>35</v>
      </c>
      <c r="AX793" s="11" t="s">
        <v>72</v>
      </c>
      <c r="AY793" s="216" t="s">
        <v>152</v>
      </c>
    </row>
    <row r="794" spans="2:65" s="11" customFormat="1" ht="13.5">
      <c r="B794" s="207"/>
      <c r="C794" s="208"/>
      <c r="D794" s="204" t="s">
        <v>164</v>
      </c>
      <c r="E794" s="209" t="s">
        <v>21</v>
      </c>
      <c r="F794" s="210" t="s">
        <v>1051</v>
      </c>
      <c r="G794" s="208"/>
      <c r="H794" s="209" t="s">
        <v>21</v>
      </c>
      <c r="I794" s="211"/>
      <c r="J794" s="208"/>
      <c r="K794" s="208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164</v>
      </c>
      <c r="AU794" s="216" t="s">
        <v>82</v>
      </c>
      <c r="AV794" s="11" t="s">
        <v>80</v>
      </c>
      <c r="AW794" s="11" t="s">
        <v>35</v>
      </c>
      <c r="AX794" s="11" t="s">
        <v>72</v>
      </c>
      <c r="AY794" s="216" t="s">
        <v>152</v>
      </c>
    </row>
    <row r="795" spans="2:65" s="12" customFormat="1" ht="13.5">
      <c r="B795" s="217"/>
      <c r="C795" s="218"/>
      <c r="D795" s="204" t="s">
        <v>164</v>
      </c>
      <c r="E795" s="219" t="s">
        <v>21</v>
      </c>
      <c r="F795" s="220" t="s">
        <v>1058</v>
      </c>
      <c r="G795" s="218"/>
      <c r="H795" s="221">
        <v>1</v>
      </c>
      <c r="I795" s="222"/>
      <c r="J795" s="218"/>
      <c r="K795" s="218"/>
      <c r="L795" s="223"/>
      <c r="M795" s="224"/>
      <c r="N795" s="225"/>
      <c r="O795" s="225"/>
      <c r="P795" s="225"/>
      <c r="Q795" s="225"/>
      <c r="R795" s="225"/>
      <c r="S795" s="225"/>
      <c r="T795" s="226"/>
      <c r="AT795" s="227" t="s">
        <v>164</v>
      </c>
      <c r="AU795" s="227" t="s">
        <v>82</v>
      </c>
      <c r="AV795" s="12" t="s">
        <v>82</v>
      </c>
      <c r="AW795" s="12" t="s">
        <v>35</v>
      </c>
      <c r="AX795" s="12" t="s">
        <v>80</v>
      </c>
      <c r="AY795" s="227" t="s">
        <v>152</v>
      </c>
    </row>
    <row r="796" spans="2:65" s="1" customFormat="1" ht="16.5" customHeight="1">
      <c r="B796" s="41"/>
      <c r="C796" s="192" t="s">
        <v>1059</v>
      </c>
      <c r="D796" s="192" t="s">
        <v>155</v>
      </c>
      <c r="E796" s="193" t="s">
        <v>1060</v>
      </c>
      <c r="F796" s="194" t="s">
        <v>1061</v>
      </c>
      <c r="G796" s="195" t="s">
        <v>158</v>
      </c>
      <c r="H796" s="196">
        <v>6.1280000000000001</v>
      </c>
      <c r="I796" s="197"/>
      <c r="J796" s="198">
        <f>ROUND(I796*H796,2)</f>
        <v>0</v>
      </c>
      <c r="K796" s="194" t="s">
        <v>159</v>
      </c>
      <c r="L796" s="61"/>
      <c r="M796" s="199" t="s">
        <v>21</v>
      </c>
      <c r="N796" s="200" t="s">
        <v>43</v>
      </c>
      <c r="O796" s="42"/>
      <c r="P796" s="201">
        <f>O796*H796</f>
        <v>0</v>
      </c>
      <c r="Q796" s="201">
        <v>0</v>
      </c>
      <c r="R796" s="201">
        <f>Q796*H796</f>
        <v>0</v>
      </c>
      <c r="S796" s="201">
        <v>0</v>
      </c>
      <c r="T796" s="202">
        <f>S796*H796</f>
        <v>0</v>
      </c>
      <c r="AR796" s="24" t="s">
        <v>275</v>
      </c>
      <c r="AT796" s="24" t="s">
        <v>155</v>
      </c>
      <c r="AU796" s="24" t="s">
        <v>82</v>
      </c>
      <c r="AY796" s="24" t="s">
        <v>152</v>
      </c>
      <c r="BE796" s="203">
        <f>IF(N796="základní",J796,0)</f>
        <v>0</v>
      </c>
      <c r="BF796" s="203">
        <f>IF(N796="snížená",J796,0)</f>
        <v>0</v>
      </c>
      <c r="BG796" s="203">
        <f>IF(N796="zákl. přenesená",J796,0)</f>
        <v>0</v>
      </c>
      <c r="BH796" s="203">
        <f>IF(N796="sníž. přenesená",J796,0)</f>
        <v>0</v>
      </c>
      <c r="BI796" s="203">
        <f>IF(N796="nulová",J796,0)</f>
        <v>0</v>
      </c>
      <c r="BJ796" s="24" t="s">
        <v>80</v>
      </c>
      <c r="BK796" s="203">
        <f>ROUND(I796*H796,2)</f>
        <v>0</v>
      </c>
      <c r="BL796" s="24" t="s">
        <v>275</v>
      </c>
      <c r="BM796" s="24" t="s">
        <v>1062</v>
      </c>
    </row>
    <row r="797" spans="2:65" s="1" customFormat="1" ht="27">
      <c r="B797" s="41"/>
      <c r="C797" s="63"/>
      <c r="D797" s="204" t="s">
        <v>162</v>
      </c>
      <c r="E797" s="63"/>
      <c r="F797" s="205" t="s">
        <v>1063</v>
      </c>
      <c r="G797" s="63"/>
      <c r="H797" s="63"/>
      <c r="I797" s="163"/>
      <c r="J797" s="63"/>
      <c r="K797" s="63"/>
      <c r="L797" s="61"/>
      <c r="M797" s="206"/>
      <c r="N797" s="42"/>
      <c r="O797" s="42"/>
      <c r="P797" s="42"/>
      <c r="Q797" s="42"/>
      <c r="R797" s="42"/>
      <c r="S797" s="42"/>
      <c r="T797" s="78"/>
      <c r="AT797" s="24" t="s">
        <v>162</v>
      </c>
      <c r="AU797" s="24" t="s">
        <v>82</v>
      </c>
    </row>
    <row r="798" spans="2:65" s="1" customFormat="1" ht="16.5" customHeight="1">
      <c r="B798" s="41"/>
      <c r="C798" s="192" t="s">
        <v>1064</v>
      </c>
      <c r="D798" s="192" t="s">
        <v>155</v>
      </c>
      <c r="E798" s="193" t="s">
        <v>1065</v>
      </c>
      <c r="F798" s="194" t="s">
        <v>1066</v>
      </c>
      <c r="G798" s="195" t="s">
        <v>158</v>
      </c>
      <c r="H798" s="196">
        <v>6.1280000000000001</v>
      </c>
      <c r="I798" s="197"/>
      <c r="J798" s="198">
        <f>ROUND(I798*H798,2)</f>
        <v>0</v>
      </c>
      <c r="K798" s="194" t="s">
        <v>159</v>
      </c>
      <c r="L798" s="61"/>
      <c r="M798" s="199" t="s">
        <v>21</v>
      </c>
      <c r="N798" s="200" t="s">
        <v>43</v>
      </c>
      <c r="O798" s="42"/>
      <c r="P798" s="201">
        <f>O798*H798</f>
        <v>0</v>
      </c>
      <c r="Q798" s="201">
        <v>0</v>
      </c>
      <c r="R798" s="201">
        <f>Q798*H798</f>
        <v>0</v>
      </c>
      <c r="S798" s="201">
        <v>0</v>
      </c>
      <c r="T798" s="202">
        <f>S798*H798</f>
        <v>0</v>
      </c>
      <c r="AR798" s="24" t="s">
        <v>275</v>
      </c>
      <c r="AT798" s="24" t="s">
        <v>155</v>
      </c>
      <c r="AU798" s="24" t="s">
        <v>82</v>
      </c>
      <c r="AY798" s="24" t="s">
        <v>152</v>
      </c>
      <c r="BE798" s="203">
        <f>IF(N798="základní",J798,0)</f>
        <v>0</v>
      </c>
      <c r="BF798" s="203">
        <f>IF(N798="snížená",J798,0)</f>
        <v>0</v>
      </c>
      <c r="BG798" s="203">
        <f>IF(N798="zákl. přenesená",J798,0)</f>
        <v>0</v>
      </c>
      <c r="BH798" s="203">
        <f>IF(N798="sníž. přenesená",J798,0)</f>
        <v>0</v>
      </c>
      <c r="BI798" s="203">
        <f>IF(N798="nulová",J798,0)</f>
        <v>0</v>
      </c>
      <c r="BJ798" s="24" t="s">
        <v>80</v>
      </c>
      <c r="BK798" s="203">
        <f>ROUND(I798*H798,2)</f>
        <v>0</v>
      </c>
      <c r="BL798" s="24" t="s">
        <v>275</v>
      </c>
      <c r="BM798" s="24" t="s">
        <v>1067</v>
      </c>
    </row>
    <row r="799" spans="2:65" s="1" customFormat="1" ht="27">
      <c r="B799" s="41"/>
      <c r="C799" s="63"/>
      <c r="D799" s="204" t="s">
        <v>162</v>
      </c>
      <c r="E799" s="63"/>
      <c r="F799" s="205" t="s">
        <v>1068</v>
      </c>
      <c r="G799" s="63"/>
      <c r="H799" s="63"/>
      <c r="I799" s="163"/>
      <c r="J799" s="63"/>
      <c r="K799" s="63"/>
      <c r="L799" s="61"/>
      <c r="M799" s="206"/>
      <c r="N799" s="42"/>
      <c r="O799" s="42"/>
      <c r="P799" s="42"/>
      <c r="Q799" s="42"/>
      <c r="R799" s="42"/>
      <c r="S799" s="42"/>
      <c r="T799" s="78"/>
      <c r="AT799" s="24" t="s">
        <v>162</v>
      </c>
      <c r="AU799" s="24" t="s">
        <v>82</v>
      </c>
    </row>
    <row r="800" spans="2:65" s="10" customFormat="1" ht="29.85" customHeight="1">
      <c r="B800" s="176"/>
      <c r="C800" s="177"/>
      <c r="D800" s="178" t="s">
        <v>71</v>
      </c>
      <c r="E800" s="190" t="s">
        <v>1069</v>
      </c>
      <c r="F800" s="190" t="s">
        <v>1070</v>
      </c>
      <c r="G800" s="177"/>
      <c r="H800" s="177"/>
      <c r="I800" s="180"/>
      <c r="J800" s="191">
        <f>BK800</f>
        <v>0</v>
      </c>
      <c r="K800" s="177"/>
      <c r="L800" s="182"/>
      <c r="M800" s="183"/>
      <c r="N800" s="184"/>
      <c r="O800" s="184"/>
      <c r="P800" s="185">
        <f>SUM(P801:P828)</f>
        <v>0</v>
      </c>
      <c r="Q800" s="184"/>
      <c r="R800" s="185">
        <f>SUM(R801:R828)</f>
        <v>3.4255</v>
      </c>
      <c r="S800" s="184"/>
      <c r="T800" s="186">
        <f>SUM(T801:T828)</f>
        <v>0</v>
      </c>
      <c r="AR800" s="187" t="s">
        <v>82</v>
      </c>
      <c r="AT800" s="188" t="s">
        <v>71</v>
      </c>
      <c r="AU800" s="188" t="s">
        <v>80</v>
      </c>
      <c r="AY800" s="187" t="s">
        <v>152</v>
      </c>
      <c r="BK800" s="189">
        <f>SUM(BK801:BK828)</f>
        <v>0</v>
      </c>
    </row>
    <row r="801" spans="2:65" s="1" customFormat="1" ht="16.5" customHeight="1">
      <c r="B801" s="41"/>
      <c r="C801" s="192" t="s">
        <v>1071</v>
      </c>
      <c r="D801" s="192" t="s">
        <v>155</v>
      </c>
      <c r="E801" s="193" t="s">
        <v>1072</v>
      </c>
      <c r="F801" s="194" t="s">
        <v>1073</v>
      </c>
      <c r="G801" s="195" t="s">
        <v>192</v>
      </c>
      <c r="H801" s="196">
        <v>85</v>
      </c>
      <c r="I801" s="197"/>
      <c r="J801" s="198">
        <f>ROUND(I801*H801,2)</f>
        <v>0</v>
      </c>
      <c r="K801" s="194" t="s">
        <v>159</v>
      </c>
      <c r="L801" s="61"/>
      <c r="M801" s="199" t="s">
        <v>21</v>
      </c>
      <c r="N801" s="200" t="s">
        <v>43</v>
      </c>
      <c r="O801" s="42"/>
      <c r="P801" s="201">
        <f>O801*H801</f>
        <v>0</v>
      </c>
      <c r="Q801" s="201">
        <v>7.7000000000000002E-3</v>
      </c>
      <c r="R801" s="201">
        <f>Q801*H801</f>
        <v>0.65449999999999997</v>
      </c>
      <c r="S801" s="201">
        <v>0</v>
      </c>
      <c r="T801" s="202">
        <f>S801*H801</f>
        <v>0</v>
      </c>
      <c r="AR801" s="24" t="s">
        <v>275</v>
      </c>
      <c r="AT801" s="24" t="s">
        <v>155</v>
      </c>
      <c r="AU801" s="24" t="s">
        <v>82</v>
      </c>
      <c r="AY801" s="24" t="s">
        <v>152</v>
      </c>
      <c r="BE801" s="203">
        <f>IF(N801="základní",J801,0)</f>
        <v>0</v>
      </c>
      <c r="BF801" s="203">
        <f>IF(N801="snížená",J801,0)</f>
        <v>0</v>
      </c>
      <c r="BG801" s="203">
        <f>IF(N801="zákl. přenesená",J801,0)</f>
        <v>0</v>
      </c>
      <c r="BH801" s="203">
        <f>IF(N801="sníž. přenesená",J801,0)</f>
        <v>0</v>
      </c>
      <c r="BI801" s="203">
        <f>IF(N801="nulová",J801,0)</f>
        <v>0</v>
      </c>
      <c r="BJ801" s="24" t="s">
        <v>80</v>
      </c>
      <c r="BK801" s="203">
        <f>ROUND(I801*H801,2)</f>
        <v>0</v>
      </c>
      <c r="BL801" s="24" t="s">
        <v>275</v>
      </c>
      <c r="BM801" s="24" t="s">
        <v>1074</v>
      </c>
    </row>
    <row r="802" spans="2:65" s="1" customFormat="1" ht="13.5">
      <c r="B802" s="41"/>
      <c r="C802" s="63"/>
      <c r="D802" s="204" t="s">
        <v>162</v>
      </c>
      <c r="E802" s="63"/>
      <c r="F802" s="205" t="s">
        <v>1075</v>
      </c>
      <c r="G802" s="63"/>
      <c r="H802" s="63"/>
      <c r="I802" s="163"/>
      <c r="J802" s="63"/>
      <c r="K802" s="63"/>
      <c r="L802" s="61"/>
      <c r="M802" s="206"/>
      <c r="N802" s="42"/>
      <c r="O802" s="42"/>
      <c r="P802" s="42"/>
      <c r="Q802" s="42"/>
      <c r="R802" s="42"/>
      <c r="S802" s="42"/>
      <c r="T802" s="78"/>
      <c r="AT802" s="24" t="s">
        <v>162</v>
      </c>
      <c r="AU802" s="24" t="s">
        <v>82</v>
      </c>
    </row>
    <row r="803" spans="2:65" s="11" customFormat="1" ht="13.5">
      <c r="B803" s="207"/>
      <c r="C803" s="208"/>
      <c r="D803" s="204" t="s">
        <v>164</v>
      </c>
      <c r="E803" s="209" t="s">
        <v>21</v>
      </c>
      <c r="F803" s="210" t="s">
        <v>393</v>
      </c>
      <c r="G803" s="208"/>
      <c r="H803" s="209" t="s">
        <v>21</v>
      </c>
      <c r="I803" s="211"/>
      <c r="J803" s="208"/>
      <c r="K803" s="208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164</v>
      </c>
      <c r="AU803" s="216" t="s">
        <v>82</v>
      </c>
      <c r="AV803" s="11" t="s">
        <v>80</v>
      </c>
      <c r="AW803" s="11" t="s">
        <v>35</v>
      </c>
      <c r="AX803" s="11" t="s">
        <v>72</v>
      </c>
      <c r="AY803" s="216" t="s">
        <v>152</v>
      </c>
    </row>
    <row r="804" spans="2:65" s="12" customFormat="1" ht="13.5">
      <c r="B804" s="217"/>
      <c r="C804" s="218"/>
      <c r="D804" s="204" t="s">
        <v>164</v>
      </c>
      <c r="E804" s="219" t="s">
        <v>21</v>
      </c>
      <c r="F804" s="220" t="s">
        <v>694</v>
      </c>
      <c r="G804" s="218"/>
      <c r="H804" s="221">
        <v>67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164</v>
      </c>
      <c r="AU804" s="227" t="s">
        <v>82</v>
      </c>
      <c r="AV804" s="12" t="s">
        <v>82</v>
      </c>
      <c r="AW804" s="12" t="s">
        <v>35</v>
      </c>
      <c r="AX804" s="12" t="s">
        <v>72</v>
      </c>
      <c r="AY804" s="227" t="s">
        <v>152</v>
      </c>
    </row>
    <row r="805" spans="2:65" s="11" customFormat="1" ht="13.5">
      <c r="B805" s="207"/>
      <c r="C805" s="208"/>
      <c r="D805" s="204" t="s">
        <v>164</v>
      </c>
      <c r="E805" s="209" t="s">
        <v>21</v>
      </c>
      <c r="F805" s="210" t="s">
        <v>630</v>
      </c>
      <c r="G805" s="208"/>
      <c r="H805" s="209" t="s">
        <v>21</v>
      </c>
      <c r="I805" s="211"/>
      <c r="J805" s="208"/>
      <c r="K805" s="208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164</v>
      </c>
      <c r="AU805" s="216" t="s">
        <v>82</v>
      </c>
      <c r="AV805" s="11" t="s">
        <v>80</v>
      </c>
      <c r="AW805" s="11" t="s">
        <v>35</v>
      </c>
      <c r="AX805" s="11" t="s">
        <v>72</v>
      </c>
      <c r="AY805" s="216" t="s">
        <v>152</v>
      </c>
    </row>
    <row r="806" spans="2:65" s="12" customFormat="1" ht="13.5">
      <c r="B806" s="217"/>
      <c r="C806" s="218"/>
      <c r="D806" s="204" t="s">
        <v>164</v>
      </c>
      <c r="E806" s="219" t="s">
        <v>21</v>
      </c>
      <c r="F806" s="220" t="s">
        <v>1076</v>
      </c>
      <c r="G806" s="218"/>
      <c r="H806" s="221">
        <v>18</v>
      </c>
      <c r="I806" s="222"/>
      <c r="J806" s="218"/>
      <c r="K806" s="218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164</v>
      </c>
      <c r="AU806" s="227" t="s">
        <v>82</v>
      </c>
      <c r="AV806" s="12" t="s">
        <v>82</v>
      </c>
      <c r="AW806" s="12" t="s">
        <v>35</v>
      </c>
      <c r="AX806" s="12" t="s">
        <v>72</v>
      </c>
      <c r="AY806" s="227" t="s">
        <v>152</v>
      </c>
    </row>
    <row r="807" spans="2:65" s="14" customFormat="1" ht="13.5">
      <c r="B807" s="239"/>
      <c r="C807" s="240"/>
      <c r="D807" s="204" t="s">
        <v>164</v>
      </c>
      <c r="E807" s="241" t="s">
        <v>21</v>
      </c>
      <c r="F807" s="242" t="s">
        <v>176</v>
      </c>
      <c r="G807" s="240"/>
      <c r="H807" s="243">
        <v>85</v>
      </c>
      <c r="I807" s="244"/>
      <c r="J807" s="240"/>
      <c r="K807" s="240"/>
      <c r="L807" s="245"/>
      <c r="M807" s="246"/>
      <c r="N807" s="247"/>
      <c r="O807" s="247"/>
      <c r="P807" s="247"/>
      <c r="Q807" s="247"/>
      <c r="R807" s="247"/>
      <c r="S807" s="247"/>
      <c r="T807" s="248"/>
      <c r="AT807" s="249" t="s">
        <v>164</v>
      </c>
      <c r="AU807" s="249" t="s">
        <v>82</v>
      </c>
      <c r="AV807" s="14" t="s">
        <v>160</v>
      </c>
      <c r="AW807" s="14" t="s">
        <v>35</v>
      </c>
      <c r="AX807" s="14" t="s">
        <v>80</v>
      </c>
      <c r="AY807" s="249" t="s">
        <v>152</v>
      </c>
    </row>
    <row r="808" spans="2:65" s="1" customFormat="1" ht="25.5" customHeight="1">
      <c r="B808" s="41"/>
      <c r="C808" s="192" t="s">
        <v>1077</v>
      </c>
      <c r="D808" s="192" t="s">
        <v>155</v>
      </c>
      <c r="E808" s="193" t="s">
        <v>1078</v>
      </c>
      <c r="F808" s="194" t="s">
        <v>1079</v>
      </c>
      <c r="G808" s="195" t="s">
        <v>192</v>
      </c>
      <c r="H808" s="196">
        <v>340</v>
      </c>
      <c r="I808" s="197"/>
      <c r="J808" s="198">
        <f>ROUND(I808*H808,2)</f>
        <v>0</v>
      </c>
      <c r="K808" s="194" t="s">
        <v>159</v>
      </c>
      <c r="L808" s="61"/>
      <c r="M808" s="199" t="s">
        <v>21</v>
      </c>
      <c r="N808" s="200" t="s">
        <v>43</v>
      </c>
      <c r="O808" s="42"/>
      <c r="P808" s="201">
        <f>O808*H808</f>
        <v>0</v>
      </c>
      <c r="Q808" s="201">
        <v>1.9300000000000001E-3</v>
      </c>
      <c r="R808" s="201">
        <f>Q808*H808</f>
        <v>0.65620000000000001</v>
      </c>
      <c r="S808" s="201">
        <v>0</v>
      </c>
      <c r="T808" s="202">
        <f>S808*H808</f>
        <v>0</v>
      </c>
      <c r="AR808" s="24" t="s">
        <v>275</v>
      </c>
      <c r="AT808" s="24" t="s">
        <v>155</v>
      </c>
      <c r="AU808" s="24" t="s">
        <v>82</v>
      </c>
      <c r="AY808" s="24" t="s">
        <v>152</v>
      </c>
      <c r="BE808" s="203">
        <f>IF(N808="základní",J808,0)</f>
        <v>0</v>
      </c>
      <c r="BF808" s="203">
        <f>IF(N808="snížená",J808,0)</f>
        <v>0</v>
      </c>
      <c r="BG808" s="203">
        <f>IF(N808="zákl. přenesená",J808,0)</f>
        <v>0</v>
      </c>
      <c r="BH808" s="203">
        <f>IF(N808="sníž. přenesená",J808,0)</f>
        <v>0</v>
      </c>
      <c r="BI808" s="203">
        <f>IF(N808="nulová",J808,0)</f>
        <v>0</v>
      </c>
      <c r="BJ808" s="24" t="s">
        <v>80</v>
      </c>
      <c r="BK808" s="203">
        <f>ROUND(I808*H808,2)</f>
        <v>0</v>
      </c>
      <c r="BL808" s="24" t="s">
        <v>275</v>
      </c>
      <c r="BM808" s="24" t="s">
        <v>1080</v>
      </c>
    </row>
    <row r="809" spans="2:65" s="1" customFormat="1" ht="27">
      <c r="B809" s="41"/>
      <c r="C809" s="63"/>
      <c r="D809" s="204" t="s">
        <v>162</v>
      </c>
      <c r="E809" s="63"/>
      <c r="F809" s="205" t="s">
        <v>1081</v>
      </c>
      <c r="G809" s="63"/>
      <c r="H809" s="63"/>
      <c r="I809" s="163"/>
      <c r="J809" s="63"/>
      <c r="K809" s="63"/>
      <c r="L809" s="61"/>
      <c r="M809" s="206"/>
      <c r="N809" s="42"/>
      <c r="O809" s="42"/>
      <c r="P809" s="42"/>
      <c r="Q809" s="42"/>
      <c r="R809" s="42"/>
      <c r="S809" s="42"/>
      <c r="T809" s="78"/>
      <c r="AT809" s="24" t="s">
        <v>162</v>
      </c>
      <c r="AU809" s="24" t="s">
        <v>82</v>
      </c>
    </row>
    <row r="810" spans="2:65" s="12" customFormat="1" ht="13.5">
      <c r="B810" s="217"/>
      <c r="C810" s="218"/>
      <c r="D810" s="204" t="s">
        <v>164</v>
      </c>
      <c r="E810" s="219" t="s">
        <v>21</v>
      </c>
      <c r="F810" s="220" t="s">
        <v>1082</v>
      </c>
      <c r="G810" s="218"/>
      <c r="H810" s="221">
        <v>340</v>
      </c>
      <c r="I810" s="222"/>
      <c r="J810" s="218"/>
      <c r="K810" s="218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164</v>
      </c>
      <c r="AU810" s="227" t="s">
        <v>82</v>
      </c>
      <c r="AV810" s="12" t="s">
        <v>82</v>
      </c>
      <c r="AW810" s="12" t="s">
        <v>35</v>
      </c>
      <c r="AX810" s="12" t="s">
        <v>80</v>
      </c>
      <c r="AY810" s="227" t="s">
        <v>152</v>
      </c>
    </row>
    <row r="811" spans="2:65" s="1" customFormat="1" ht="25.5" customHeight="1">
      <c r="B811" s="41"/>
      <c r="C811" s="192" t="s">
        <v>1083</v>
      </c>
      <c r="D811" s="192" t="s">
        <v>155</v>
      </c>
      <c r="E811" s="193" t="s">
        <v>1084</v>
      </c>
      <c r="F811" s="194" t="s">
        <v>1085</v>
      </c>
      <c r="G811" s="195" t="s">
        <v>192</v>
      </c>
      <c r="H811" s="196">
        <v>85</v>
      </c>
      <c r="I811" s="197"/>
      <c r="J811" s="198">
        <f>ROUND(I811*H811,2)</f>
        <v>0</v>
      </c>
      <c r="K811" s="194" t="s">
        <v>21</v>
      </c>
      <c r="L811" s="61"/>
      <c r="M811" s="199" t="s">
        <v>21</v>
      </c>
      <c r="N811" s="200" t="s">
        <v>43</v>
      </c>
      <c r="O811" s="42"/>
      <c r="P811" s="201">
        <f>O811*H811</f>
        <v>0</v>
      </c>
      <c r="Q811" s="201">
        <v>3.7599999999999999E-3</v>
      </c>
      <c r="R811" s="201">
        <f>Q811*H811</f>
        <v>0.3196</v>
      </c>
      <c r="S811" s="201">
        <v>0</v>
      </c>
      <c r="T811" s="202">
        <f>S811*H811</f>
        <v>0</v>
      </c>
      <c r="AR811" s="24" t="s">
        <v>275</v>
      </c>
      <c r="AT811" s="24" t="s">
        <v>155</v>
      </c>
      <c r="AU811" s="24" t="s">
        <v>82</v>
      </c>
      <c r="AY811" s="24" t="s">
        <v>152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24" t="s">
        <v>80</v>
      </c>
      <c r="BK811" s="203">
        <f>ROUND(I811*H811,2)</f>
        <v>0</v>
      </c>
      <c r="BL811" s="24" t="s">
        <v>275</v>
      </c>
      <c r="BM811" s="24" t="s">
        <v>1086</v>
      </c>
    </row>
    <row r="812" spans="2:65" s="1" customFormat="1" ht="27">
      <c r="B812" s="41"/>
      <c r="C812" s="63"/>
      <c r="D812" s="204" t="s">
        <v>162</v>
      </c>
      <c r="E812" s="63"/>
      <c r="F812" s="205" t="s">
        <v>1085</v>
      </c>
      <c r="G812" s="63"/>
      <c r="H812" s="63"/>
      <c r="I812" s="163"/>
      <c r="J812" s="63"/>
      <c r="K812" s="63"/>
      <c r="L812" s="61"/>
      <c r="M812" s="206"/>
      <c r="N812" s="42"/>
      <c r="O812" s="42"/>
      <c r="P812" s="42"/>
      <c r="Q812" s="42"/>
      <c r="R812" s="42"/>
      <c r="S812" s="42"/>
      <c r="T812" s="78"/>
      <c r="AT812" s="24" t="s">
        <v>162</v>
      </c>
      <c r="AU812" s="24" t="s">
        <v>82</v>
      </c>
    </row>
    <row r="813" spans="2:65" s="11" customFormat="1" ht="13.5">
      <c r="B813" s="207"/>
      <c r="C813" s="208"/>
      <c r="D813" s="204" t="s">
        <v>164</v>
      </c>
      <c r="E813" s="209" t="s">
        <v>21</v>
      </c>
      <c r="F813" s="210" t="s">
        <v>393</v>
      </c>
      <c r="G813" s="208"/>
      <c r="H813" s="209" t="s">
        <v>21</v>
      </c>
      <c r="I813" s="211"/>
      <c r="J813" s="208"/>
      <c r="K813" s="208"/>
      <c r="L813" s="212"/>
      <c r="M813" s="213"/>
      <c r="N813" s="214"/>
      <c r="O813" s="214"/>
      <c r="P813" s="214"/>
      <c r="Q813" s="214"/>
      <c r="R813" s="214"/>
      <c r="S813" s="214"/>
      <c r="T813" s="215"/>
      <c r="AT813" s="216" t="s">
        <v>164</v>
      </c>
      <c r="AU813" s="216" t="s">
        <v>82</v>
      </c>
      <c r="AV813" s="11" t="s">
        <v>80</v>
      </c>
      <c r="AW813" s="11" t="s">
        <v>35</v>
      </c>
      <c r="AX813" s="11" t="s">
        <v>72</v>
      </c>
      <c r="AY813" s="216" t="s">
        <v>152</v>
      </c>
    </row>
    <row r="814" spans="2:65" s="12" customFormat="1" ht="13.5">
      <c r="B814" s="217"/>
      <c r="C814" s="218"/>
      <c r="D814" s="204" t="s">
        <v>164</v>
      </c>
      <c r="E814" s="219" t="s">
        <v>21</v>
      </c>
      <c r="F814" s="220" t="s">
        <v>694</v>
      </c>
      <c r="G814" s="218"/>
      <c r="H814" s="221">
        <v>67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164</v>
      </c>
      <c r="AU814" s="227" t="s">
        <v>82</v>
      </c>
      <c r="AV814" s="12" t="s">
        <v>82</v>
      </c>
      <c r="AW814" s="12" t="s">
        <v>35</v>
      </c>
      <c r="AX814" s="12" t="s">
        <v>72</v>
      </c>
      <c r="AY814" s="227" t="s">
        <v>152</v>
      </c>
    </row>
    <row r="815" spans="2:65" s="11" customFormat="1" ht="13.5">
      <c r="B815" s="207"/>
      <c r="C815" s="208"/>
      <c r="D815" s="204" t="s">
        <v>164</v>
      </c>
      <c r="E815" s="209" t="s">
        <v>21</v>
      </c>
      <c r="F815" s="210" t="s">
        <v>630</v>
      </c>
      <c r="G815" s="208"/>
      <c r="H815" s="209" t="s">
        <v>21</v>
      </c>
      <c r="I815" s="211"/>
      <c r="J815" s="208"/>
      <c r="K815" s="208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164</v>
      </c>
      <c r="AU815" s="216" t="s">
        <v>82</v>
      </c>
      <c r="AV815" s="11" t="s">
        <v>80</v>
      </c>
      <c r="AW815" s="11" t="s">
        <v>35</v>
      </c>
      <c r="AX815" s="11" t="s">
        <v>72</v>
      </c>
      <c r="AY815" s="216" t="s">
        <v>152</v>
      </c>
    </row>
    <row r="816" spans="2:65" s="12" customFormat="1" ht="13.5">
      <c r="B816" s="217"/>
      <c r="C816" s="218"/>
      <c r="D816" s="204" t="s">
        <v>164</v>
      </c>
      <c r="E816" s="219" t="s">
        <v>21</v>
      </c>
      <c r="F816" s="220" t="s">
        <v>1076</v>
      </c>
      <c r="G816" s="218"/>
      <c r="H816" s="221">
        <v>18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164</v>
      </c>
      <c r="AU816" s="227" t="s">
        <v>82</v>
      </c>
      <c r="AV816" s="12" t="s">
        <v>82</v>
      </c>
      <c r="AW816" s="12" t="s">
        <v>35</v>
      </c>
      <c r="AX816" s="12" t="s">
        <v>72</v>
      </c>
      <c r="AY816" s="227" t="s">
        <v>152</v>
      </c>
    </row>
    <row r="817" spans="2:65" s="14" customFormat="1" ht="13.5">
      <c r="B817" s="239"/>
      <c r="C817" s="240"/>
      <c r="D817" s="204" t="s">
        <v>164</v>
      </c>
      <c r="E817" s="241" t="s">
        <v>21</v>
      </c>
      <c r="F817" s="242" t="s">
        <v>176</v>
      </c>
      <c r="G817" s="240"/>
      <c r="H817" s="243">
        <v>85</v>
      </c>
      <c r="I817" s="244"/>
      <c r="J817" s="240"/>
      <c r="K817" s="240"/>
      <c r="L817" s="245"/>
      <c r="M817" s="246"/>
      <c r="N817" s="247"/>
      <c r="O817" s="247"/>
      <c r="P817" s="247"/>
      <c r="Q817" s="247"/>
      <c r="R817" s="247"/>
      <c r="S817" s="247"/>
      <c r="T817" s="248"/>
      <c r="AT817" s="249" t="s">
        <v>164</v>
      </c>
      <c r="AU817" s="249" t="s">
        <v>82</v>
      </c>
      <c r="AV817" s="14" t="s">
        <v>160</v>
      </c>
      <c r="AW817" s="14" t="s">
        <v>35</v>
      </c>
      <c r="AX817" s="14" t="s">
        <v>80</v>
      </c>
      <c r="AY817" s="249" t="s">
        <v>152</v>
      </c>
    </row>
    <row r="818" spans="2:65" s="1" customFormat="1" ht="16.5" customHeight="1">
      <c r="B818" s="41"/>
      <c r="C818" s="250" t="s">
        <v>1087</v>
      </c>
      <c r="D818" s="250" t="s">
        <v>177</v>
      </c>
      <c r="E818" s="251" t="s">
        <v>1088</v>
      </c>
      <c r="F818" s="252" t="s">
        <v>1089</v>
      </c>
      <c r="G818" s="253" t="s">
        <v>192</v>
      </c>
      <c r="H818" s="254">
        <v>93.5</v>
      </c>
      <c r="I818" s="255"/>
      <c r="J818" s="256">
        <f>ROUND(I818*H818,2)</f>
        <v>0</v>
      </c>
      <c r="K818" s="252" t="s">
        <v>21</v>
      </c>
      <c r="L818" s="257"/>
      <c r="M818" s="258" t="s">
        <v>21</v>
      </c>
      <c r="N818" s="259" t="s">
        <v>43</v>
      </c>
      <c r="O818" s="42"/>
      <c r="P818" s="201">
        <f>O818*H818</f>
        <v>0</v>
      </c>
      <c r="Q818" s="201">
        <v>1.9199999999999998E-2</v>
      </c>
      <c r="R818" s="201">
        <f>Q818*H818</f>
        <v>1.7951999999999999</v>
      </c>
      <c r="S818" s="201">
        <v>0</v>
      </c>
      <c r="T818" s="202">
        <f>S818*H818</f>
        <v>0</v>
      </c>
      <c r="AR818" s="24" t="s">
        <v>431</v>
      </c>
      <c r="AT818" s="24" t="s">
        <v>177</v>
      </c>
      <c r="AU818" s="24" t="s">
        <v>82</v>
      </c>
      <c r="AY818" s="24" t="s">
        <v>152</v>
      </c>
      <c r="BE818" s="203">
        <f>IF(N818="základní",J818,0)</f>
        <v>0</v>
      </c>
      <c r="BF818" s="203">
        <f>IF(N818="snížená",J818,0)</f>
        <v>0</v>
      </c>
      <c r="BG818" s="203">
        <f>IF(N818="zákl. přenesená",J818,0)</f>
        <v>0</v>
      </c>
      <c r="BH818" s="203">
        <f>IF(N818="sníž. přenesená",J818,0)</f>
        <v>0</v>
      </c>
      <c r="BI818" s="203">
        <f>IF(N818="nulová",J818,0)</f>
        <v>0</v>
      </c>
      <c r="BJ818" s="24" t="s">
        <v>80</v>
      </c>
      <c r="BK818" s="203">
        <f>ROUND(I818*H818,2)</f>
        <v>0</v>
      </c>
      <c r="BL818" s="24" t="s">
        <v>275</v>
      </c>
      <c r="BM818" s="24" t="s">
        <v>1090</v>
      </c>
    </row>
    <row r="819" spans="2:65" s="1" customFormat="1" ht="13.5">
      <c r="B819" s="41"/>
      <c r="C819" s="63"/>
      <c r="D819" s="204" t="s">
        <v>162</v>
      </c>
      <c r="E819" s="63"/>
      <c r="F819" s="205" t="s">
        <v>1089</v>
      </c>
      <c r="G819" s="63"/>
      <c r="H819" s="63"/>
      <c r="I819" s="163"/>
      <c r="J819" s="63"/>
      <c r="K819" s="63"/>
      <c r="L819" s="61"/>
      <c r="M819" s="206"/>
      <c r="N819" s="42"/>
      <c r="O819" s="42"/>
      <c r="P819" s="42"/>
      <c r="Q819" s="42"/>
      <c r="R819" s="42"/>
      <c r="S819" s="42"/>
      <c r="T819" s="78"/>
      <c r="AT819" s="24" t="s">
        <v>162</v>
      </c>
      <c r="AU819" s="24" t="s">
        <v>82</v>
      </c>
    </row>
    <row r="820" spans="2:65" s="12" customFormat="1" ht="13.5">
      <c r="B820" s="217"/>
      <c r="C820" s="218"/>
      <c r="D820" s="204" t="s">
        <v>164</v>
      </c>
      <c r="E820" s="219" t="s">
        <v>21</v>
      </c>
      <c r="F820" s="220" t="s">
        <v>1091</v>
      </c>
      <c r="G820" s="218"/>
      <c r="H820" s="221">
        <v>93.5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164</v>
      </c>
      <c r="AU820" s="227" t="s">
        <v>82</v>
      </c>
      <c r="AV820" s="12" t="s">
        <v>82</v>
      </c>
      <c r="AW820" s="12" t="s">
        <v>35</v>
      </c>
      <c r="AX820" s="12" t="s">
        <v>80</v>
      </c>
      <c r="AY820" s="227" t="s">
        <v>152</v>
      </c>
    </row>
    <row r="821" spans="2:65" s="1" customFormat="1" ht="16.5" customHeight="1">
      <c r="B821" s="41"/>
      <c r="C821" s="192" t="s">
        <v>1092</v>
      </c>
      <c r="D821" s="192" t="s">
        <v>155</v>
      </c>
      <c r="E821" s="193" t="s">
        <v>1093</v>
      </c>
      <c r="F821" s="194" t="s">
        <v>1094</v>
      </c>
      <c r="G821" s="195" t="s">
        <v>242</v>
      </c>
      <c r="H821" s="196">
        <v>23</v>
      </c>
      <c r="I821" s="197"/>
      <c r="J821" s="198">
        <f>ROUND(I821*H821,2)</f>
        <v>0</v>
      </c>
      <c r="K821" s="194" t="s">
        <v>21</v>
      </c>
      <c r="L821" s="61"/>
      <c r="M821" s="199" t="s">
        <v>21</v>
      </c>
      <c r="N821" s="200" t="s">
        <v>43</v>
      </c>
      <c r="O821" s="42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AR821" s="24" t="s">
        <v>275</v>
      </c>
      <c r="AT821" s="24" t="s">
        <v>155</v>
      </c>
      <c r="AU821" s="24" t="s">
        <v>82</v>
      </c>
      <c r="AY821" s="24" t="s">
        <v>152</v>
      </c>
      <c r="BE821" s="203">
        <f>IF(N821="základní",J821,0)</f>
        <v>0</v>
      </c>
      <c r="BF821" s="203">
        <f>IF(N821="snížená",J821,0)</f>
        <v>0</v>
      </c>
      <c r="BG821" s="203">
        <f>IF(N821="zákl. přenesená",J821,0)</f>
        <v>0</v>
      </c>
      <c r="BH821" s="203">
        <f>IF(N821="sníž. přenesená",J821,0)</f>
        <v>0</v>
      </c>
      <c r="BI821" s="203">
        <f>IF(N821="nulová",J821,0)</f>
        <v>0</v>
      </c>
      <c r="BJ821" s="24" t="s">
        <v>80</v>
      </c>
      <c r="BK821" s="203">
        <f>ROUND(I821*H821,2)</f>
        <v>0</v>
      </c>
      <c r="BL821" s="24" t="s">
        <v>275</v>
      </c>
      <c r="BM821" s="24" t="s">
        <v>1095</v>
      </c>
    </row>
    <row r="822" spans="2:65" s="1" customFormat="1" ht="13.5">
      <c r="B822" s="41"/>
      <c r="C822" s="63"/>
      <c r="D822" s="204" t="s">
        <v>162</v>
      </c>
      <c r="E822" s="63"/>
      <c r="F822" s="205" t="s">
        <v>1094</v>
      </c>
      <c r="G822" s="63"/>
      <c r="H822" s="63"/>
      <c r="I822" s="163"/>
      <c r="J822" s="63"/>
      <c r="K822" s="63"/>
      <c r="L822" s="61"/>
      <c r="M822" s="206"/>
      <c r="N822" s="42"/>
      <c r="O822" s="42"/>
      <c r="P822" s="42"/>
      <c r="Q822" s="42"/>
      <c r="R822" s="42"/>
      <c r="S822" s="42"/>
      <c r="T822" s="78"/>
      <c r="AT822" s="24" t="s">
        <v>162</v>
      </c>
      <c r="AU822" s="24" t="s">
        <v>82</v>
      </c>
    </row>
    <row r="823" spans="2:65" s="1" customFormat="1" ht="16.5" customHeight="1">
      <c r="B823" s="41"/>
      <c r="C823" s="192" t="s">
        <v>1096</v>
      </c>
      <c r="D823" s="192" t="s">
        <v>155</v>
      </c>
      <c r="E823" s="193" t="s">
        <v>1097</v>
      </c>
      <c r="F823" s="194" t="s">
        <v>1098</v>
      </c>
      <c r="G823" s="195" t="s">
        <v>242</v>
      </c>
      <c r="H823" s="196">
        <v>17</v>
      </c>
      <c r="I823" s="197"/>
      <c r="J823" s="198">
        <f>ROUND(I823*H823,2)</f>
        <v>0</v>
      </c>
      <c r="K823" s="194" t="s">
        <v>21</v>
      </c>
      <c r="L823" s="61"/>
      <c r="M823" s="199" t="s">
        <v>21</v>
      </c>
      <c r="N823" s="200" t="s">
        <v>43</v>
      </c>
      <c r="O823" s="42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AR823" s="24" t="s">
        <v>275</v>
      </c>
      <c r="AT823" s="24" t="s">
        <v>155</v>
      </c>
      <c r="AU823" s="24" t="s">
        <v>82</v>
      </c>
      <c r="AY823" s="24" t="s">
        <v>152</v>
      </c>
      <c r="BE823" s="203">
        <f>IF(N823="základní",J823,0)</f>
        <v>0</v>
      </c>
      <c r="BF823" s="203">
        <f>IF(N823="snížená",J823,0)</f>
        <v>0</v>
      </c>
      <c r="BG823" s="203">
        <f>IF(N823="zákl. přenesená",J823,0)</f>
        <v>0</v>
      </c>
      <c r="BH823" s="203">
        <f>IF(N823="sníž. přenesená",J823,0)</f>
        <v>0</v>
      </c>
      <c r="BI823" s="203">
        <f>IF(N823="nulová",J823,0)</f>
        <v>0</v>
      </c>
      <c r="BJ823" s="24" t="s">
        <v>80</v>
      </c>
      <c r="BK823" s="203">
        <f>ROUND(I823*H823,2)</f>
        <v>0</v>
      </c>
      <c r="BL823" s="24" t="s">
        <v>275</v>
      </c>
      <c r="BM823" s="24" t="s">
        <v>1099</v>
      </c>
    </row>
    <row r="824" spans="2:65" s="1" customFormat="1" ht="13.5">
      <c r="B824" s="41"/>
      <c r="C824" s="63"/>
      <c r="D824" s="204" t="s">
        <v>162</v>
      </c>
      <c r="E824" s="63"/>
      <c r="F824" s="205" t="s">
        <v>1098</v>
      </c>
      <c r="G824" s="63"/>
      <c r="H824" s="63"/>
      <c r="I824" s="163"/>
      <c r="J824" s="63"/>
      <c r="K824" s="63"/>
      <c r="L824" s="61"/>
      <c r="M824" s="206"/>
      <c r="N824" s="42"/>
      <c r="O824" s="42"/>
      <c r="P824" s="42"/>
      <c r="Q824" s="42"/>
      <c r="R824" s="42"/>
      <c r="S824" s="42"/>
      <c r="T824" s="78"/>
      <c r="AT824" s="24" t="s">
        <v>162</v>
      </c>
      <c r="AU824" s="24" t="s">
        <v>82</v>
      </c>
    </row>
    <row r="825" spans="2:65" s="1" customFormat="1" ht="16.5" customHeight="1">
      <c r="B825" s="41"/>
      <c r="C825" s="192" t="s">
        <v>1100</v>
      </c>
      <c r="D825" s="192" t="s">
        <v>155</v>
      </c>
      <c r="E825" s="193" t="s">
        <v>1101</v>
      </c>
      <c r="F825" s="194" t="s">
        <v>1102</v>
      </c>
      <c r="G825" s="195" t="s">
        <v>158</v>
      </c>
      <c r="H825" s="196">
        <v>3.4260000000000002</v>
      </c>
      <c r="I825" s="197"/>
      <c r="J825" s="198">
        <f>ROUND(I825*H825,2)</f>
        <v>0</v>
      </c>
      <c r="K825" s="194" t="s">
        <v>159</v>
      </c>
      <c r="L825" s="61"/>
      <c r="M825" s="199" t="s">
        <v>21</v>
      </c>
      <c r="N825" s="200" t="s">
        <v>43</v>
      </c>
      <c r="O825" s="42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AR825" s="24" t="s">
        <v>275</v>
      </c>
      <c r="AT825" s="24" t="s">
        <v>155</v>
      </c>
      <c r="AU825" s="24" t="s">
        <v>82</v>
      </c>
      <c r="AY825" s="24" t="s">
        <v>152</v>
      </c>
      <c r="BE825" s="203">
        <f>IF(N825="základní",J825,0)</f>
        <v>0</v>
      </c>
      <c r="BF825" s="203">
        <f>IF(N825="snížená",J825,0)</f>
        <v>0</v>
      </c>
      <c r="BG825" s="203">
        <f>IF(N825="zákl. přenesená",J825,0)</f>
        <v>0</v>
      </c>
      <c r="BH825" s="203">
        <f>IF(N825="sníž. přenesená",J825,0)</f>
        <v>0</v>
      </c>
      <c r="BI825" s="203">
        <f>IF(N825="nulová",J825,0)</f>
        <v>0</v>
      </c>
      <c r="BJ825" s="24" t="s">
        <v>80</v>
      </c>
      <c r="BK825" s="203">
        <f>ROUND(I825*H825,2)</f>
        <v>0</v>
      </c>
      <c r="BL825" s="24" t="s">
        <v>275</v>
      </c>
      <c r="BM825" s="24" t="s">
        <v>1103</v>
      </c>
    </row>
    <row r="826" spans="2:65" s="1" customFormat="1" ht="27">
      <c r="B826" s="41"/>
      <c r="C826" s="63"/>
      <c r="D826" s="204" t="s">
        <v>162</v>
      </c>
      <c r="E826" s="63"/>
      <c r="F826" s="205" t="s">
        <v>1104</v>
      </c>
      <c r="G826" s="63"/>
      <c r="H826" s="63"/>
      <c r="I826" s="163"/>
      <c r="J826" s="63"/>
      <c r="K826" s="63"/>
      <c r="L826" s="61"/>
      <c r="M826" s="206"/>
      <c r="N826" s="42"/>
      <c r="O826" s="42"/>
      <c r="P826" s="42"/>
      <c r="Q826" s="42"/>
      <c r="R826" s="42"/>
      <c r="S826" s="42"/>
      <c r="T826" s="78"/>
      <c r="AT826" s="24" t="s">
        <v>162</v>
      </c>
      <c r="AU826" s="24" t="s">
        <v>82</v>
      </c>
    </row>
    <row r="827" spans="2:65" s="1" customFormat="1" ht="16.5" customHeight="1">
      <c r="B827" s="41"/>
      <c r="C827" s="192" t="s">
        <v>1105</v>
      </c>
      <c r="D827" s="192" t="s">
        <v>155</v>
      </c>
      <c r="E827" s="193" t="s">
        <v>1106</v>
      </c>
      <c r="F827" s="194" t="s">
        <v>1107</v>
      </c>
      <c r="G827" s="195" t="s">
        <v>158</v>
      </c>
      <c r="H827" s="196">
        <v>3.4260000000000002</v>
      </c>
      <c r="I827" s="197"/>
      <c r="J827" s="198">
        <f>ROUND(I827*H827,2)</f>
        <v>0</v>
      </c>
      <c r="K827" s="194" t="s">
        <v>159</v>
      </c>
      <c r="L827" s="61"/>
      <c r="M827" s="199" t="s">
        <v>21</v>
      </c>
      <c r="N827" s="200" t="s">
        <v>43</v>
      </c>
      <c r="O827" s="42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AR827" s="24" t="s">
        <v>275</v>
      </c>
      <c r="AT827" s="24" t="s">
        <v>155</v>
      </c>
      <c r="AU827" s="24" t="s">
        <v>82</v>
      </c>
      <c r="AY827" s="24" t="s">
        <v>152</v>
      </c>
      <c r="BE827" s="203">
        <f>IF(N827="základní",J827,0)</f>
        <v>0</v>
      </c>
      <c r="BF827" s="203">
        <f>IF(N827="snížená",J827,0)</f>
        <v>0</v>
      </c>
      <c r="BG827" s="203">
        <f>IF(N827="zákl. přenesená",J827,0)</f>
        <v>0</v>
      </c>
      <c r="BH827" s="203">
        <f>IF(N827="sníž. přenesená",J827,0)</f>
        <v>0</v>
      </c>
      <c r="BI827" s="203">
        <f>IF(N827="nulová",J827,0)</f>
        <v>0</v>
      </c>
      <c r="BJ827" s="24" t="s">
        <v>80</v>
      </c>
      <c r="BK827" s="203">
        <f>ROUND(I827*H827,2)</f>
        <v>0</v>
      </c>
      <c r="BL827" s="24" t="s">
        <v>275</v>
      </c>
      <c r="BM827" s="24" t="s">
        <v>1108</v>
      </c>
    </row>
    <row r="828" spans="2:65" s="1" customFormat="1" ht="27">
      <c r="B828" s="41"/>
      <c r="C828" s="63"/>
      <c r="D828" s="204" t="s">
        <v>162</v>
      </c>
      <c r="E828" s="63"/>
      <c r="F828" s="205" t="s">
        <v>1109</v>
      </c>
      <c r="G828" s="63"/>
      <c r="H828" s="63"/>
      <c r="I828" s="163"/>
      <c r="J828" s="63"/>
      <c r="K828" s="63"/>
      <c r="L828" s="61"/>
      <c r="M828" s="206"/>
      <c r="N828" s="42"/>
      <c r="O828" s="42"/>
      <c r="P828" s="42"/>
      <c r="Q828" s="42"/>
      <c r="R828" s="42"/>
      <c r="S828" s="42"/>
      <c r="T828" s="78"/>
      <c r="AT828" s="24" t="s">
        <v>162</v>
      </c>
      <c r="AU828" s="24" t="s">
        <v>82</v>
      </c>
    </row>
    <row r="829" spans="2:65" s="10" customFormat="1" ht="29.85" customHeight="1">
      <c r="B829" s="176"/>
      <c r="C829" s="177"/>
      <c r="D829" s="178" t="s">
        <v>71</v>
      </c>
      <c r="E829" s="190" t="s">
        <v>1110</v>
      </c>
      <c r="F829" s="190" t="s">
        <v>1111</v>
      </c>
      <c r="G829" s="177"/>
      <c r="H829" s="177"/>
      <c r="I829" s="180"/>
      <c r="J829" s="191">
        <f>BK829</f>
        <v>0</v>
      </c>
      <c r="K829" s="177"/>
      <c r="L829" s="182"/>
      <c r="M829" s="183"/>
      <c r="N829" s="184"/>
      <c r="O829" s="184"/>
      <c r="P829" s="185">
        <f>SUM(P830:P849)</f>
        <v>0</v>
      </c>
      <c r="Q829" s="184"/>
      <c r="R829" s="185">
        <f>SUM(R830:R849)</f>
        <v>6.643019999999999</v>
      </c>
      <c r="S829" s="184"/>
      <c r="T829" s="186">
        <f>SUM(T830:T849)</f>
        <v>0</v>
      </c>
      <c r="AR829" s="187" t="s">
        <v>82</v>
      </c>
      <c r="AT829" s="188" t="s">
        <v>71</v>
      </c>
      <c r="AU829" s="188" t="s">
        <v>80</v>
      </c>
      <c r="AY829" s="187" t="s">
        <v>152</v>
      </c>
      <c r="BK829" s="189">
        <f>SUM(BK830:BK849)</f>
        <v>0</v>
      </c>
    </row>
    <row r="830" spans="2:65" s="1" customFormat="1" ht="16.5" customHeight="1">
      <c r="B830" s="41"/>
      <c r="C830" s="192" t="s">
        <v>1112</v>
      </c>
      <c r="D830" s="192" t="s">
        <v>155</v>
      </c>
      <c r="E830" s="193" t="s">
        <v>1113</v>
      </c>
      <c r="F830" s="194" t="s">
        <v>1114</v>
      </c>
      <c r="G830" s="195" t="s">
        <v>192</v>
      </c>
      <c r="H830" s="196">
        <v>583</v>
      </c>
      <c r="I830" s="197"/>
      <c r="J830" s="198">
        <f>ROUND(I830*H830,2)</f>
        <v>0</v>
      </c>
      <c r="K830" s="194" t="s">
        <v>159</v>
      </c>
      <c r="L830" s="61"/>
      <c r="M830" s="199" t="s">
        <v>21</v>
      </c>
      <c r="N830" s="200" t="s">
        <v>43</v>
      </c>
      <c r="O830" s="42"/>
      <c r="P830" s="201">
        <f>O830*H830</f>
        <v>0</v>
      </c>
      <c r="Q830" s="201">
        <v>7.4999999999999997E-3</v>
      </c>
      <c r="R830" s="201">
        <f>Q830*H830</f>
        <v>4.3724999999999996</v>
      </c>
      <c r="S830" s="201">
        <v>0</v>
      </c>
      <c r="T830" s="202">
        <f>S830*H830</f>
        <v>0</v>
      </c>
      <c r="AR830" s="24" t="s">
        <v>275</v>
      </c>
      <c r="AT830" s="24" t="s">
        <v>155</v>
      </c>
      <c r="AU830" s="24" t="s">
        <v>82</v>
      </c>
      <c r="AY830" s="24" t="s">
        <v>152</v>
      </c>
      <c r="BE830" s="203">
        <f>IF(N830="základní",J830,0)</f>
        <v>0</v>
      </c>
      <c r="BF830" s="203">
        <f>IF(N830="snížená",J830,0)</f>
        <v>0</v>
      </c>
      <c r="BG830" s="203">
        <f>IF(N830="zákl. přenesená",J830,0)</f>
        <v>0</v>
      </c>
      <c r="BH830" s="203">
        <f>IF(N830="sníž. přenesená",J830,0)</f>
        <v>0</v>
      </c>
      <c r="BI830" s="203">
        <f>IF(N830="nulová",J830,0)</f>
        <v>0</v>
      </c>
      <c r="BJ830" s="24" t="s">
        <v>80</v>
      </c>
      <c r="BK830" s="203">
        <f>ROUND(I830*H830,2)</f>
        <v>0</v>
      </c>
      <c r="BL830" s="24" t="s">
        <v>275</v>
      </c>
      <c r="BM830" s="24" t="s">
        <v>1115</v>
      </c>
    </row>
    <row r="831" spans="2:65" s="1" customFormat="1" ht="27">
      <c r="B831" s="41"/>
      <c r="C831" s="63"/>
      <c r="D831" s="204" t="s">
        <v>162</v>
      </c>
      <c r="E831" s="63"/>
      <c r="F831" s="205" t="s">
        <v>1116</v>
      </c>
      <c r="G831" s="63"/>
      <c r="H831" s="63"/>
      <c r="I831" s="163"/>
      <c r="J831" s="63"/>
      <c r="K831" s="63"/>
      <c r="L831" s="61"/>
      <c r="M831" s="206"/>
      <c r="N831" s="42"/>
      <c r="O831" s="42"/>
      <c r="P831" s="42"/>
      <c r="Q831" s="42"/>
      <c r="R831" s="42"/>
      <c r="S831" s="42"/>
      <c r="T831" s="78"/>
      <c r="AT831" s="24" t="s">
        <v>162</v>
      </c>
      <c r="AU831" s="24" t="s">
        <v>82</v>
      </c>
    </row>
    <row r="832" spans="2:65" s="11" customFormat="1" ht="13.5">
      <c r="B832" s="207"/>
      <c r="C832" s="208"/>
      <c r="D832" s="204" t="s">
        <v>164</v>
      </c>
      <c r="E832" s="209" t="s">
        <v>21</v>
      </c>
      <c r="F832" s="210" t="s">
        <v>585</v>
      </c>
      <c r="G832" s="208"/>
      <c r="H832" s="209" t="s">
        <v>21</v>
      </c>
      <c r="I832" s="211"/>
      <c r="J832" s="208"/>
      <c r="K832" s="208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164</v>
      </c>
      <c r="AU832" s="216" t="s">
        <v>82</v>
      </c>
      <c r="AV832" s="11" t="s">
        <v>80</v>
      </c>
      <c r="AW832" s="11" t="s">
        <v>35</v>
      </c>
      <c r="AX832" s="11" t="s">
        <v>72</v>
      </c>
      <c r="AY832" s="216" t="s">
        <v>152</v>
      </c>
    </row>
    <row r="833" spans="2:65" s="12" customFormat="1" ht="27">
      <c r="B833" s="217"/>
      <c r="C833" s="218"/>
      <c r="D833" s="204" t="s">
        <v>164</v>
      </c>
      <c r="E833" s="219" t="s">
        <v>21</v>
      </c>
      <c r="F833" s="220" t="s">
        <v>586</v>
      </c>
      <c r="G833" s="218"/>
      <c r="H833" s="221">
        <v>583</v>
      </c>
      <c r="I833" s="222"/>
      <c r="J833" s="218"/>
      <c r="K833" s="218"/>
      <c r="L833" s="223"/>
      <c r="M833" s="224"/>
      <c r="N833" s="225"/>
      <c r="O833" s="225"/>
      <c r="P833" s="225"/>
      <c r="Q833" s="225"/>
      <c r="R833" s="225"/>
      <c r="S833" s="225"/>
      <c r="T833" s="226"/>
      <c r="AT833" s="227" t="s">
        <v>164</v>
      </c>
      <c r="AU833" s="227" t="s">
        <v>82</v>
      </c>
      <c r="AV833" s="12" t="s">
        <v>82</v>
      </c>
      <c r="AW833" s="12" t="s">
        <v>35</v>
      </c>
      <c r="AX833" s="12" t="s">
        <v>80</v>
      </c>
      <c r="AY833" s="227" t="s">
        <v>152</v>
      </c>
    </row>
    <row r="834" spans="2:65" s="1" customFormat="1" ht="16.5" customHeight="1">
      <c r="B834" s="41"/>
      <c r="C834" s="192" t="s">
        <v>1117</v>
      </c>
      <c r="D834" s="192" t="s">
        <v>155</v>
      </c>
      <c r="E834" s="193" t="s">
        <v>1118</v>
      </c>
      <c r="F834" s="194" t="s">
        <v>1119</v>
      </c>
      <c r="G834" s="195" t="s">
        <v>192</v>
      </c>
      <c r="H834" s="196">
        <v>583</v>
      </c>
      <c r="I834" s="197"/>
      <c r="J834" s="198">
        <f>ROUND(I834*H834,2)</f>
        <v>0</v>
      </c>
      <c r="K834" s="194" t="s">
        <v>159</v>
      </c>
      <c r="L834" s="61"/>
      <c r="M834" s="199" t="s">
        <v>21</v>
      </c>
      <c r="N834" s="200" t="s">
        <v>43</v>
      </c>
      <c r="O834" s="42"/>
      <c r="P834" s="201">
        <f>O834*H834</f>
        <v>0</v>
      </c>
      <c r="Q834" s="201">
        <v>2.9999999999999997E-4</v>
      </c>
      <c r="R834" s="201">
        <f>Q834*H834</f>
        <v>0.17489999999999997</v>
      </c>
      <c r="S834" s="201">
        <v>0</v>
      </c>
      <c r="T834" s="202">
        <f>S834*H834</f>
        <v>0</v>
      </c>
      <c r="AR834" s="24" t="s">
        <v>275</v>
      </c>
      <c r="AT834" s="24" t="s">
        <v>155</v>
      </c>
      <c r="AU834" s="24" t="s">
        <v>82</v>
      </c>
      <c r="AY834" s="24" t="s">
        <v>152</v>
      </c>
      <c r="BE834" s="203">
        <f>IF(N834="základní",J834,0)</f>
        <v>0</v>
      </c>
      <c r="BF834" s="203">
        <f>IF(N834="snížená",J834,0)</f>
        <v>0</v>
      </c>
      <c r="BG834" s="203">
        <f>IF(N834="zákl. přenesená",J834,0)</f>
        <v>0</v>
      </c>
      <c r="BH834" s="203">
        <f>IF(N834="sníž. přenesená",J834,0)</f>
        <v>0</v>
      </c>
      <c r="BI834" s="203">
        <f>IF(N834="nulová",J834,0)</f>
        <v>0</v>
      </c>
      <c r="BJ834" s="24" t="s">
        <v>80</v>
      </c>
      <c r="BK834" s="203">
        <f>ROUND(I834*H834,2)</f>
        <v>0</v>
      </c>
      <c r="BL834" s="24" t="s">
        <v>275</v>
      </c>
      <c r="BM834" s="24" t="s">
        <v>1120</v>
      </c>
    </row>
    <row r="835" spans="2:65" s="1" customFormat="1" ht="13.5">
      <c r="B835" s="41"/>
      <c r="C835" s="63"/>
      <c r="D835" s="204" t="s">
        <v>162</v>
      </c>
      <c r="E835" s="63"/>
      <c r="F835" s="205" t="s">
        <v>1121</v>
      </c>
      <c r="G835" s="63"/>
      <c r="H835" s="63"/>
      <c r="I835" s="163"/>
      <c r="J835" s="63"/>
      <c r="K835" s="63"/>
      <c r="L835" s="61"/>
      <c r="M835" s="206"/>
      <c r="N835" s="42"/>
      <c r="O835" s="42"/>
      <c r="P835" s="42"/>
      <c r="Q835" s="42"/>
      <c r="R835" s="42"/>
      <c r="S835" s="42"/>
      <c r="T835" s="78"/>
      <c r="AT835" s="24" t="s">
        <v>162</v>
      </c>
      <c r="AU835" s="24" t="s">
        <v>82</v>
      </c>
    </row>
    <row r="836" spans="2:65" s="11" customFormat="1" ht="13.5">
      <c r="B836" s="207"/>
      <c r="C836" s="208"/>
      <c r="D836" s="204" t="s">
        <v>164</v>
      </c>
      <c r="E836" s="209" t="s">
        <v>21</v>
      </c>
      <c r="F836" s="210" t="s">
        <v>585</v>
      </c>
      <c r="G836" s="208"/>
      <c r="H836" s="209" t="s">
        <v>21</v>
      </c>
      <c r="I836" s="211"/>
      <c r="J836" s="208"/>
      <c r="K836" s="208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164</v>
      </c>
      <c r="AU836" s="216" t="s">
        <v>82</v>
      </c>
      <c r="AV836" s="11" t="s">
        <v>80</v>
      </c>
      <c r="AW836" s="11" t="s">
        <v>35</v>
      </c>
      <c r="AX836" s="11" t="s">
        <v>72</v>
      </c>
      <c r="AY836" s="216" t="s">
        <v>152</v>
      </c>
    </row>
    <row r="837" spans="2:65" s="12" customFormat="1" ht="27">
      <c r="B837" s="217"/>
      <c r="C837" s="218"/>
      <c r="D837" s="204" t="s">
        <v>164</v>
      </c>
      <c r="E837" s="219" t="s">
        <v>21</v>
      </c>
      <c r="F837" s="220" t="s">
        <v>586</v>
      </c>
      <c r="G837" s="218"/>
      <c r="H837" s="221">
        <v>583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164</v>
      </c>
      <c r="AU837" s="227" t="s">
        <v>82</v>
      </c>
      <c r="AV837" s="12" t="s">
        <v>82</v>
      </c>
      <c r="AW837" s="12" t="s">
        <v>35</v>
      </c>
      <c r="AX837" s="12" t="s">
        <v>80</v>
      </c>
      <c r="AY837" s="227" t="s">
        <v>152</v>
      </c>
    </row>
    <row r="838" spans="2:65" s="1" customFormat="1" ht="16.5" customHeight="1">
      <c r="B838" s="41"/>
      <c r="C838" s="250" t="s">
        <v>1122</v>
      </c>
      <c r="D838" s="250" t="s">
        <v>177</v>
      </c>
      <c r="E838" s="251" t="s">
        <v>1123</v>
      </c>
      <c r="F838" s="252" t="s">
        <v>1124</v>
      </c>
      <c r="G838" s="253" t="s">
        <v>192</v>
      </c>
      <c r="H838" s="254">
        <v>641.29999999999995</v>
      </c>
      <c r="I838" s="255"/>
      <c r="J838" s="256">
        <f>ROUND(I838*H838,2)</f>
        <v>0</v>
      </c>
      <c r="K838" s="252" t="s">
        <v>21</v>
      </c>
      <c r="L838" s="257"/>
      <c r="M838" s="258" t="s">
        <v>21</v>
      </c>
      <c r="N838" s="259" t="s">
        <v>43</v>
      </c>
      <c r="O838" s="42"/>
      <c r="P838" s="201">
        <f>O838*H838</f>
        <v>0</v>
      </c>
      <c r="Q838" s="201">
        <v>3.0000000000000001E-3</v>
      </c>
      <c r="R838" s="201">
        <f>Q838*H838</f>
        <v>1.9238999999999999</v>
      </c>
      <c r="S838" s="201">
        <v>0</v>
      </c>
      <c r="T838" s="202">
        <f>S838*H838</f>
        <v>0</v>
      </c>
      <c r="AR838" s="24" t="s">
        <v>431</v>
      </c>
      <c r="AT838" s="24" t="s">
        <v>177</v>
      </c>
      <c r="AU838" s="24" t="s">
        <v>82</v>
      </c>
      <c r="AY838" s="24" t="s">
        <v>152</v>
      </c>
      <c r="BE838" s="203">
        <f>IF(N838="základní",J838,0)</f>
        <v>0</v>
      </c>
      <c r="BF838" s="203">
        <f>IF(N838="snížená",J838,0)</f>
        <v>0</v>
      </c>
      <c r="BG838" s="203">
        <f>IF(N838="zákl. přenesená",J838,0)</f>
        <v>0</v>
      </c>
      <c r="BH838" s="203">
        <f>IF(N838="sníž. přenesená",J838,0)</f>
        <v>0</v>
      </c>
      <c r="BI838" s="203">
        <f>IF(N838="nulová",J838,0)</f>
        <v>0</v>
      </c>
      <c r="BJ838" s="24" t="s">
        <v>80</v>
      </c>
      <c r="BK838" s="203">
        <f>ROUND(I838*H838,2)</f>
        <v>0</v>
      </c>
      <c r="BL838" s="24" t="s">
        <v>275</v>
      </c>
      <c r="BM838" s="24" t="s">
        <v>1125</v>
      </c>
    </row>
    <row r="839" spans="2:65" s="1" customFormat="1" ht="13.5">
      <c r="B839" s="41"/>
      <c r="C839" s="63"/>
      <c r="D839" s="204" t="s">
        <v>162</v>
      </c>
      <c r="E839" s="63"/>
      <c r="F839" s="205" t="s">
        <v>1124</v>
      </c>
      <c r="G839" s="63"/>
      <c r="H839" s="63"/>
      <c r="I839" s="163"/>
      <c r="J839" s="63"/>
      <c r="K839" s="63"/>
      <c r="L839" s="61"/>
      <c r="M839" s="206"/>
      <c r="N839" s="42"/>
      <c r="O839" s="42"/>
      <c r="P839" s="42"/>
      <c r="Q839" s="42"/>
      <c r="R839" s="42"/>
      <c r="S839" s="42"/>
      <c r="T839" s="78"/>
      <c r="AT839" s="24" t="s">
        <v>162</v>
      </c>
      <c r="AU839" s="24" t="s">
        <v>82</v>
      </c>
    </row>
    <row r="840" spans="2:65" s="12" customFormat="1" ht="13.5">
      <c r="B840" s="217"/>
      <c r="C840" s="218"/>
      <c r="D840" s="204" t="s">
        <v>164</v>
      </c>
      <c r="E840" s="219" t="s">
        <v>21</v>
      </c>
      <c r="F840" s="220" t="s">
        <v>1126</v>
      </c>
      <c r="G840" s="218"/>
      <c r="H840" s="221">
        <v>641.29999999999995</v>
      </c>
      <c r="I840" s="222"/>
      <c r="J840" s="218"/>
      <c r="K840" s="218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164</v>
      </c>
      <c r="AU840" s="227" t="s">
        <v>82</v>
      </c>
      <c r="AV840" s="12" t="s">
        <v>82</v>
      </c>
      <c r="AW840" s="12" t="s">
        <v>35</v>
      </c>
      <c r="AX840" s="12" t="s">
        <v>80</v>
      </c>
      <c r="AY840" s="227" t="s">
        <v>152</v>
      </c>
    </row>
    <row r="841" spans="2:65" s="1" customFormat="1" ht="16.5" customHeight="1">
      <c r="B841" s="41"/>
      <c r="C841" s="192" t="s">
        <v>1127</v>
      </c>
      <c r="D841" s="192" t="s">
        <v>155</v>
      </c>
      <c r="E841" s="193" t="s">
        <v>1128</v>
      </c>
      <c r="F841" s="194" t="s">
        <v>1129</v>
      </c>
      <c r="G841" s="195" t="s">
        <v>242</v>
      </c>
      <c r="H841" s="196">
        <v>540</v>
      </c>
      <c r="I841" s="197"/>
      <c r="J841" s="198">
        <f>ROUND(I841*H841,2)</f>
        <v>0</v>
      </c>
      <c r="K841" s="194" t="s">
        <v>159</v>
      </c>
      <c r="L841" s="61"/>
      <c r="M841" s="199" t="s">
        <v>21</v>
      </c>
      <c r="N841" s="200" t="s">
        <v>43</v>
      </c>
      <c r="O841" s="42"/>
      <c r="P841" s="201">
        <f>O841*H841</f>
        <v>0</v>
      </c>
      <c r="Q841" s="201">
        <v>1.0000000000000001E-5</v>
      </c>
      <c r="R841" s="201">
        <f>Q841*H841</f>
        <v>5.4000000000000003E-3</v>
      </c>
      <c r="S841" s="201">
        <v>0</v>
      </c>
      <c r="T841" s="202">
        <f>S841*H841</f>
        <v>0</v>
      </c>
      <c r="AR841" s="24" t="s">
        <v>275</v>
      </c>
      <c r="AT841" s="24" t="s">
        <v>155</v>
      </c>
      <c r="AU841" s="24" t="s">
        <v>82</v>
      </c>
      <c r="AY841" s="24" t="s">
        <v>152</v>
      </c>
      <c r="BE841" s="203">
        <f>IF(N841="základní",J841,0)</f>
        <v>0</v>
      </c>
      <c r="BF841" s="203">
        <f>IF(N841="snížená",J841,0)</f>
        <v>0</v>
      </c>
      <c r="BG841" s="203">
        <f>IF(N841="zákl. přenesená",J841,0)</f>
        <v>0</v>
      </c>
      <c r="BH841" s="203">
        <f>IF(N841="sníž. přenesená",J841,0)</f>
        <v>0</v>
      </c>
      <c r="BI841" s="203">
        <f>IF(N841="nulová",J841,0)</f>
        <v>0</v>
      </c>
      <c r="BJ841" s="24" t="s">
        <v>80</v>
      </c>
      <c r="BK841" s="203">
        <f>ROUND(I841*H841,2)</f>
        <v>0</v>
      </c>
      <c r="BL841" s="24" t="s">
        <v>275</v>
      </c>
      <c r="BM841" s="24" t="s">
        <v>1130</v>
      </c>
    </row>
    <row r="842" spans="2:65" s="1" customFormat="1" ht="13.5">
      <c r="B842" s="41"/>
      <c r="C842" s="63"/>
      <c r="D842" s="204" t="s">
        <v>162</v>
      </c>
      <c r="E842" s="63"/>
      <c r="F842" s="205" t="s">
        <v>1131</v>
      </c>
      <c r="G842" s="63"/>
      <c r="H842" s="63"/>
      <c r="I842" s="163"/>
      <c r="J842" s="63"/>
      <c r="K842" s="63"/>
      <c r="L842" s="61"/>
      <c r="M842" s="206"/>
      <c r="N842" s="42"/>
      <c r="O842" s="42"/>
      <c r="P842" s="42"/>
      <c r="Q842" s="42"/>
      <c r="R842" s="42"/>
      <c r="S842" s="42"/>
      <c r="T842" s="78"/>
      <c r="AT842" s="24" t="s">
        <v>162</v>
      </c>
      <c r="AU842" s="24" t="s">
        <v>82</v>
      </c>
    </row>
    <row r="843" spans="2:65" s="1" customFormat="1" ht="16.5" customHeight="1">
      <c r="B843" s="41"/>
      <c r="C843" s="250" t="s">
        <v>1132</v>
      </c>
      <c r="D843" s="250" t="s">
        <v>177</v>
      </c>
      <c r="E843" s="251" t="s">
        <v>1133</v>
      </c>
      <c r="F843" s="252" t="s">
        <v>1134</v>
      </c>
      <c r="G843" s="253" t="s">
        <v>242</v>
      </c>
      <c r="H843" s="254">
        <v>594</v>
      </c>
      <c r="I843" s="255"/>
      <c r="J843" s="256">
        <f>ROUND(I843*H843,2)</f>
        <v>0</v>
      </c>
      <c r="K843" s="252" t="s">
        <v>21</v>
      </c>
      <c r="L843" s="257"/>
      <c r="M843" s="258" t="s">
        <v>21</v>
      </c>
      <c r="N843" s="259" t="s">
        <v>43</v>
      </c>
      <c r="O843" s="42"/>
      <c r="P843" s="201">
        <f>O843*H843</f>
        <v>0</v>
      </c>
      <c r="Q843" s="201">
        <v>2.7999999999999998E-4</v>
      </c>
      <c r="R843" s="201">
        <f>Q843*H843</f>
        <v>0.16632</v>
      </c>
      <c r="S843" s="201">
        <v>0</v>
      </c>
      <c r="T843" s="202">
        <f>S843*H843</f>
        <v>0</v>
      </c>
      <c r="AR843" s="24" t="s">
        <v>431</v>
      </c>
      <c r="AT843" s="24" t="s">
        <v>177</v>
      </c>
      <c r="AU843" s="24" t="s">
        <v>82</v>
      </c>
      <c r="AY843" s="24" t="s">
        <v>152</v>
      </c>
      <c r="BE843" s="203">
        <f>IF(N843="základní",J843,0)</f>
        <v>0</v>
      </c>
      <c r="BF843" s="203">
        <f>IF(N843="snížená",J843,0)</f>
        <v>0</v>
      </c>
      <c r="BG843" s="203">
        <f>IF(N843="zákl. přenesená",J843,0)</f>
        <v>0</v>
      </c>
      <c r="BH843" s="203">
        <f>IF(N843="sníž. přenesená",J843,0)</f>
        <v>0</v>
      </c>
      <c r="BI843" s="203">
        <f>IF(N843="nulová",J843,0)</f>
        <v>0</v>
      </c>
      <c r="BJ843" s="24" t="s">
        <v>80</v>
      </c>
      <c r="BK843" s="203">
        <f>ROUND(I843*H843,2)</f>
        <v>0</v>
      </c>
      <c r="BL843" s="24" t="s">
        <v>275</v>
      </c>
      <c r="BM843" s="24" t="s">
        <v>1135</v>
      </c>
    </row>
    <row r="844" spans="2:65" s="1" customFormat="1" ht="13.5">
      <c r="B844" s="41"/>
      <c r="C844" s="63"/>
      <c r="D844" s="204" t="s">
        <v>162</v>
      </c>
      <c r="E844" s="63"/>
      <c r="F844" s="205" t="s">
        <v>1134</v>
      </c>
      <c r="G844" s="63"/>
      <c r="H844" s="63"/>
      <c r="I844" s="163"/>
      <c r="J844" s="63"/>
      <c r="K844" s="63"/>
      <c r="L844" s="61"/>
      <c r="M844" s="206"/>
      <c r="N844" s="42"/>
      <c r="O844" s="42"/>
      <c r="P844" s="42"/>
      <c r="Q844" s="42"/>
      <c r="R844" s="42"/>
      <c r="S844" s="42"/>
      <c r="T844" s="78"/>
      <c r="AT844" s="24" t="s">
        <v>162</v>
      </c>
      <c r="AU844" s="24" t="s">
        <v>82</v>
      </c>
    </row>
    <row r="845" spans="2:65" s="12" customFormat="1" ht="13.5">
      <c r="B845" s="217"/>
      <c r="C845" s="218"/>
      <c r="D845" s="204" t="s">
        <v>164</v>
      </c>
      <c r="E845" s="219" t="s">
        <v>21</v>
      </c>
      <c r="F845" s="220" t="s">
        <v>1136</v>
      </c>
      <c r="G845" s="218"/>
      <c r="H845" s="221">
        <v>594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164</v>
      </c>
      <c r="AU845" s="227" t="s">
        <v>82</v>
      </c>
      <c r="AV845" s="12" t="s">
        <v>82</v>
      </c>
      <c r="AW845" s="12" t="s">
        <v>35</v>
      </c>
      <c r="AX845" s="12" t="s">
        <v>80</v>
      </c>
      <c r="AY845" s="227" t="s">
        <v>152</v>
      </c>
    </row>
    <row r="846" spans="2:65" s="1" customFormat="1" ht="16.5" customHeight="1">
      <c r="B846" s="41"/>
      <c r="C846" s="192" t="s">
        <v>1137</v>
      </c>
      <c r="D846" s="192" t="s">
        <v>155</v>
      </c>
      <c r="E846" s="193" t="s">
        <v>1138</v>
      </c>
      <c r="F846" s="194" t="s">
        <v>1139</v>
      </c>
      <c r="G846" s="195" t="s">
        <v>158</v>
      </c>
      <c r="H846" s="196">
        <v>6.6429999999999998</v>
      </c>
      <c r="I846" s="197"/>
      <c r="J846" s="198">
        <f>ROUND(I846*H846,2)</f>
        <v>0</v>
      </c>
      <c r="K846" s="194" t="s">
        <v>159</v>
      </c>
      <c r="L846" s="61"/>
      <c r="M846" s="199" t="s">
        <v>21</v>
      </c>
      <c r="N846" s="200" t="s">
        <v>43</v>
      </c>
      <c r="O846" s="42"/>
      <c r="P846" s="201">
        <f>O846*H846</f>
        <v>0</v>
      </c>
      <c r="Q846" s="201">
        <v>0</v>
      </c>
      <c r="R846" s="201">
        <f>Q846*H846</f>
        <v>0</v>
      </c>
      <c r="S846" s="201">
        <v>0</v>
      </c>
      <c r="T846" s="202">
        <f>S846*H846</f>
        <v>0</v>
      </c>
      <c r="AR846" s="24" t="s">
        <v>275</v>
      </c>
      <c r="AT846" s="24" t="s">
        <v>155</v>
      </c>
      <c r="AU846" s="24" t="s">
        <v>82</v>
      </c>
      <c r="AY846" s="24" t="s">
        <v>152</v>
      </c>
      <c r="BE846" s="203">
        <f>IF(N846="základní",J846,0)</f>
        <v>0</v>
      </c>
      <c r="BF846" s="203">
        <f>IF(N846="snížená",J846,0)</f>
        <v>0</v>
      </c>
      <c r="BG846" s="203">
        <f>IF(N846="zákl. přenesená",J846,0)</f>
        <v>0</v>
      </c>
      <c r="BH846" s="203">
        <f>IF(N846="sníž. přenesená",J846,0)</f>
        <v>0</v>
      </c>
      <c r="BI846" s="203">
        <f>IF(N846="nulová",J846,0)</f>
        <v>0</v>
      </c>
      <c r="BJ846" s="24" t="s">
        <v>80</v>
      </c>
      <c r="BK846" s="203">
        <f>ROUND(I846*H846,2)</f>
        <v>0</v>
      </c>
      <c r="BL846" s="24" t="s">
        <v>275</v>
      </c>
      <c r="BM846" s="24" t="s">
        <v>1140</v>
      </c>
    </row>
    <row r="847" spans="2:65" s="1" customFormat="1" ht="27">
      <c r="B847" s="41"/>
      <c r="C847" s="63"/>
      <c r="D847" s="204" t="s">
        <v>162</v>
      </c>
      <c r="E847" s="63"/>
      <c r="F847" s="205" t="s">
        <v>1141</v>
      </c>
      <c r="G847" s="63"/>
      <c r="H847" s="63"/>
      <c r="I847" s="163"/>
      <c r="J847" s="63"/>
      <c r="K847" s="63"/>
      <c r="L847" s="61"/>
      <c r="M847" s="206"/>
      <c r="N847" s="42"/>
      <c r="O847" s="42"/>
      <c r="P847" s="42"/>
      <c r="Q847" s="42"/>
      <c r="R847" s="42"/>
      <c r="S847" s="42"/>
      <c r="T847" s="78"/>
      <c r="AT847" s="24" t="s">
        <v>162</v>
      </c>
      <c r="AU847" s="24" t="s">
        <v>82</v>
      </c>
    </row>
    <row r="848" spans="2:65" s="1" customFormat="1" ht="16.5" customHeight="1">
      <c r="B848" s="41"/>
      <c r="C848" s="192" t="s">
        <v>1142</v>
      </c>
      <c r="D848" s="192" t="s">
        <v>155</v>
      </c>
      <c r="E848" s="193" t="s">
        <v>1143</v>
      </c>
      <c r="F848" s="194" t="s">
        <v>1144</v>
      </c>
      <c r="G848" s="195" t="s">
        <v>158</v>
      </c>
      <c r="H848" s="196">
        <v>6.6429999999999998</v>
      </c>
      <c r="I848" s="197"/>
      <c r="J848" s="198">
        <f>ROUND(I848*H848,2)</f>
        <v>0</v>
      </c>
      <c r="K848" s="194" t="s">
        <v>159</v>
      </c>
      <c r="L848" s="61"/>
      <c r="M848" s="199" t="s">
        <v>21</v>
      </c>
      <c r="N848" s="200" t="s">
        <v>43</v>
      </c>
      <c r="O848" s="42"/>
      <c r="P848" s="201">
        <f>O848*H848</f>
        <v>0</v>
      </c>
      <c r="Q848" s="201">
        <v>0</v>
      </c>
      <c r="R848" s="201">
        <f>Q848*H848</f>
        <v>0</v>
      </c>
      <c r="S848" s="201">
        <v>0</v>
      </c>
      <c r="T848" s="202">
        <f>S848*H848</f>
        <v>0</v>
      </c>
      <c r="AR848" s="24" t="s">
        <v>275</v>
      </c>
      <c r="AT848" s="24" t="s">
        <v>155</v>
      </c>
      <c r="AU848" s="24" t="s">
        <v>82</v>
      </c>
      <c r="AY848" s="24" t="s">
        <v>152</v>
      </c>
      <c r="BE848" s="203">
        <f>IF(N848="základní",J848,0)</f>
        <v>0</v>
      </c>
      <c r="BF848" s="203">
        <f>IF(N848="snížená",J848,0)</f>
        <v>0</v>
      </c>
      <c r="BG848" s="203">
        <f>IF(N848="zákl. přenesená",J848,0)</f>
        <v>0</v>
      </c>
      <c r="BH848" s="203">
        <f>IF(N848="sníž. přenesená",J848,0)</f>
        <v>0</v>
      </c>
      <c r="BI848" s="203">
        <f>IF(N848="nulová",J848,0)</f>
        <v>0</v>
      </c>
      <c r="BJ848" s="24" t="s">
        <v>80</v>
      </c>
      <c r="BK848" s="203">
        <f>ROUND(I848*H848,2)</f>
        <v>0</v>
      </c>
      <c r="BL848" s="24" t="s">
        <v>275</v>
      </c>
      <c r="BM848" s="24" t="s">
        <v>1145</v>
      </c>
    </row>
    <row r="849" spans="2:65" s="1" customFormat="1" ht="27">
      <c r="B849" s="41"/>
      <c r="C849" s="63"/>
      <c r="D849" s="204" t="s">
        <v>162</v>
      </c>
      <c r="E849" s="63"/>
      <c r="F849" s="205" t="s">
        <v>1146</v>
      </c>
      <c r="G849" s="63"/>
      <c r="H849" s="63"/>
      <c r="I849" s="163"/>
      <c r="J849" s="63"/>
      <c r="K849" s="63"/>
      <c r="L849" s="61"/>
      <c r="M849" s="206"/>
      <c r="N849" s="42"/>
      <c r="O849" s="42"/>
      <c r="P849" s="42"/>
      <c r="Q849" s="42"/>
      <c r="R849" s="42"/>
      <c r="S849" s="42"/>
      <c r="T849" s="78"/>
      <c r="AT849" s="24" t="s">
        <v>162</v>
      </c>
      <c r="AU849" s="24" t="s">
        <v>82</v>
      </c>
    </row>
    <row r="850" spans="2:65" s="10" customFormat="1" ht="29.85" customHeight="1">
      <c r="B850" s="176"/>
      <c r="C850" s="177"/>
      <c r="D850" s="178" t="s">
        <v>71</v>
      </c>
      <c r="E850" s="190" t="s">
        <v>1147</v>
      </c>
      <c r="F850" s="190" t="s">
        <v>1148</v>
      </c>
      <c r="G850" s="177"/>
      <c r="H850" s="177"/>
      <c r="I850" s="180"/>
      <c r="J850" s="191">
        <f>BK850</f>
        <v>0</v>
      </c>
      <c r="K850" s="177"/>
      <c r="L850" s="182"/>
      <c r="M850" s="183"/>
      <c r="N850" s="184"/>
      <c r="O850" s="184"/>
      <c r="P850" s="185">
        <f>SUM(P851:P900)</f>
        <v>0</v>
      </c>
      <c r="Q850" s="184"/>
      <c r="R850" s="185">
        <f>SUM(R851:R900)</f>
        <v>7.1722472000000002</v>
      </c>
      <c r="S850" s="184"/>
      <c r="T850" s="186">
        <f>SUM(T851:T900)</f>
        <v>0</v>
      </c>
      <c r="AR850" s="187" t="s">
        <v>82</v>
      </c>
      <c r="AT850" s="188" t="s">
        <v>71</v>
      </c>
      <c r="AU850" s="188" t="s">
        <v>80</v>
      </c>
      <c r="AY850" s="187" t="s">
        <v>152</v>
      </c>
      <c r="BK850" s="189">
        <f>SUM(BK851:BK900)</f>
        <v>0</v>
      </c>
    </row>
    <row r="851" spans="2:65" s="1" customFormat="1" ht="38.25" customHeight="1">
      <c r="B851" s="41"/>
      <c r="C851" s="192" t="s">
        <v>1149</v>
      </c>
      <c r="D851" s="192" t="s">
        <v>155</v>
      </c>
      <c r="E851" s="193" t="s">
        <v>1150</v>
      </c>
      <c r="F851" s="194" t="s">
        <v>1151</v>
      </c>
      <c r="G851" s="195" t="s">
        <v>192</v>
      </c>
      <c r="H851" s="196">
        <v>513.03599999999994</v>
      </c>
      <c r="I851" s="197"/>
      <c r="J851" s="198">
        <f>ROUND(I851*H851,2)</f>
        <v>0</v>
      </c>
      <c r="K851" s="194" t="s">
        <v>21</v>
      </c>
      <c r="L851" s="61"/>
      <c r="M851" s="199" t="s">
        <v>21</v>
      </c>
      <c r="N851" s="200" t="s">
        <v>43</v>
      </c>
      <c r="O851" s="42"/>
      <c r="P851" s="201">
        <f>O851*H851</f>
        <v>0</v>
      </c>
      <c r="Q851" s="201">
        <v>3.2000000000000002E-3</v>
      </c>
      <c r="R851" s="201">
        <f>Q851*H851</f>
        <v>1.6417151999999999</v>
      </c>
      <c r="S851" s="201">
        <v>0</v>
      </c>
      <c r="T851" s="202">
        <f>S851*H851</f>
        <v>0</v>
      </c>
      <c r="AR851" s="24" t="s">
        <v>275</v>
      </c>
      <c r="AT851" s="24" t="s">
        <v>155</v>
      </c>
      <c r="AU851" s="24" t="s">
        <v>82</v>
      </c>
      <c r="AY851" s="24" t="s">
        <v>152</v>
      </c>
      <c r="BE851" s="203">
        <f>IF(N851="základní",J851,0)</f>
        <v>0</v>
      </c>
      <c r="BF851" s="203">
        <f>IF(N851="snížená",J851,0)</f>
        <v>0</v>
      </c>
      <c r="BG851" s="203">
        <f>IF(N851="zákl. přenesená",J851,0)</f>
        <v>0</v>
      </c>
      <c r="BH851" s="203">
        <f>IF(N851="sníž. přenesená",J851,0)</f>
        <v>0</v>
      </c>
      <c r="BI851" s="203">
        <f>IF(N851="nulová",J851,0)</f>
        <v>0</v>
      </c>
      <c r="BJ851" s="24" t="s">
        <v>80</v>
      </c>
      <c r="BK851" s="203">
        <f>ROUND(I851*H851,2)</f>
        <v>0</v>
      </c>
      <c r="BL851" s="24" t="s">
        <v>275</v>
      </c>
      <c r="BM851" s="24" t="s">
        <v>1152</v>
      </c>
    </row>
    <row r="852" spans="2:65" s="1" customFormat="1" ht="27">
      <c r="B852" s="41"/>
      <c r="C852" s="63"/>
      <c r="D852" s="204" t="s">
        <v>162</v>
      </c>
      <c r="E852" s="63"/>
      <c r="F852" s="205" t="s">
        <v>1151</v>
      </c>
      <c r="G852" s="63"/>
      <c r="H852" s="63"/>
      <c r="I852" s="163"/>
      <c r="J852" s="63"/>
      <c r="K852" s="63"/>
      <c r="L852" s="61"/>
      <c r="M852" s="206"/>
      <c r="N852" s="42"/>
      <c r="O852" s="42"/>
      <c r="P852" s="42"/>
      <c r="Q852" s="42"/>
      <c r="R852" s="42"/>
      <c r="S852" s="42"/>
      <c r="T852" s="78"/>
      <c r="AT852" s="24" t="s">
        <v>162</v>
      </c>
      <c r="AU852" s="24" t="s">
        <v>82</v>
      </c>
    </row>
    <row r="853" spans="2:65" s="11" customFormat="1" ht="13.5">
      <c r="B853" s="207"/>
      <c r="C853" s="208"/>
      <c r="D853" s="204" t="s">
        <v>164</v>
      </c>
      <c r="E853" s="209" t="s">
        <v>21</v>
      </c>
      <c r="F853" s="210" t="s">
        <v>1153</v>
      </c>
      <c r="G853" s="208"/>
      <c r="H853" s="209" t="s">
        <v>21</v>
      </c>
      <c r="I853" s="211"/>
      <c r="J853" s="208"/>
      <c r="K853" s="208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164</v>
      </c>
      <c r="AU853" s="216" t="s">
        <v>82</v>
      </c>
      <c r="AV853" s="11" t="s">
        <v>80</v>
      </c>
      <c r="AW853" s="11" t="s">
        <v>35</v>
      </c>
      <c r="AX853" s="11" t="s">
        <v>72</v>
      </c>
      <c r="AY853" s="216" t="s">
        <v>152</v>
      </c>
    </row>
    <row r="854" spans="2:65" s="12" customFormat="1" ht="13.5">
      <c r="B854" s="217"/>
      <c r="C854" s="218"/>
      <c r="D854" s="204" t="s">
        <v>164</v>
      </c>
      <c r="E854" s="219" t="s">
        <v>21</v>
      </c>
      <c r="F854" s="220" t="s">
        <v>599</v>
      </c>
      <c r="G854" s="218"/>
      <c r="H854" s="221">
        <v>54.183999999999997</v>
      </c>
      <c r="I854" s="222"/>
      <c r="J854" s="218"/>
      <c r="K854" s="218"/>
      <c r="L854" s="223"/>
      <c r="M854" s="224"/>
      <c r="N854" s="225"/>
      <c r="O854" s="225"/>
      <c r="P854" s="225"/>
      <c r="Q854" s="225"/>
      <c r="R854" s="225"/>
      <c r="S854" s="225"/>
      <c r="T854" s="226"/>
      <c r="AT854" s="227" t="s">
        <v>164</v>
      </c>
      <c r="AU854" s="227" t="s">
        <v>82</v>
      </c>
      <c r="AV854" s="12" t="s">
        <v>82</v>
      </c>
      <c r="AW854" s="12" t="s">
        <v>35</v>
      </c>
      <c r="AX854" s="12" t="s">
        <v>72</v>
      </c>
      <c r="AY854" s="227" t="s">
        <v>152</v>
      </c>
    </row>
    <row r="855" spans="2:65" s="12" customFormat="1" ht="13.5">
      <c r="B855" s="217"/>
      <c r="C855" s="218"/>
      <c r="D855" s="204" t="s">
        <v>164</v>
      </c>
      <c r="E855" s="219" t="s">
        <v>21</v>
      </c>
      <c r="F855" s="220" t="s">
        <v>474</v>
      </c>
      <c r="G855" s="218"/>
      <c r="H855" s="221">
        <v>-7.0919999999999996</v>
      </c>
      <c r="I855" s="222"/>
      <c r="J855" s="218"/>
      <c r="K855" s="218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164</v>
      </c>
      <c r="AU855" s="227" t="s">
        <v>82</v>
      </c>
      <c r="AV855" s="12" t="s">
        <v>82</v>
      </c>
      <c r="AW855" s="12" t="s">
        <v>35</v>
      </c>
      <c r="AX855" s="12" t="s">
        <v>72</v>
      </c>
      <c r="AY855" s="227" t="s">
        <v>152</v>
      </c>
    </row>
    <row r="856" spans="2:65" s="11" customFormat="1" ht="13.5">
      <c r="B856" s="207"/>
      <c r="C856" s="208"/>
      <c r="D856" s="204" t="s">
        <v>164</v>
      </c>
      <c r="E856" s="209" t="s">
        <v>21</v>
      </c>
      <c r="F856" s="210" t="s">
        <v>1154</v>
      </c>
      <c r="G856" s="208"/>
      <c r="H856" s="209" t="s">
        <v>21</v>
      </c>
      <c r="I856" s="211"/>
      <c r="J856" s="208"/>
      <c r="K856" s="208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164</v>
      </c>
      <c r="AU856" s="216" t="s">
        <v>82</v>
      </c>
      <c r="AV856" s="11" t="s">
        <v>80</v>
      </c>
      <c r="AW856" s="11" t="s">
        <v>35</v>
      </c>
      <c r="AX856" s="11" t="s">
        <v>72</v>
      </c>
      <c r="AY856" s="216" t="s">
        <v>152</v>
      </c>
    </row>
    <row r="857" spans="2:65" s="12" customFormat="1" ht="13.5">
      <c r="B857" s="217"/>
      <c r="C857" s="218"/>
      <c r="D857" s="204" t="s">
        <v>164</v>
      </c>
      <c r="E857" s="219" t="s">
        <v>21</v>
      </c>
      <c r="F857" s="220" t="s">
        <v>1155</v>
      </c>
      <c r="G857" s="218"/>
      <c r="H857" s="221">
        <v>63.804000000000002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164</v>
      </c>
      <c r="AU857" s="227" t="s">
        <v>82</v>
      </c>
      <c r="AV857" s="12" t="s">
        <v>82</v>
      </c>
      <c r="AW857" s="12" t="s">
        <v>35</v>
      </c>
      <c r="AX857" s="12" t="s">
        <v>72</v>
      </c>
      <c r="AY857" s="227" t="s">
        <v>152</v>
      </c>
    </row>
    <row r="858" spans="2:65" s="12" customFormat="1" ht="13.5">
      <c r="B858" s="217"/>
      <c r="C858" s="218"/>
      <c r="D858" s="204" t="s">
        <v>164</v>
      </c>
      <c r="E858" s="219" t="s">
        <v>21</v>
      </c>
      <c r="F858" s="220" t="s">
        <v>1156</v>
      </c>
      <c r="G858" s="218"/>
      <c r="H858" s="221">
        <v>-3.1520000000000001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164</v>
      </c>
      <c r="AU858" s="227" t="s">
        <v>82</v>
      </c>
      <c r="AV858" s="12" t="s">
        <v>82</v>
      </c>
      <c r="AW858" s="12" t="s">
        <v>35</v>
      </c>
      <c r="AX858" s="12" t="s">
        <v>72</v>
      </c>
      <c r="AY858" s="227" t="s">
        <v>152</v>
      </c>
    </row>
    <row r="859" spans="2:65" s="11" customFormat="1" ht="13.5">
      <c r="B859" s="207"/>
      <c r="C859" s="208"/>
      <c r="D859" s="204" t="s">
        <v>164</v>
      </c>
      <c r="E859" s="209" t="s">
        <v>21</v>
      </c>
      <c r="F859" s="210" t="s">
        <v>603</v>
      </c>
      <c r="G859" s="208"/>
      <c r="H859" s="209" t="s">
        <v>21</v>
      </c>
      <c r="I859" s="211"/>
      <c r="J859" s="208"/>
      <c r="K859" s="208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164</v>
      </c>
      <c r="AU859" s="216" t="s">
        <v>82</v>
      </c>
      <c r="AV859" s="11" t="s">
        <v>80</v>
      </c>
      <c r="AW859" s="11" t="s">
        <v>35</v>
      </c>
      <c r="AX859" s="11" t="s">
        <v>72</v>
      </c>
      <c r="AY859" s="216" t="s">
        <v>152</v>
      </c>
    </row>
    <row r="860" spans="2:65" s="12" customFormat="1" ht="13.5">
      <c r="B860" s="217"/>
      <c r="C860" s="218"/>
      <c r="D860" s="204" t="s">
        <v>164</v>
      </c>
      <c r="E860" s="219" t="s">
        <v>21</v>
      </c>
      <c r="F860" s="220" t="s">
        <v>604</v>
      </c>
      <c r="G860" s="218"/>
      <c r="H860" s="221">
        <v>69.62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164</v>
      </c>
      <c r="AU860" s="227" t="s">
        <v>82</v>
      </c>
      <c r="AV860" s="12" t="s">
        <v>82</v>
      </c>
      <c r="AW860" s="12" t="s">
        <v>35</v>
      </c>
      <c r="AX860" s="12" t="s">
        <v>72</v>
      </c>
      <c r="AY860" s="227" t="s">
        <v>152</v>
      </c>
    </row>
    <row r="861" spans="2:65" s="12" customFormat="1" ht="13.5">
      <c r="B861" s="217"/>
      <c r="C861" s="218"/>
      <c r="D861" s="204" t="s">
        <v>164</v>
      </c>
      <c r="E861" s="219" t="s">
        <v>21</v>
      </c>
      <c r="F861" s="220" t="s">
        <v>605</v>
      </c>
      <c r="G861" s="218"/>
      <c r="H861" s="221">
        <v>-7.1289999999999996</v>
      </c>
      <c r="I861" s="222"/>
      <c r="J861" s="218"/>
      <c r="K861" s="218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164</v>
      </c>
      <c r="AU861" s="227" t="s">
        <v>82</v>
      </c>
      <c r="AV861" s="12" t="s">
        <v>82</v>
      </c>
      <c r="AW861" s="12" t="s">
        <v>35</v>
      </c>
      <c r="AX861" s="12" t="s">
        <v>72</v>
      </c>
      <c r="AY861" s="227" t="s">
        <v>152</v>
      </c>
    </row>
    <row r="862" spans="2:65" s="12" customFormat="1" ht="13.5">
      <c r="B862" s="217"/>
      <c r="C862" s="218"/>
      <c r="D862" s="204" t="s">
        <v>164</v>
      </c>
      <c r="E862" s="219" t="s">
        <v>21</v>
      </c>
      <c r="F862" s="220" t="s">
        <v>606</v>
      </c>
      <c r="G862" s="218"/>
      <c r="H862" s="221">
        <v>1.425</v>
      </c>
      <c r="I862" s="222"/>
      <c r="J862" s="218"/>
      <c r="K862" s="218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164</v>
      </c>
      <c r="AU862" s="227" t="s">
        <v>82</v>
      </c>
      <c r="AV862" s="12" t="s">
        <v>82</v>
      </c>
      <c r="AW862" s="12" t="s">
        <v>35</v>
      </c>
      <c r="AX862" s="12" t="s">
        <v>72</v>
      </c>
      <c r="AY862" s="227" t="s">
        <v>152</v>
      </c>
    </row>
    <row r="863" spans="2:65" s="11" customFormat="1" ht="13.5">
      <c r="B863" s="207"/>
      <c r="C863" s="208"/>
      <c r="D863" s="204" t="s">
        <v>164</v>
      </c>
      <c r="E863" s="209" t="s">
        <v>21</v>
      </c>
      <c r="F863" s="210" t="s">
        <v>1157</v>
      </c>
      <c r="G863" s="208"/>
      <c r="H863" s="209" t="s">
        <v>21</v>
      </c>
      <c r="I863" s="211"/>
      <c r="J863" s="208"/>
      <c r="K863" s="208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164</v>
      </c>
      <c r="AU863" s="216" t="s">
        <v>82</v>
      </c>
      <c r="AV863" s="11" t="s">
        <v>80</v>
      </c>
      <c r="AW863" s="11" t="s">
        <v>35</v>
      </c>
      <c r="AX863" s="11" t="s">
        <v>72</v>
      </c>
      <c r="AY863" s="216" t="s">
        <v>152</v>
      </c>
    </row>
    <row r="864" spans="2:65" s="12" customFormat="1" ht="13.5">
      <c r="B864" s="217"/>
      <c r="C864" s="218"/>
      <c r="D864" s="204" t="s">
        <v>164</v>
      </c>
      <c r="E864" s="219" t="s">
        <v>21</v>
      </c>
      <c r="F864" s="220" t="s">
        <v>608</v>
      </c>
      <c r="G864" s="218"/>
      <c r="H864" s="221">
        <v>14.093999999999999</v>
      </c>
      <c r="I864" s="222"/>
      <c r="J864" s="218"/>
      <c r="K864" s="218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164</v>
      </c>
      <c r="AU864" s="227" t="s">
        <v>82</v>
      </c>
      <c r="AV864" s="12" t="s">
        <v>82</v>
      </c>
      <c r="AW864" s="12" t="s">
        <v>35</v>
      </c>
      <c r="AX864" s="12" t="s">
        <v>72</v>
      </c>
      <c r="AY864" s="227" t="s">
        <v>152</v>
      </c>
    </row>
    <row r="865" spans="2:51" s="12" customFormat="1" ht="13.5">
      <c r="B865" s="217"/>
      <c r="C865" s="218"/>
      <c r="D865" s="204" t="s">
        <v>164</v>
      </c>
      <c r="E865" s="219" t="s">
        <v>21</v>
      </c>
      <c r="F865" s="220" t="s">
        <v>609</v>
      </c>
      <c r="G865" s="218"/>
      <c r="H865" s="221">
        <v>-1.1819999999999999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164</v>
      </c>
      <c r="AU865" s="227" t="s">
        <v>82</v>
      </c>
      <c r="AV865" s="12" t="s">
        <v>82</v>
      </c>
      <c r="AW865" s="12" t="s">
        <v>35</v>
      </c>
      <c r="AX865" s="12" t="s">
        <v>72</v>
      </c>
      <c r="AY865" s="227" t="s">
        <v>152</v>
      </c>
    </row>
    <row r="866" spans="2:51" s="11" customFormat="1" ht="13.5">
      <c r="B866" s="207"/>
      <c r="C866" s="208"/>
      <c r="D866" s="204" t="s">
        <v>164</v>
      </c>
      <c r="E866" s="209" t="s">
        <v>21</v>
      </c>
      <c r="F866" s="210" t="s">
        <v>1158</v>
      </c>
      <c r="G866" s="208"/>
      <c r="H866" s="209" t="s">
        <v>21</v>
      </c>
      <c r="I866" s="211"/>
      <c r="J866" s="208"/>
      <c r="K866" s="208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164</v>
      </c>
      <c r="AU866" s="216" t="s">
        <v>82</v>
      </c>
      <c r="AV866" s="11" t="s">
        <v>80</v>
      </c>
      <c r="AW866" s="11" t="s">
        <v>35</v>
      </c>
      <c r="AX866" s="11" t="s">
        <v>72</v>
      </c>
      <c r="AY866" s="216" t="s">
        <v>152</v>
      </c>
    </row>
    <row r="867" spans="2:51" s="12" customFormat="1" ht="13.5">
      <c r="B867" s="217"/>
      <c r="C867" s="218"/>
      <c r="D867" s="204" t="s">
        <v>164</v>
      </c>
      <c r="E867" s="219" t="s">
        <v>21</v>
      </c>
      <c r="F867" s="220" t="s">
        <v>1159</v>
      </c>
      <c r="G867" s="218"/>
      <c r="H867" s="221">
        <v>26.68</v>
      </c>
      <c r="I867" s="222"/>
      <c r="J867" s="218"/>
      <c r="K867" s="218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164</v>
      </c>
      <c r="AU867" s="227" t="s">
        <v>82</v>
      </c>
      <c r="AV867" s="12" t="s">
        <v>82</v>
      </c>
      <c r="AW867" s="12" t="s">
        <v>35</v>
      </c>
      <c r="AX867" s="12" t="s">
        <v>72</v>
      </c>
      <c r="AY867" s="227" t="s">
        <v>152</v>
      </c>
    </row>
    <row r="868" spans="2:51" s="12" customFormat="1" ht="13.5">
      <c r="B868" s="217"/>
      <c r="C868" s="218"/>
      <c r="D868" s="204" t="s">
        <v>164</v>
      </c>
      <c r="E868" s="219" t="s">
        <v>21</v>
      </c>
      <c r="F868" s="220" t="s">
        <v>1160</v>
      </c>
      <c r="G868" s="218"/>
      <c r="H868" s="221">
        <v>-4.1369999999999996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164</v>
      </c>
      <c r="AU868" s="227" t="s">
        <v>82</v>
      </c>
      <c r="AV868" s="12" t="s">
        <v>82</v>
      </c>
      <c r="AW868" s="12" t="s">
        <v>35</v>
      </c>
      <c r="AX868" s="12" t="s">
        <v>72</v>
      </c>
      <c r="AY868" s="227" t="s">
        <v>152</v>
      </c>
    </row>
    <row r="869" spans="2:51" s="11" customFormat="1" ht="13.5">
      <c r="B869" s="207"/>
      <c r="C869" s="208"/>
      <c r="D869" s="204" t="s">
        <v>164</v>
      </c>
      <c r="E869" s="209" t="s">
        <v>21</v>
      </c>
      <c r="F869" s="210" t="s">
        <v>1161</v>
      </c>
      <c r="G869" s="208"/>
      <c r="H869" s="209" t="s">
        <v>21</v>
      </c>
      <c r="I869" s="211"/>
      <c r="J869" s="208"/>
      <c r="K869" s="208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164</v>
      </c>
      <c r="AU869" s="216" t="s">
        <v>82</v>
      </c>
      <c r="AV869" s="11" t="s">
        <v>80</v>
      </c>
      <c r="AW869" s="11" t="s">
        <v>35</v>
      </c>
      <c r="AX869" s="11" t="s">
        <v>72</v>
      </c>
      <c r="AY869" s="216" t="s">
        <v>152</v>
      </c>
    </row>
    <row r="870" spans="2:51" s="12" customFormat="1" ht="13.5">
      <c r="B870" s="217"/>
      <c r="C870" s="218"/>
      <c r="D870" s="204" t="s">
        <v>164</v>
      </c>
      <c r="E870" s="219" t="s">
        <v>21</v>
      </c>
      <c r="F870" s="220" t="s">
        <v>1162</v>
      </c>
      <c r="G870" s="218"/>
      <c r="H870" s="221">
        <v>16.53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164</v>
      </c>
      <c r="AU870" s="227" t="s">
        <v>82</v>
      </c>
      <c r="AV870" s="12" t="s">
        <v>82</v>
      </c>
      <c r="AW870" s="12" t="s">
        <v>35</v>
      </c>
      <c r="AX870" s="12" t="s">
        <v>72</v>
      </c>
      <c r="AY870" s="227" t="s">
        <v>152</v>
      </c>
    </row>
    <row r="871" spans="2:51" s="12" customFormat="1" ht="13.5">
      <c r="B871" s="217"/>
      <c r="C871" s="218"/>
      <c r="D871" s="204" t="s">
        <v>164</v>
      </c>
      <c r="E871" s="219" t="s">
        <v>21</v>
      </c>
      <c r="F871" s="220" t="s">
        <v>1163</v>
      </c>
      <c r="G871" s="218"/>
      <c r="H871" s="221">
        <v>-1.379</v>
      </c>
      <c r="I871" s="222"/>
      <c r="J871" s="218"/>
      <c r="K871" s="218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164</v>
      </c>
      <c r="AU871" s="227" t="s">
        <v>82</v>
      </c>
      <c r="AV871" s="12" t="s">
        <v>82</v>
      </c>
      <c r="AW871" s="12" t="s">
        <v>35</v>
      </c>
      <c r="AX871" s="12" t="s">
        <v>72</v>
      </c>
      <c r="AY871" s="227" t="s">
        <v>152</v>
      </c>
    </row>
    <row r="872" spans="2:51" s="11" customFormat="1" ht="13.5">
      <c r="B872" s="207"/>
      <c r="C872" s="208"/>
      <c r="D872" s="204" t="s">
        <v>164</v>
      </c>
      <c r="E872" s="209" t="s">
        <v>21</v>
      </c>
      <c r="F872" s="210" t="s">
        <v>1164</v>
      </c>
      <c r="G872" s="208"/>
      <c r="H872" s="209" t="s">
        <v>21</v>
      </c>
      <c r="I872" s="211"/>
      <c r="J872" s="208"/>
      <c r="K872" s="208"/>
      <c r="L872" s="212"/>
      <c r="M872" s="213"/>
      <c r="N872" s="214"/>
      <c r="O872" s="214"/>
      <c r="P872" s="214"/>
      <c r="Q872" s="214"/>
      <c r="R872" s="214"/>
      <c r="S872" s="214"/>
      <c r="T872" s="215"/>
      <c r="AT872" s="216" t="s">
        <v>164</v>
      </c>
      <c r="AU872" s="216" t="s">
        <v>82</v>
      </c>
      <c r="AV872" s="11" t="s">
        <v>80</v>
      </c>
      <c r="AW872" s="11" t="s">
        <v>35</v>
      </c>
      <c r="AX872" s="11" t="s">
        <v>72</v>
      </c>
      <c r="AY872" s="216" t="s">
        <v>152</v>
      </c>
    </row>
    <row r="873" spans="2:51" s="12" customFormat="1" ht="13.5">
      <c r="B873" s="217"/>
      <c r="C873" s="218"/>
      <c r="D873" s="204" t="s">
        <v>164</v>
      </c>
      <c r="E873" s="219" t="s">
        <v>21</v>
      </c>
      <c r="F873" s="220" t="s">
        <v>614</v>
      </c>
      <c r="G873" s="218"/>
      <c r="H873" s="221">
        <v>19</v>
      </c>
      <c r="I873" s="222"/>
      <c r="J873" s="218"/>
      <c r="K873" s="218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164</v>
      </c>
      <c r="AU873" s="227" t="s">
        <v>82</v>
      </c>
      <c r="AV873" s="12" t="s">
        <v>82</v>
      </c>
      <c r="AW873" s="12" t="s">
        <v>35</v>
      </c>
      <c r="AX873" s="12" t="s">
        <v>72</v>
      </c>
      <c r="AY873" s="227" t="s">
        <v>152</v>
      </c>
    </row>
    <row r="874" spans="2:51" s="12" customFormat="1" ht="13.5">
      <c r="B874" s="217"/>
      <c r="C874" s="218"/>
      <c r="D874" s="204" t="s">
        <v>164</v>
      </c>
      <c r="E874" s="219" t="s">
        <v>21</v>
      </c>
      <c r="F874" s="220" t="s">
        <v>309</v>
      </c>
      <c r="G874" s="218"/>
      <c r="H874" s="221">
        <v>-1.5760000000000001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164</v>
      </c>
      <c r="AU874" s="227" t="s">
        <v>82</v>
      </c>
      <c r="AV874" s="12" t="s">
        <v>82</v>
      </c>
      <c r="AW874" s="12" t="s">
        <v>35</v>
      </c>
      <c r="AX874" s="12" t="s">
        <v>72</v>
      </c>
      <c r="AY874" s="227" t="s">
        <v>152</v>
      </c>
    </row>
    <row r="875" spans="2:51" s="11" customFormat="1" ht="13.5">
      <c r="B875" s="207"/>
      <c r="C875" s="208"/>
      <c r="D875" s="204" t="s">
        <v>164</v>
      </c>
      <c r="E875" s="209" t="s">
        <v>21</v>
      </c>
      <c r="F875" s="210" t="s">
        <v>212</v>
      </c>
      <c r="G875" s="208"/>
      <c r="H875" s="209" t="s">
        <v>21</v>
      </c>
      <c r="I875" s="211"/>
      <c r="J875" s="208"/>
      <c r="K875" s="208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164</v>
      </c>
      <c r="AU875" s="216" t="s">
        <v>82</v>
      </c>
      <c r="AV875" s="11" t="s">
        <v>80</v>
      </c>
      <c r="AW875" s="11" t="s">
        <v>35</v>
      </c>
      <c r="AX875" s="11" t="s">
        <v>72</v>
      </c>
      <c r="AY875" s="216" t="s">
        <v>152</v>
      </c>
    </row>
    <row r="876" spans="2:51" s="12" customFormat="1" ht="13.5">
      <c r="B876" s="217"/>
      <c r="C876" s="218"/>
      <c r="D876" s="204" t="s">
        <v>164</v>
      </c>
      <c r="E876" s="219" t="s">
        <v>21</v>
      </c>
      <c r="F876" s="220" t="s">
        <v>1165</v>
      </c>
      <c r="G876" s="218"/>
      <c r="H876" s="221">
        <v>36.357999999999997</v>
      </c>
      <c r="I876" s="222"/>
      <c r="J876" s="218"/>
      <c r="K876" s="218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164</v>
      </c>
      <c r="AU876" s="227" t="s">
        <v>82</v>
      </c>
      <c r="AV876" s="12" t="s">
        <v>82</v>
      </c>
      <c r="AW876" s="12" t="s">
        <v>35</v>
      </c>
      <c r="AX876" s="12" t="s">
        <v>72</v>
      </c>
      <c r="AY876" s="227" t="s">
        <v>152</v>
      </c>
    </row>
    <row r="877" spans="2:51" s="12" customFormat="1" ht="13.5">
      <c r="B877" s="217"/>
      <c r="C877" s="218"/>
      <c r="D877" s="204" t="s">
        <v>164</v>
      </c>
      <c r="E877" s="219" t="s">
        <v>21</v>
      </c>
      <c r="F877" s="220" t="s">
        <v>616</v>
      </c>
      <c r="G877" s="218"/>
      <c r="H877" s="221">
        <v>-4.3339999999999996</v>
      </c>
      <c r="I877" s="222"/>
      <c r="J877" s="218"/>
      <c r="K877" s="218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164</v>
      </c>
      <c r="AU877" s="227" t="s">
        <v>82</v>
      </c>
      <c r="AV877" s="12" t="s">
        <v>82</v>
      </c>
      <c r="AW877" s="12" t="s">
        <v>35</v>
      </c>
      <c r="AX877" s="12" t="s">
        <v>72</v>
      </c>
      <c r="AY877" s="227" t="s">
        <v>152</v>
      </c>
    </row>
    <row r="878" spans="2:51" s="11" customFormat="1" ht="13.5">
      <c r="B878" s="207"/>
      <c r="C878" s="208"/>
      <c r="D878" s="204" t="s">
        <v>164</v>
      </c>
      <c r="E878" s="209" t="s">
        <v>21</v>
      </c>
      <c r="F878" s="210" t="s">
        <v>1166</v>
      </c>
      <c r="G878" s="208"/>
      <c r="H878" s="209" t="s">
        <v>21</v>
      </c>
      <c r="I878" s="211"/>
      <c r="J878" s="208"/>
      <c r="K878" s="208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164</v>
      </c>
      <c r="AU878" s="216" t="s">
        <v>82</v>
      </c>
      <c r="AV878" s="11" t="s">
        <v>80</v>
      </c>
      <c r="AW878" s="11" t="s">
        <v>35</v>
      </c>
      <c r="AX878" s="11" t="s">
        <v>72</v>
      </c>
      <c r="AY878" s="216" t="s">
        <v>152</v>
      </c>
    </row>
    <row r="879" spans="2:51" s="12" customFormat="1" ht="13.5">
      <c r="B879" s="217"/>
      <c r="C879" s="218"/>
      <c r="D879" s="204" t="s">
        <v>164</v>
      </c>
      <c r="E879" s="219" t="s">
        <v>21</v>
      </c>
      <c r="F879" s="220" t="s">
        <v>618</v>
      </c>
      <c r="G879" s="218"/>
      <c r="H879" s="221">
        <v>15.5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164</v>
      </c>
      <c r="AU879" s="227" t="s">
        <v>82</v>
      </c>
      <c r="AV879" s="12" t="s">
        <v>82</v>
      </c>
      <c r="AW879" s="12" t="s">
        <v>35</v>
      </c>
      <c r="AX879" s="12" t="s">
        <v>72</v>
      </c>
      <c r="AY879" s="227" t="s">
        <v>152</v>
      </c>
    </row>
    <row r="880" spans="2:51" s="12" customFormat="1" ht="13.5">
      <c r="B880" s="217"/>
      <c r="C880" s="218"/>
      <c r="D880" s="204" t="s">
        <v>164</v>
      </c>
      <c r="E880" s="219" t="s">
        <v>21</v>
      </c>
      <c r="F880" s="220" t="s">
        <v>609</v>
      </c>
      <c r="G880" s="218"/>
      <c r="H880" s="221">
        <v>-1.1819999999999999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164</v>
      </c>
      <c r="AU880" s="227" t="s">
        <v>82</v>
      </c>
      <c r="AV880" s="12" t="s">
        <v>82</v>
      </c>
      <c r="AW880" s="12" t="s">
        <v>35</v>
      </c>
      <c r="AX880" s="12" t="s">
        <v>72</v>
      </c>
      <c r="AY880" s="227" t="s">
        <v>152</v>
      </c>
    </row>
    <row r="881" spans="2:65" s="11" customFormat="1" ht="13.5">
      <c r="B881" s="207"/>
      <c r="C881" s="208"/>
      <c r="D881" s="204" t="s">
        <v>164</v>
      </c>
      <c r="E881" s="209" t="s">
        <v>21</v>
      </c>
      <c r="F881" s="210" t="s">
        <v>1167</v>
      </c>
      <c r="G881" s="208"/>
      <c r="H881" s="209" t="s">
        <v>21</v>
      </c>
      <c r="I881" s="211"/>
      <c r="J881" s="208"/>
      <c r="K881" s="208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164</v>
      </c>
      <c r="AU881" s="216" t="s">
        <v>82</v>
      </c>
      <c r="AV881" s="11" t="s">
        <v>80</v>
      </c>
      <c r="AW881" s="11" t="s">
        <v>35</v>
      </c>
      <c r="AX881" s="11" t="s">
        <v>72</v>
      </c>
      <c r="AY881" s="216" t="s">
        <v>152</v>
      </c>
    </row>
    <row r="882" spans="2:65" s="12" customFormat="1" ht="13.5">
      <c r="B882" s="217"/>
      <c r="C882" s="218"/>
      <c r="D882" s="204" t="s">
        <v>164</v>
      </c>
      <c r="E882" s="219" t="s">
        <v>21</v>
      </c>
      <c r="F882" s="220" t="s">
        <v>1168</v>
      </c>
      <c r="G882" s="218"/>
      <c r="H882" s="221">
        <v>149.76</v>
      </c>
      <c r="I882" s="222"/>
      <c r="J882" s="218"/>
      <c r="K882" s="218"/>
      <c r="L882" s="223"/>
      <c r="M882" s="224"/>
      <c r="N882" s="225"/>
      <c r="O882" s="225"/>
      <c r="P882" s="225"/>
      <c r="Q882" s="225"/>
      <c r="R882" s="225"/>
      <c r="S882" s="225"/>
      <c r="T882" s="226"/>
      <c r="AT882" s="227" t="s">
        <v>164</v>
      </c>
      <c r="AU882" s="227" t="s">
        <v>82</v>
      </c>
      <c r="AV882" s="12" t="s">
        <v>82</v>
      </c>
      <c r="AW882" s="12" t="s">
        <v>35</v>
      </c>
      <c r="AX882" s="12" t="s">
        <v>72</v>
      </c>
      <c r="AY882" s="227" t="s">
        <v>152</v>
      </c>
    </row>
    <row r="883" spans="2:65" s="12" customFormat="1" ht="13.5">
      <c r="B883" s="217"/>
      <c r="C883" s="218"/>
      <c r="D883" s="204" t="s">
        <v>164</v>
      </c>
      <c r="E883" s="219" t="s">
        <v>21</v>
      </c>
      <c r="F883" s="220" t="s">
        <v>1169</v>
      </c>
      <c r="G883" s="218"/>
      <c r="H883" s="221">
        <v>-19.306000000000001</v>
      </c>
      <c r="I883" s="222"/>
      <c r="J883" s="218"/>
      <c r="K883" s="218"/>
      <c r="L883" s="223"/>
      <c r="M883" s="224"/>
      <c r="N883" s="225"/>
      <c r="O883" s="225"/>
      <c r="P883" s="225"/>
      <c r="Q883" s="225"/>
      <c r="R883" s="225"/>
      <c r="S883" s="225"/>
      <c r="T883" s="226"/>
      <c r="AT883" s="227" t="s">
        <v>164</v>
      </c>
      <c r="AU883" s="227" t="s">
        <v>82</v>
      </c>
      <c r="AV883" s="12" t="s">
        <v>82</v>
      </c>
      <c r="AW883" s="12" t="s">
        <v>35</v>
      </c>
      <c r="AX883" s="12" t="s">
        <v>72</v>
      </c>
      <c r="AY883" s="227" t="s">
        <v>152</v>
      </c>
    </row>
    <row r="884" spans="2:65" s="11" customFormat="1" ht="13.5">
      <c r="B884" s="207"/>
      <c r="C884" s="208"/>
      <c r="D884" s="204" t="s">
        <v>164</v>
      </c>
      <c r="E884" s="209" t="s">
        <v>21</v>
      </c>
      <c r="F884" s="210" t="s">
        <v>1170</v>
      </c>
      <c r="G884" s="208"/>
      <c r="H884" s="209" t="s">
        <v>21</v>
      </c>
      <c r="I884" s="211"/>
      <c r="J884" s="208"/>
      <c r="K884" s="208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164</v>
      </c>
      <c r="AU884" s="216" t="s">
        <v>82</v>
      </c>
      <c r="AV884" s="11" t="s">
        <v>80</v>
      </c>
      <c r="AW884" s="11" t="s">
        <v>35</v>
      </c>
      <c r="AX884" s="11" t="s">
        <v>72</v>
      </c>
      <c r="AY884" s="216" t="s">
        <v>152</v>
      </c>
    </row>
    <row r="885" spans="2:65" s="12" customFormat="1" ht="13.5">
      <c r="B885" s="217"/>
      <c r="C885" s="218"/>
      <c r="D885" s="204" t="s">
        <v>164</v>
      </c>
      <c r="E885" s="219" t="s">
        <v>21</v>
      </c>
      <c r="F885" s="220" t="s">
        <v>1171</v>
      </c>
      <c r="G885" s="218"/>
      <c r="H885" s="221">
        <v>12.39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164</v>
      </c>
      <c r="AU885" s="227" t="s">
        <v>82</v>
      </c>
      <c r="AV885" s="12" t="s">
        <v>82</v>
      </c>
      <c r="AW885" s="12" t="s">
        <v>35</v>
      </c>
      <c r="AX885" s="12" t="s">
        <v>72</v>
      </c>
      <c r="AY885" s="227" t="s">
        <v>152</v>
      </c>
    </row>
    <row r="886" spans="2:65" s="12" customFormat="1" ht="13.5">
      <c r="B886" s="217"/>
      <c r="C886" s="218"/>
      <c r="D886" s="204" t="s">
        <v>164</v>
      </c>
      <c r="E886" s="219" t="s">
        <v>21</v>
      </c>
      <c r="F886" s="220" t="s">
        <v>1172</v>
      </c>
      <c r="G886" s="218"/>
      <c r="H886" s="221">
        <v>12.39</v>
      </c>
      <c r="I886" s="222"/>
      <c r="J886" s="218"/>
      <c r="K886" s="218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164</v>
      </c>
      <c r="AU886" s="227" t="s">
        <v>82</v>
      </c>
      <c r="AV886" s="12" t="s">
        <v>82</v>
      </c>
      <c r="AW886" s="12" t="s">
        <v>35</v>
      </c>
      <c r="AX886" s="12" t="s">
        <v>72</v>
      </c>
      <c r="AY886" s="227" t="s">
        <v>152</v>
      </c>
    </row>
    <row r="887" spans="2:65" s="12" customFormat="1" ht="13.5">
      <c r="B887" s="217"/>
      <c r="C887" s="218"/>
      <c r="D887" s="204" t="s">
        <v>164</v>
      </c>
      <c r="E887" s="219" t="s">
        <v>21</v>
      </c>
      <c r="F887" s="220" t="s">
        <v>1173</v>
      </c>
      <c r="G887" s="218"/>
      <c r="H887" s="221">
        <v>11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164</v>
      </c>
      <c r="AU887" s="227" t="s">
        <v>82</v>
      </c>
      <c r="AV887" s="12" t="s">
        <v>82</v>
      </c>
      <c r="AW887" s="12" t="s">
        <v>35</v>
      </c>
      <c r="AX887" s="12" t="s">
        <v>72</v>
      </c>
      <c r="AY887" s="227" t="s">
        <v>152</v>
      </c>
    </row>
    <row r="888" spans="2:65" s="11" customFormat="1" ht="13.5">
      <c r="B888" s="207"/>
      <c r="C888" s="208"/>
      <c r="D888" s="204" t="s">
        <v>164</v>
      </c>
      <c r="E888" s="209" t="s">
        <v>21</v>
      </c>
      <c r="F888" s="210" t="s">
        <v>1174</v>
      </c>
      <c r="G888" s="208"/>
      <c r="H888" s="209" t="s">
        <v>21</v>
      </c>
      <c r="I888" s="211"/>
      <c r="J888" s="208"/>
      <c r="K888" s="208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164</v>
      </c>
      <c r="AU888" s="216" t="s">
        <v>82</v>
      </c>
      <c r="AV888" s="11" t="s">
        <v>80</v>
      </c>
      <c r="AW888" s="11" t="s">
        <v>35</v>
      </c>
      <c r="AX888" s="11" t="s">
        <v>72</v>
      </c>
      <c r="AY888" s="216" t="s">
        <v>152</v>
      </c>
    </row>
    <row r="889" spans="2:65" s="11" customFormat="1" ht="13.5">
      <c r="B889" s="207"/>
      <c r="C889" s="208"/>
      <c r="D889" s="204" t="s">
        <v>164</v>
      </c>
      <c r="E889" s="209" t="s">
        <v>21</v>
      </c>
      <c r="F889" s="210" t="s">
        <v>1175</v>
      </c>
      <c r="G889" s="208"/>
      <c r="H889" s="209" t="s">
        <v>21</v>
      </c>
      <c r="I889" s="211"/>
      <c r="J889" s="208"/>
      <c r="K889" s="208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164</v>
      </c>
      <c r="AU889" s="216" t="s">
        <v>82</v>
      </c>
      <c r="AV889" s="11" t="s">
        <v>80</v>
      </c>
      <c r="AW889" s="11" t="s">
        <v>35</v>
      </c>
      <c r="AX889" s="11" t="s">
        <v>72</v>
      </c>
      <c r="AY889" s="216" t="s">
        <v>152</v>
      </c>
    </row>
    <row r="890" spans="2:65" s="12" customFormat="1" ht="13.5">
      <c r="B890" s="217"/>
      <c r="C890" s="218"/>
      <c r="D890" s="204" t="s">
        <v>164</v>
      </c>
      <c r="E890" s="219" t="s">
        <v>21</v>
      </c>
      <c r="F890" s="220" t="s">
        <v>1176</v>
      </c>
      <c r="G890" s="218"/>
      <c r="H890" s="221">
        <v>13.57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164</v>
      </c>
      <c r="AU890" s="227" t="s">
        <v>82</v>
      </c>
      <c r="AV890" s="12" t="s">
        <v>82</v>
      </c>
      <c r="AW890" s="12" t="s">
        <v>35</v>
      </c>
      <c r="AX890" s="12" t="s">
        <v>72</v>
      </c>
      <c r="AY890" s="227" t="s">
        <v>152</v>
      </c>
    </row>
    <row r="891" spans="2:65" s="11" customFormat="1" ht="13.5">
      <c r="B891" s="207"/>
      <c r="C891" s="208"/>
      <c r="D891" s="204" t="s">
        <v>164</v>
      </c>
      <c r="E891" s="209" t="s">
        <v>21</v>
      </c>
      <c r="F891" s="210" t="s">
        <v>337</v>
      </c>
      <c r="G891" s="208"/>
      <c r="H891" s="209" t="s">
        <v>21</v>
      </c>
      <c r="I891" s="211"/>
      <c r="J891" s="208"/>
      <c r="K891" s="208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164</v>
      </c>
      <c r="AU891" s="216" t="s">
        <v>82</v>
      </c>
      <c r="AV891" s="11" t="s">
        <v>80</v>
      </c>
      <c r="AW891" s="11" t="s">
        <v>35</v>
      </c>
      <c r="AX891" s="11" t="s">
        <v>72</v>
      </c>
      <c r="AY891" s="216" t="s">
        <v>152</v>
      </c>
    </row>
    <row r="892" spans="2:65" s="12" customFormat="1" ht="13.5">
      <c r="B892" s="217"/>
      <c r="C892" s="218"/>
      <c r="D892" s="204" t="s">
        <v>164</v>
      </c>
      <c r="E892" s="219" t="s">
        <v>21</v>
      </c>
      <c r="F892" s="220" t="s">
        <v>1177</v>
      </c>
      <c r="G892" s="218"/>
      <c r="H892" s="221">
        <v>47.2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164</v>
      </c>
      <c r="AU892" s="227" t="s">
        <v>82</v>
      </c>
      <c r="AV892" s="12" t="s">
        <v>82</v>
      </c>
      <c r="AW892" s="12" t="s">
        <v>35</v>
      </c>
      <c r="AX892" s="12" t="s">
        <v>72</v>
      </c>
      <c r="AY892" s="227" t="s">
        <v>152</v>
      </c>
    </row>
    <row r="893" spans="2:65" s="14" customFormat="1" ht="13.5">
      <c r="B893" s="239"/>
      <c r="C893" s="240"/>
      <c r="D893" s="204" t="s">
        <v>164</v>
      </c>
      <c r="E893" s="241" t="s">
        <v>21</v>
      </c>
      <c r="F893" s="242" t="s">
        <v>176</v>
      </c>
      <c r="G893" s="240"/>
      <c r="H893" s="243">
        <v>513.03599999999994</v>
      </c>
      <c r="I893" s="244"/>
      <c r="J893" s="240"/>
      <c r="K893" s="240"/>
      <c r="L893" s="245"/>
      <c r="M893" s="246"/>
      <c r="N893" s="247"/>
      <c r="O893" s="247"/>
      <c r="P893" s="247"/>
      <c r="Q893" s="247"/>
      <c r="R893" s="247"/>
      <c r="S893" s="247"/>
      <c r="T893" s="248"/>
      <c r="AT893" s="249" t="s">
        <v>164</v>
      </c>
      <c r="AU893" s="249" t="s">
        <v>82</v>
      </c>
      <c r="AV893" s="14" t="s">
        <v>160</v>
      </c>
      <c r="AW893" s="14" t="s">
        <v>35</v>
      </c>
      <c r="AX893" s="14" t="s">
        <v>80</v>
      </c>
      <c r="AY893" s="249" t="s">
        <v>152</v>
      </c>
    </row>
    <row r="894" spans="2:65" s="1" customFormat="1" ht="16.5" customHeight="1">
      <c r="B894" s="41"/>
      <c r="C894" s="250" t="s">
        <v>1178</v>
      </c>
      <c r="D894" s="250" t="s">
        <v>177</v>
      </c>
      <c r="E894" s="251" t="s">
        <v>1179</v>
      </c>
      <c r="F894" s="252" t="s">
        <v>1180</v>
      </c>
      <c r="G894" s="253" t="s">
        <v>192</v>
      </c>
      <c r="H894" s="254">
        <v>564.34</v>
      </c>
      <c r="I894" s="255"/>
      <c r="J894" s="256">
        <f>ROUND(I894*H894,2)</f>
        <v>0</v>
      </c>
      <c r="K894" s="252" t="s">
        <v>21</v>
      </c>
      <c r="L894" s="257"/>
      <c r="M894" s="258" t="s">
        <v>21</v>
      </c>
      <c r="N894" s="259" t="s">
        <v>43</v>
      </c>
      <c r="O894" s="42"/>
      <c r="P894" s="201">
        <f>O894*H894</f>
        <v>0</v>
      </c>
      <c r="Q894" s="201">
        <v>9.7999999999999997E-3</v>
      </c>
      <c r="R894" s="201">
        <f>Q894*H894</f>
        <v>5.530532</v>
      </c>
      <c r="S894" s="201">
        <v>0</v>
      </c>
      <c r="T894" s="202">
        <f>S894*H894</f>
        <v>0</v>
      </c>
      <c r="AR894" s="24" t="s">
        <v>431</v>
      </c>
      <c r="AT894" s="24" t="s">
        <v>177</v>
      </c>
      <c r="AU894" s="24" t="s">
        <v>82</v>
      </c>
      <c r="AY894" s="24" t="s">
        <v>152</v>
      </c>
      <c r="BE894" s="203">
        <f>IF(N894="základní",J894,0)</f>
        <v>0</v>
      </c>
      <c r="BF894" s="203">
        <f>IF(N894="snížená",J894,0)</f>
        <v>0</v>
      </c>
      <c r="BG894" s="203">
        <f>IF(N894="zákl. přenesená",J894,0)</f>
        <v>0</v>
      </c>
      <c r="BH894" s="203">
        <f>IF(N894="sníž. přenesená",J894,0)</f>
        <v>0</v>
      </c>
      <c r="BI894" s="203">
        <f>IF(N894="nulová",J894,0)</f>
        <v>0</v>
      </c>
      <c r="BJ894" s="24" t="s">
        <v>80</v>
      </c>
      <c r="BK894" s="203">
        <f>ROUND(I894*H894,2)</f>
        <v>0</v>
      </c>
      <c r="BL894" s="24" t="s">
        <v>275</v>
      </c>
      <c r="BM894" s="24" t="s">
        <v>1181</v>
      </c>
    </row>
    <row r="895" spans="2:65" s="1" customFormat="1" ht="13.5">
      <c r="B895" s="41"/>
      <c r="C895" s="63"/>
      <c r="D895" s="204" t="s">
        <v>162</v>
      </c>
      <c r="E895" s="63"/>
      <c r="F895" s="205" t="s">
        <v>1180</v>
      </c>
      <c r="G895" s="63"/>
      <c r="H895" s="63"/>
      <c r="I895" s="163"/>
      <c r="J895" s="63"/>
      <c r="K895" s="63"/>
      <c r="L895" s="61"/>
      <c r="M895" s="206"/>
      <c r="N895" s="42"/>
      <c r="O895" s="42"/>
      <c r="P895" s="42"/>
      <c r="Q895" s="42"/>
      <c r="R895" s="42"/>
      <c r="S895" s="42"/>
      <c r="T895" s="78"/>
      <c r="AT895" s="24" t="s">
        <v>162</v>
      </c>
      <c r="AU895" s="24" t="s">
        <v>82</v>
      </c>
    </row>
    <row r="896" spans="2:65" s="12" customFormat="1" ht="13.5">
      <c r="B896" s="217"/>
      <c r="C896" s="218"/>
      <c r="D896" s="204" t="s">
        <v>164</v>
      </c>
      <c r="E896" s="219" t="s">
        <v>21</v>
      </c>
      <c r="F896" s="220" t="s">
        <v>1182</v>
      </c>
      <c r="G896" s="218"/>
      <c r="H896" s="221">
        <v>564.34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164</v>
      </c>
      <c r="AU896" s="227" t="s">
        <v>82</v>
      </c>
      <c r="AV896" s="12" t="s">
        <v>82</v>
      </c>
      <c r="AW896" s="12" t="s">
        <v>35</v>
      </c>
      <c r="AX896" s="12" t="s">
        <v>80</v>
      </c>
      <c r="AY896" s="227" t="s">
        <v>152</v>
      </c>
    </row>
    <row r="897" spans="2:65" s="1" customFormat="1" ht="16.5" customHeight="1">
      <c r="B897" s="41"/>
      <c r="C897" s="192" t="s">
        <v>1183</v>
      </c>
      <c r="D897" s="192" t="s">
        <v>155</v>
      </c>
      <c r="E897" s="193" t="s">
        <v>1184</v>
      </c>
      <c r="F897" s="194" t="s">
        <v>1185</v>
      </c>
      <c r="G897" s="195" t="s">
        <v>158</v>
      </c>
      <c r="H897" s="196">
        <v>7.1719999999999997</v>
      </c>
      <c r="I897" s="197"/>
      <c r="J897" s="198">
        <f>ROUND(I897*H897,2)</f>
        <v>0</v>
      </c>
      <c r="K897" s="194" t="s">
        <v>159</v>
      </c>
      <c r="L897" s="61"/>
      <c r="M897" s="199" t="s">
        <v>21</v>
      </c>
      <c r="N897" s="200" t="s">
        <v>43</v>
      </c>
      <c r="O897" s="42"/>
      <c r="P897" s="201">
        <f>O897*H897</f>
        <v>0</v>
      </c>
      <c r="Q897" s="201">
        <v>0</v>
      </c>
      <c r="R897" s="201">
        <f>Q897*H897</f>
        <v>0</v>
      </c>
      <c r="S897" s="201">
        <v>0</v>
      </c>
      <c r="T897" s="202">
        <f>S897*H897</f>
        <v>0</v>
      </c>
      <c r="AR897" s="24" t="s">
        <v>275</v>
      </c>
      <c r="AT897" s="24" t="s">
        <v>155</v>
      </c>
      <c r="AU897" s="24" t="s">
        <v>82</v>
      </c>
      <c r="AY897" s="24" t="s">
        <v>152</v>
      </c>
      <c r="BE897" s="203">
        <f>IF(N897="základní",J897,0)</f>
        <v>0</v>
      </c>
      <c r="BF897" s="203">
        <f>IF(N897="snížená",J897,0)</f>
        <v>0</v>
      </c>
      <c r="BG897" s="203">
        <f>IF(N897="zákl. přenesená",J897,0)</f>
        <v>0</v>
      </c>
      <c r="BH897" s="203">
        <f>IF(N897="sníž. přenesená",J897,0)</f>
        <v>0</v>
      </c>
      <c r="BI897" s="203">
        <f>IF(N897="nulová",J897,0)</f>
        <v>0</v>
      </c>
      <c r="BJ897" s="24" t="s">
        <v>80</v>
      </c>
      <c r="BK897" s="203">
        <f>ROUND(I897*H897,2)</f>
        <v>0</v>
      </c>
      <c r="BL897" s="24" t="s">
        <v>275</v>
      </c>
      <c r="BM897" s="24" t="s">
        <v>1186</v>
      </c>
    </row>
    <row r="898" spans="2:65" s="1" customFormat="1" ht="27">
      <c r="B898" s="41"/>
      <c r="C898" s="63"/>
      <c r="D898" s="204" t="s">
        <v>162</v>
      </c>
      <c r="E898" s="63"/>
      <c r="F898" s="205" t="s">
        <v>1187</v>
      </c>
      <c r="G898" s="63"/>
      <c r="H898" s="63"/>
      <c r="I898" s="163"/>
      <c r="J898" s="63"/>
      <c r="K898" s="63"/>
      <c r="L898" s="61"/>
      <c r="M898" s="206"/>
      <c r="N898" s="42"/>
      <c r="O898" s="42"/>
      <c r="P898" s="42"/>
      <c r="Q898" s="42"/>
      <c r="R898" s="42"/>
      <c r="S898" s="42"/>
      <c r="T898" s="78"/>
      <c r="AT898" s="24" t="s">
        <v>162</v>
      </c>
      <c r="AU898" s="24" t="s">
        <v>82</v>
      </c>
    </row>
    <row r="899" spans="2:65" s="1" customFormat="1" ht="16.5" customHeight="1">
      <c r="B899" s="41"/>
      <c r="C899" s="192" t="s">
        <v>1188</v>
      </c>
      <c r="D899" s="192" t="s">
        <v>155</v>
      </c>
      <c r="E899" s="193" t="s">
        <v>1189</v>
      </c>
      <c r="F899" s="194" t="s">
        <v>1190</v>
      </c>
      <c r="G899" s="195" t="s">
        <v>158</v>
      </c>
      <c r="H899" s="196">
        <v>7.1719999999999997</v>
      </c>
      <c r="I899" s="197"/>
      <c r="J899" s="198">
        <f>ROUND(I899*H899,2)</f>
        <v>0</v>
      </c>
      <c r="K899" s="194" t="s">
        <v>159</v>
      </c>
      <c r="L899" s="61"/>
      <c r="M899" s="199" t="s">
        <v>21</v>
      </c>
      <c r="N899" s="200" t="s">
        <v>43</v>
      </c>
      <c r="O899" s="42"/>
      <c r="P899" s="201">
        <f>O899*H899</f>
        <v>0</v>
      </c>
      <c r="Q899" s="201">
        <v>0</v>
      </c>
      <c r="R899" s="201">
        <f>Q899*H899</f>
        <v>0</v>
      </c>
      <c r="S899" s="201">
        <v>0</v>
      </c>
      <c r="T899" s="202">
        <f>S899*H899</f>
        <v>0</v>
      </c>
      <c r="AR899" s="24" t="s">
        <v>275</v>
      </c>
      <c r="AT899" s="24" t="s">
        <v>155</v>
      </c>
      <c r="AU899" s="24" t="s">
        <v>82</v>
      </c>
      <c r="AY899" s="24" t="s">
        <v>152</v>
      </c>
      <c r="BE899" s="203">
        <f>IF(N899="základní",J899,0)</f>
        <v>0</v>
      </c>
      <c r="BF899" s="203">
        <f>IF(N899="snížená",J899,0)</f>
        <v>0</v>
      </c>
      <c r="BG899" s="203">
        <f>IF(N899="zákl. přenesená",J899,0)</f>
        <v>0</v>
      </c>
      <c r="BH899" s="203">
        <f>IF(N899="sníž. přenesená",J899,0)</f>
        <v>0</v>
      </c>
      <c r="BI899" s="203">
        <f>IF(N899="nulová",J899,0)</f>
        <v>0</v>
      </c>
      <c r="BJ899" s="24" t="s">
        <v>80</v>
      </c>
      <c r="BK899" s="203">
        <f>ROUND(I899*H899,2)</f>
        <v>0</v>
      </c>
      <c r="BL899" s="24" t="s">
        <v>275</v>
      </c>
      <c r="BM899" s="24" t="s">
        <v>1191</v>
      </c>
    </row>
    <row r="900" spans="2:65" s="1" customFormat="1" ht="27">
      <c r="B900" s="41"/>
      <c r="C900" s="63"/>
      <c r="D900" s="204" t="s">
        <v>162</v>
      </c>
      <c r="E900" s="63"/>
      <c r="F900" s="205" t="s">
        <v>1192</v>
      </c>
      <c r="G900" s="63"/>
      <c r="H900" s="63"/>
      <c r="I900" s="163"/>
      <c r="J900" s="63"/>
      <c r="K900" s="63"/>
      <c r="L900" s="61"/>
      <c r="M900" s="206"/>
      <c r="N900" s="42"/>
      <c r="O900" s="42"/>
      <c r="P900" s="42"/>
      <c r="Q900" s="42"/>
      <c r="R900" s="42"/>
      <c r="S900" s="42"/>
      <c r="T900" s="78"/>
      <c r="AT900" s="24" t="s">
        <v>162</v>
      </c>
      <c r="AU900" s="24" t="s">
        <v>82</v>
      </c>
    </row>
    <row r="901" spans="2:65" s="10" customFormat="1" ht="29.85" customHeight="1">
      <c r="B901" s="176"/>
      <c r="C901" s="177"/>
      <c r="D901" s="178" t="s">
        <v>71</v>
      </c>
      <c r="E901" s="190" t="s">
        <v>1193</v>
      </c>
      <c r="F901" s="190" t="s">
        <v>1194</v>
      </c>
      <c r="G901" s="177"/>
      <c r="H901" s="177"/>
      <c r="I901" s="180"/>
      <c r="J901" s="191">
        <f>BK901</f>
        <v>0</v>
      </c>
      <c r="K901" s="177"/>
      <c r="L901" s="182"/>
      <c r="M901" s="183"/>
      <c r="N901" s="184"/>
      <c r="O901" s="184"/>
      <c r="P901" s="185">
        <f>SUM(P902:P921)</f>
        <v>0</v>
      </c>
      <c r="Q901" s="184"/>
      <c r="R901" s="185">
        <f>SUM(R902:R921)</f>
        <v>2.4469579999999998E-2</v>
      </c>
      <c r="S901" s="184"/>
      <c r="T901" s="186">
        <f>SUM(T902:T921)</f>
        <v>0</v>
      </c>
      <c r="AR901" s="187" t="s">
        <v>82</v>
      </c>
      <c r="AT901" s="188" t="s">
        <v>71</v>
      </c>
      <c r="AU901" s="188" t="s">
        <v>80</v>
      </c>
      <c r="AY901" s="187" t="s">
        <v>152</v>
      </c>
      <c r="BK901" s="189">
        <f>SUM(BK902:BK921)</f>
        <v>0</v>
      </c>
    </row>
    <row r="902" spans="2:65" s="1" customFormat="1" ht="16.5" customHeight="1">
      <c r="B902" s="41"/>
      <c r="C902" s="192" t="s">
        <v>1195</v>
      </c>
      <c r="D902" s="192" t="s">
        <v>155</v>
      </c>
      <c r="E902" s="193" t="s">
        <v>1196</v>
      </c>
      <c r="F902" s="194" t="s">
        <v>1197</v>
      </c>
      <c r="G902" s="195" t="s">
        <v>192</v>
      </c>
      <c r="H902" s="196">
        <v>32.5</v>
      </c>
      <c r="I902" s="197"/>
      <c r="J902" s="198">
        <f>ROUND(I902*H902,2)</f>
        <v>0</v>
      </c>
      <c r="K902" s="194" t="s">
        <v>159</v>
      </c>
      <c r="L902" s="61"/>
      <c r="M902" s="199" t="s">
        <v>21</v>
      </c>
      <c r="N902" s="200" t="s">
        <v>43</v>
      </c>
      <c r="O902" s="42"/>
      <c r="P902" s="201">
        <f>O902*H902</f>
        <v>0</v>
      </c>
      <c r="Q902" s="201">
        <v>2.0000000000000002E-5</v>
      </c>
      <c r="R902" s="201">
        <f>Q902*H902</f>
        <v>6.5000000000000008E-4</v>
      </c>
      <c r="S902" s="201">
        <v>0</v>
      </c>
      <c r="T902" s="202">
        <f>S902*H902</f>
        <v>0</v>
      </c>
      <c r="AR902" s="24" t="s">
        <v>275</v>
      </c>
      <c r="AT902" s="24" t="s">
        <v>155</v>
      </c>
      <c r="AU902" s="24" t="s">
        <v>82</v>
      </c>
      <c r="AY902" s="24" t="s">
        <v>152</v>
      </c>
      <c r="BE902" s="203">
        <f>IF(N902="základní",J902,0)</f>
        <v>0</v>
      </c>
      <c r="BF902" s="203">
        <f>IF(N902="snížená",J902,0)</f>
        <v>0</v>
      </c>
      <c r="BG902" s="203">
        <f>IF(N902="zákl. přenesená",J902,0)</f>
        <v>0</v>
      </c>
      <c r="BH902" s="203">
        <f>IF(N902="sníž. přenesená",J902,0)</f>
        <v>0</v>
      </c>
      <c r="BI902" s="203">
        <f>IF(N902="nulová",J902,0)</f>
        <v>0</v>
      </c>
      <c r="BJ902" s="24" t="s">
        <v>80</v>
      </c>
      <c r="BK902" s="203">
        <f>ROUND(I902*H902,2)</f>
        <v>0</v>
      </c>
      <c r="BL902" s="24" t="s">
        <v>275</v>
      </c>
      <c r="BM902" s="24" t="s">
        <v>1198</v>
      </c>
    </row>
    <row r="903" spans="2:65" s="1" customFormat="1" ht="13.5">
      <c r="B903" s="41"/>
      <c r="C903" s="63"/>
      <c r="D903" s="204" t="s">
        <v>162</v>
      </c>
      <c r="E903" s="63"/>
      <c r="F903" s="205" t="s">
        <v>1199</v>
      </c>
      <c r="G903" s="63"/>
      <c r="H903" s="63"/>
      <c r="I903" s="163"/>
      <c r="J903" s="63"/>
      <c r="K903" s="63"/>
      <c r="L903" s="61"/>
      <c r="M903" s="206"/>
      <c r="N903" s="42"/>
      <c r="O903" s="42"/>
      <c r="P903" s="42"/>
      <c r="Q903" s="42"/>
      <c r="R903" s="42"/>
      <c r="S903" s="42"/>
      <c r="T903" s="78"/>
      <c r="AT903" s="24" t="s">
        <v>162</v>
      </c>
      <c r="AU903" s="24" t="s">
        <v>82</v>
      </c>
    </row>
    <row r="904" spans="2:65" s="12" customFormat="1" ht="13.5">
      <c r="B904" s="217"/>
      <c r="C904" s="218"/>
      <c r="D904" s="204" t="s">
        <v>164</v>
      </c>
      <c r="E904" s="219" t="s">
        <v>21</v>
      </c>
      <c r="F904" s="220" t="s">
        <v>1200</v>
      </c>
      <c r="G904" s="218"/>
      <c r="H904" s="221">
        <v>32.5</v>
      </c>
      <c r="I904" s="222"/>
      <c r="J904" s="218"/>
      <c r="K904" s="218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164</v>
      </c>
      <c r="AU904" s="227" t="s">
        <v>82</v>
      </c>
      <c r="AV904" s="12" t="s">
        <v>82</v>
      </c>
      <c r="AW904" s="12" t="s">
        <v>35</v>
      </c>
      <c r="AX904" s="12" t="s">
        <v>80</v>
      </c>
      <c r="AY904" s="227" t="s">
        <v>152</v>
      </c>
    </row>
    <row r="905" spans="2:65" s="1" customFormat="1" ht="16.5" customHeight="1">
      <c r="B905" s="41"/>
      <c r="C905" s="192" t="s">
        <v>1201</v>
      </c>
      <c r="D905" s="192" t="s">
        <v>155</v>
      </c>
      <c r="E905" s="193" t="s">
        <v>1202</v>
      </c>
      <c r="F905" s="194" t="s">
        <v>1203</v>
      </c>
      <c r="G905" s="195" t="s">
        <v>192</v>
      </c>
      <c r="H905" s="196">
        <v>70.373999999999995</v>
      </c>
      <c r="I905" s="197"/>
      <c r="J905" s="198">
        <f>ROUND(I905*H905,2)</f>
        <v>0</v>
      </c>
      <c r="K905" s="194" t="s">
        <v>159</v>
      </c>
      <c r="L905" s="61"/>
      <c r="M905" s="199" t="s">
        <v>21</v>
      </c>
      <c r="N905" s="200" t="s">
        <v>43</v>
      </c>
      <c r="O905" s="42"/>
      <c r="P905" s="201">
        <f>O905*H905</f>
        <v>0</v>
      </c>
      <c r="Q905" s="201">
        <v>1.7000000000000001E-4</v>
      </c>
      <c r="R905" s="201">
        <f>Q905*H905</f>
        <v>1.196358E-2</v>
      </c>
      <c r="S905" s="201">
        <v>0</v>
      </c>
      <c r="T905" s="202">
        <f>S905*H905</f>
        <v>0</v>
      </c>
      <c r="AR905" s="24" t="s">
        <v>275</v>
      </c>
      <c r="AT905" s="24" t="s">
        <v>155</v>
      </c>
      <c r="AU905" s="24" t="s">
        <v>82</v>
      </c>
      <c r="AY905" s="24" t="s">
        <v>152</v>
      </c>
      <c r="BE905" s="203">
        <f>IF(N905="základní",J905,0)</f>
        <v>0</v>
      </c>
      <c r="BF905" s="203">
        <f>IF(N905="snížená",J905,0)</f>
        <v>0</v>
      </c>
      <c r="BG905" s="203">
        <f>IF(N905="zákl. přenesená",J905,0)</f>
        <v>0</v>
      </c>
      <c r="BH905" s="203">
        <f>IF(N905="sníž. přenesená",J905,0)</f>
        <v>0</v>
      </c>
      <c r="BI905" s="203">
        <f>IF(N905="nulová",J905,0)</f>
        <v>0</v>
      </c>
      <c r="BJ905" s="24" t="s">
        <v>80</v>
      </c>
      <c r="BK905" s="203">
        <f>ROUND(I905*H905,2)</f>
        <v>0</v>
      </c>
      <c r="BL905" s="24" t="s">
        <v>275</v>
      </c>
      <c r="BM905" s="24" t="s">
        <v>1204</v>
      </c>
    </row>
    <row r="906" spans="2:65" s="1" customFormat="1" ht="13.5">
      <c r="B906" s="41"/>
      <c r="C906" s="63"/>
      <c r="D906" s="204" t="s">
        <v>162</v>
      </c>
      <c r="E906" s="63"/>
      <c r="F906" s="205" t="s">
        <v>1205</v>
      </c>
      <c r="G906" s="63"/>
      <c r="H906" s="63"/>
      <c r="I906" s="163"/>
      <c r="J906" s="63"/>
      <c r="K906" s="63"/>
      <c r="L906" s="61"/>
      <c r="M906" s="206"/>
      <c r="N906" s="42"/>
      <c r="O906" s="42"/>
      <c r="P906" s="42"/>
      <c r="Q906" s="42"/>
      <c r="R906" s="42"/>
      <c r="S906" s="42"/>
      <c r="T906" s="78"/>
      <c r="AT906" s="24" t="s">
        <v>162</v>
      </c>
      <c r="AU906" s="24" t="s">
        <v>82</v>
      </c>
    </row>
    <row r="907" spans="2:65" s="12" customFormat="1" ht="13.5">
      <c r="B907" s="217"/>
      <c r="C907" s="218"/>
      <c r="D907" s="204" t="s">
        <v>164</v>
      </c>
      <c r="E907" s="219" t="s">
        <v>21</v>
      </c>
      <c r="F907" s="220" t="s">
        <v>1206</v>
      </c>
      <c r="G907" s="218"/>
      <c r="H907" s="221">
        <v>13</v>
      </c>
      <c r="I907" s="222"/>
      <c r="J907" s="218"/>
      <c r="K907" s="218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164</v>
      </c>
      <c r="AU907" s="227" t="s">
        <v>82</v>
      </c>
      <c r="AV907" s="12" t="s">
        <v>82</v>
      </c>
      <c r="AW907" s="12" t="s">
        <v>35</v>
      </c>
      <c r="AX907" s="12" t="s">
        <v>72</v>
      </c>
      <c r="AY907" s="227" t="s">
        <v>152</v>
      </c>
    </row>
    <row r="908" spans="2:65" s="12" customFormat="1" ht="13.5">
      <c r="B908" s="217"/>
      <c r="C908" s="218"/>
      <c r="D908" s="204" t="s">
        <v>164</v>
      </c>
      <c r="E908" s="219" t="s">
        <v>21</v>
      </c>
      <c r="F908" s="220" t="s">
        <v>1207</v>
      </c>
      <c r="G908" s="218"/>
      <c r="H908" s="221">
        <v>36.4</v>
      </c>
      <c r="I908" s="222"/>
      <c r="J908" s="218"/>
      <c r="K908" s="218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164</v>
      </c>
      <c r="AU908" s="227" t="s">
        <v>82</v>
      </c>
      <c r="AV908" s="12" t="s">
        <v>82</v>
      </c>
      <c r="AW908" s="12" t="s">
        <v>35</v>
      </c>
      <c r="AX908" s="12" t="s">
        <v>72</v>
      </c>
      <c r="AY908" s="227" t="s">
        <v>152</v>
      </c>
    </row>
    <row r="909" spans="2:65" s="12" customFormat="1" ht="13.5">
      <c r="B909" s="217"/>
      <c r="C909" s="218"/>
      <c r="D909" s="204" t="s">
        <v>164</v>
      </c>
      <c r="E909" s="219" t="s">
        <v>21</v>
      </c>
      <c r="F909" s="220" t="s">
        <v>1208</v>
      </c>
      <c r="G909" s="218"/>
      <c r="H909" s="221">
        <v>18.221</v>
      </c>
      <c r="I909" s="222"/>
      <c r="J909" s="218"/>
      <c r="K909" s="218"/>
      <c r="L909" s="223"/>
      <c r="M909" s="224"/>
      <c r="N909" s="225"/>
      <c r="O909" s="225"/>
      <c r="P909" s="225"/>
      <c r="Q909" s="225"/>
      <c r="R909" s="225"/>
      <c r="S909" s="225"/>
      <c r="T909" s="226"/>
      <c r="AT909" s="227" t="s">
        <v>164</v>
      </c>
      <c r="AU909" s="227" t="s">
        <v>82</v>
      </c>
      <c r="AV909" s="12" t="s">
        <v>82</v>
      </c>
      <c r="AW909" s="12" t="s">
        <v>35</v>
      </c>
      <c r="AX909" s="12" t="s">
        <v>72</v>
      </c>
      <c r="AY909" s="227" t="s">
        <v>152</v>
      </c>
    </row>
    <row r="910" spans="2:65" s="12" customFormat="1" ht="13.5">
      <c r="B910" s="217"/>
      <c r="C910" s="218"/>
      <c r="D910" s="204" t="s">
        <v>164</v>
      </c>
      <c r="E910" s="219" t="s">
        <v>21</v>
      </c>
      <c r="F910" s="220" t="s">
        <v>1209</v>
      </c>
      <c r="G910" s="218"/>
      <c r="H910" s="221">
        <v>2.7530000000000001</v>
      </c>
      <c r="I910" s="222"/>
      <c r="J910" s="218"/>
      <c r="K910" s="218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164</v>
      </c>
      <c r="AU910" s="227" t="s">
        <v>82</v>
      </c>
      <c r="AV910" s="12" t="s">
        <v>82</v>
      </c>
      <c r="AW910" s="12" t="s">
        <v>35</v>
      </c>
      <c r="AX910" s="12" t="s">
        <v>72</v>
      </c>
      <c r="AY910" s="227" t="s">
        <v>152</v>
      </c>
    </row>
    <row r="911" spans="2:65" s="14" customFormat="1" ht="13.5">
      <c r="B911" s="239"/>
      <c r="C911" s="240"/>
      <c r="D911" s="204" t="s">
        <v>164</v>
      </c>
      <c r="E911" s="241" t="s">
        <v>21</v>
      </c>
      <c r="F911" s="242" t="s">
        <v>176</v>
      </c>
      <c r="G911" s="240"/>
      <c r="H911" s="243">
        <v>70.373999999999995</v>
      </c>
      <c r="I911" s="244"/>
      <c r="J911" s="240"/>
      <c r="K911" s="240"/>
      <c r="L911" s="245"/>
      <c r="M911" s="246"/>
      <c r="N911" s="247"/>
      <c r="O911" s="247"/>
      <c r="P911" s="247"/>
      <c r="Q911" s="247"/>
      <c r="R911" s="247"/>
      <c r="S911" s="247"/>
      <c r="T911" s="248"/>
      <c r="AT911" s="249" t="s">
        <v>164</v>
      </c>
      <c r="AU911" s="249" t="s">
        <v>82</v>
      </c>
      <c r="AV911" s="14" t="s">
        <v>160</v>
      </c>
      <c r="AW911" s="14" t="s">
        <v>35</v>
      </c>
      <c r="AX911" s="14" t="s">
        <v>80</v>
      </c>
      <c r="AY911" s="249" t="s">
        <v>152</v>
      </c>
    </row>
    <row r="912" spans="2:65" s="1" customFormat="1" ht="16.5" customHeight="1">
      <c r="B912" s="41"/>
      <c r="C912" s="192" t="s">
        <v>1210</v>
      </c>
      <c r="D912" s="192" t="s">
        <v>155</v>
      </c>
      <c r="E912" s="193" t="s">
        <v>1211</v>
      </c>
      <c r="F912" s="194" t="s">
        <v>1212</v>
      </c>
      <c r="G912" s="195" t="s">
        <v>192</v>
      </c>
      <c r="H912" s="196">
        <v>49.4</v>
      </c>
      <c r="I912" s="197"/>
      <c r="J912" s="198">
        <f>ROUND(I912*H912,2)</f>
        <v>0</v>
      </c>
      <c r="K912" s="194" t="s">
        <v>159</v>
      </c>
      <c r="L912" s="61"/>
      <c r="M912" s="199" t="s">
        <v>21</v>
      </c>
      <c r="N912" s="200" t="s">
        <v>43</v>
      </c>
      <c r="O912" s="42"/>
      <c r="P912" s="201">
        <f>O912*H912</f>
        <v>0</v>
      </c>
      <c r="Q912" s="201">
        <v>1.2E-4</v>
      </c>
      <c r="R912" s="201">
        <f>Q912*H912</f>
        <v>5.9280000000000001E-3</v>
      </c>
      <c r="S912" s="201">
        <v>0</v>
      </c>
      <c r="T912" s="202">
        <f>S912*H912</f>
        <v>0</v>
      </c>
      <c r="AR912" s="24" t="s">
        <v>275</v>
      </c>
      <c r="AT912" s="24" t="s">
        <v>155</v>
      </c>
      <c r="AU912" s="24" t="s">
        <v>82</v>
      </c>
      <c r="AY912" s="24" t="s">
        <v>152</v>
      </c>
      <c r="BE912" s="203">
        <f>IF(N912="základní",J912,0)</f>
        <v>0</v>
      </c>
      <c r="BF912" s="203">
        <f>IF(N912="snížená",J912,0)</f>
        <v>0</v>
      </c>
      <c r="BG912" s="203">
        <f>IF(N912="zákl. přenesená",J912,0)</f>
        <v>0</v>
      </c>
      <c r="BH912" s="203">
        <f>IF(N912="sníž. přenesená",J912,0)</f>
        <v>0</v>
      </c>
      <c r="BI912" s="203">
        <f>IF(N912="nulová",J912,0)</f>
        <v>0</v>
      </c>
      <c r="BJ912" s="24" t="s">
        <v>80</v>
      </c>
      <c r="BK912" s="203">
        <f>ROUND(I912*H912,2)</f>
        <v>0</v>
      </c>
      <c r="BL912" s="24" t="s">
        <v>275</v>
      </c>
      <c r="BM912" s="24" t="s">
        <v>1213</v>
      </c>
    </row>
    <row r="913" spans="2:65" s="1" customFormat="1" ht="13.5">
      <c r="B913" s="41"/>
      <c r="C913" s="63"/>
      <c r="D913" s="204" t="s">
        <v>162</v>
      </c>
      <c r="E913" s="63"/>
      <c r="F913" s="205" t="s">
        <v>1214</v>
      </c>
      <c r="G913" s="63"/>
      <c r="H913" s="63"/>
      <c r="I913" s="163"/>
      <c r="J913" s="63"/>
      <c r="K913" s="63"/>
      <c r="L913" s="61"/>
      <c r="M913" s="206"/>
      <c r="N913" s="42"/>
      <c r="O913" s="42"/>
      <c r="P913" s="42"/>
      <c r="Q913" s="42"/>
      <c r="R913" s="42"/>
      <c r="S913" s="42"/>
      <c r="T913" s="78"/>
      <c r="AT913" s="24" t="s">
        <v>162</v>
      </c>
      <c r="AU913" s="24" t="s">
        <v>82</v>
      </c>
    </row>
    <row r="914" spans="2:65" s="12" customFormat="1" ht="13.5">
      <c r="B914" s="217"/>
      <c r="C914" s="218"/>
      <c r="D914" s="204" t="s">
        <v>164</v>
      </c>
      <c r="E914" s="219" t="s">
        <v>21</v>
      </c>
      <c r="F914" s="220" t="s">
        <v>1206</v>
      </c>
      <c r="G914" s="218"/>
      <c r="H914" s="221">
        <v>13</v>
      </c>
      <c r="I914" s="222"/>
      <c r="J914" s="218"/>
      <c r="K914" s="218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164</v>
      </c>
      <c r="AU914" s="227" t="s">
        <v>82</v>
      </c>
      <c r="AV914" s="12" t="s">
        <v>82</v>
      </c>
      <c r="AW914" s="12" t="s">
        <v>35</v>
      </c>
      <c r="AX914" s="12" t="s">
        <v>72</v>
      </c>
      <c r="AY914" s="227" t="s">
        <v>152</v>
      </c>
    </row>
    <row r="915" spans="2:65" s="12" customFormat="1" ht="13.5">
      <c r="B915" s="217"/>
      <c r="C915" s="218"/>
      <c r="D915" s="204" t="s">
        <v>164</v>
      </c>
      <c r="E915" s="219" t="s">
        <v>21</v>
      </c>
      <c r="F915" s="220" t="s">
        <v>1207</v>
      </c>
      <c r="G915" s="218"/>
      <c r="H915" s="221">
        <v>36.4</v>
      </c>
      <c r="I915" s="222"/>
      <c r="J915" s="218"/>
      <c r="K915" s="218"/>
      <c r="L915" s="223"/>
      <c r="M915" s="224"/>
      <c r="N915" s="225"/>
      <c r="O915" s="225"/>
      <c r="P915" s="225"/>
      <c r="Q915" s="225"/>
      <c r="R915" s="225"/>
      <c r="S915" s="225"/>
      <c r="T915" s="226"/>
      <c r="AT915" s="227" t="s">
        <v>164</v>
      </c>
      <c r="AU915" s="227" t="s">
        <v>82</v>
      </c>
      <c r="AV915" s="12" t="s">
        <v>82</v>
      </c>
      <c r="AW915" s="12" t="s">
        <v>35</v>
      </c>
      <c r="AX915" s="12" t="s">
        <v>72</v>
      </c>
      <c r="AY915" s="227" t="s">
        <v>152</v>
      </c>
    </row>
    <row r="916" spans="2:65" s="14" customFormat="1" ht="13.5">
      <c r="B916" s="239"/>
      <c r="C916" s="240"/>
      <c r="D916" s="204" t="s">
        <v>164</v>
      </c>
      <c r="E916" s="241" t="s">
        <v>21</v>
      </c>
      <c r="F916" s="242" t="s">
        <v>176</v>
      </c>
      <c r="G916" s="240"/>
      <c r="H916" s="243">
        <v>49.4</v>
      </c>
      <c r="I916" s="244"/>
      <c r="J916" s="240"/>
      <c r="K916" s="240"/>
      <c r="L916" s="245"/>
      <c r="M916" s="246"/>
      <c r="N916" s="247"/>
      <c r="O916" s="247"/>
      <c r="P916" s="247"/>
      <c r="Q916" s="247"/>
      <c r="R916" s="247"/>
      <c r="S916" s="247"/>
      <c r="T916" s="248"/>
      <c r="AT916" s="249" t="s">
        <v>164</v>
      </c>
      <c r="AU916" s="249" t="s">
        <v>82</v>
      </c>
      <c r="AV916" s="14" t="s">
        <v>160</v>
      </c>
      <c r="AW916" s="14" t="s">
        <v>35</v>
      </c>
      <c r="AX916" s="14" t="s">
        <v>80</v>
      </c>
      <c r="AY916" s="249" t="s">
        <v>152</v>
      </c>
    </row>
    <row r="917" spans="2:65" s="1" customFormat="1" ht="16.5" customHeight="1">
      <c r="B917" s="41"/>
      <c r="C917" s="192" t="s">
        <v>1215</v>
      </c>
      <c r="D917" s="192" t="s">
        <v>155</v>
      </c>
      <c r="E917" s="193" t="s">
        <v>1216</v>
      </c>
      <c r="F917" s="194" t="s">
        <v>1217</v>
      </c>
      <c r="G917" s="195" t="s">
        <v>192</v>
      </c>
      <c r="H917" s="196">
        <v>49.4</v>
      </c>
      <c r="I917" s="197"/>
      <c r="J917" s="198">
        <f>ROUND(I917*H917,2)</f>
        <v>0</v>
      </c>
      <c r="K917" s="194" t="s">
        <v>159</v>
      </c>
      <c r="L917" s="61"/>
      <c r="M917" s="199" t="s">
        <v>21</v>
      </c>
      <c r="N917" s="200" t="s">
        <v>43</v>
      </c>
      <c r="O917" s="42"/>
      <c r="P917" s="201">
        <f>O917*H917</f>
        <v>0</v>
      </c>
      <c r="Q917" s="201">
        <v>1.2E-4</v>
      </c>
      <c r="R917" s="201">
        <f>Q917*H917</f>
        <v>5.9280000000000001E-3</v>
      </c>
      <c r="S917" s="201">
        <v>0</v>
      </c>
      <c r="T917" s="202">
        <f>S917*H917</f>
        <v>0</v>
      </c>
      <c r="AR917" s="24" t="s">
        <v>275</v>
      </c>
      <c r="AT917" s="24" t="s">
        <v>155</v>
      </c>
      <c r="AU917" s="24" t="s">
        <v>82</v>
      </c>
      <c r="AY917" s="24" t="s">
        <v>152</v>
      </c>
      <c r="BE917" s="203">
        <f>IF(N917="základní",J917,0)</f>
        <v>0</v>
      </c>
      <c r="BF917" s="203">
        <f>IF(N917="snížená",J917,0)</f>
        <v>0</v>
      </c>
      <c r="BG917" s="203">
        <f>IF(N917="zákl. přenesená",J917,0)</f>
        <v>0</v>
      </c>
      <c r="BH917" s="203">
        <f>IF(N917="sníž. přenesená",J917,0)</f>
        <v>0</v>
      </c>
      <c r="BI917" s="203">
        <f>IF(N917="nulová",J917,0)</f>
        <v>0</v>
      </c>
      <c r="BJ917" s="24" t="s">
        <v>80</v>
      </c>
      <c r="BK917" s="203">
        <f>ROUND(I917*H917,2)</f>
        <v>0</v>
      </c>
      <c r="BL917" s="24" t="s">
        <v>275</v>
      </c>
      <c r="BM917" s="24" t="s">
        <v>1218</v>
      </c>
    </row>
    <row r="918" spans="2:65" s="1" customFormat="1" ht="13.5">
      <c r="B918" s="41"/>
      <c r="C918" s="63"/>
      <c r="D918" s="204" t="s">
        <v>162</v>
      </c>
      <c r="E918" s="63"/>
      <c r="F918" s="205" t="s">
        <v>1219</v>
      </c>
      <c r="G918" s="63"/>
      <c r="H918" s="63"/>
      <c r="I918" s="163"/>
      <c r="J918" s="63"/>
      <c r="K918" s="63"/>
      <c r="L918" s="61"/>
      <c r="M918" s="206"/>
      <c r="N918" s="42"/>
      <c r="O918" s="42"/>
      <c r="P918" s="42"/>
      <c r="Q918" s="42"/>
      <c r="R918" s="42"/>
      <c r="S918" s="42"/>
      <c r="T918" s="78"/>
      <c r="AT918" s="24" t="s">
        <v>162</v>
      </c>
      <c r="AU918" s="24" t="s">
        <v>82</v>
      </c>
    </row>
    <row r="919" spans="2:65" s="12" customFormat="1" ht="13.5">
      <c r="B919" s="217"/>
      <c r="C919" s="218"/>
      <c r="D919" s="204" t="s">
        <v>164</v>
      </c>
      <c r="E919" s="219" t="s">
        <v>21</v>
      </c>
      <c r="F919" s="220" t="s">
        <v>1206</v>
      </c>
      <c r="G919" s="218"/>
      <c r="H919" s="221">
        <v>13</v>
      </c>
      <c r="I919" s="222"/>
      <c r="J919" s="218"/>
      <c r="K919" s="218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164</v>
      </c>
      <c r="AU919" s="227" t="s">
        <v>82</v>
      </c>
      <c r="AV919" s="12" t="s">
        <v>82</v>
      </c>
      <c r="AW919" s="12" t="s">
        <v>35</v>
      </c>
      <c r="AX919" s="12" t="s">
        <v>72</v>
      </c>
      <c r="AY919" s="227" t="s">
        <v>152</v>
      </c>
    </row>
    <row r="920" spans="2:65" s="12" customFormat="1" ht="13.5">
      <c r="B920" s="217"/>
      <c r="C920" s="218"/>
      <c r="D920" s="204" t="s">
        <v>164</v>
      </c>
      <c r="E920" s="219" t="s">
        <v>21</v>
      </c>
      <c r="F920" s="220" t="s">
        <v>1207</v>
      </c>
      <c r="G920" s="218"/>
      <c r="H920" s="221">
        <v>36.4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164</v>
      </c>
      <c r="AU920" s="227" t="s">
        <v>82</v>
      </c>
      <c r="AV920" s="12" t="s">
        <v>82</v>
      </c>
      <c r="AW920" s="12" t="s">
        <v>35</v>
      </c>
      <c r="AX920" s="12" t="s">
        <v>72</v>
      </c>
      <c r="AY920" s="227" t="s">
        <v>152</v>
      </c>
    </row>
    <row r="921" spans="2:65" s="14" customFormat="1" ht="13.5">
      <c r="B921" s="239"/>
      <c r="C921" s="240"/>
      <c r="D921" s="204" t="s">
        <v>164</v>
      </c>
      <c r="E921" s="241" t="s">
        <v>21</v>
      </c>
      <c r="F921" s="242" t="s">
        <v>176</v>
      </c>
      <c r="G921" s="240"/>
      <c r="H921" s="243">
        <v>49.4</v>
      </c>
      <c r="I921" s="244"/>
      <c r="J921" s="240"/>
      <c r="K921" s="240"/>
      <c r="L921" s="245"/>
      <c r="M921" s="246"/>
      <c r="N921" s="247"/>
      <c r="O921" s="247"/>
      <c r="P921" s="247"/>
      <c r="Q921" s="247"/>
      <c r="R921" s="247"/>
      <c r="S921" s="247"/>
      <c r="T921" s="248"/>
      <c r="AT921" s="249" t="s">
        <v>164</v>
      </c>
      <c r="AU921" s="249" t="s">
        <v>82</v>
      </c>
      <c r="AV921" s="14" t="s">
        <v>160</v>
      </c>
      <c r="AW921" s="14" t="s">
        <v>35</v>
      </c>
      <c r="AX921" s="14" t="s">
        <v>80</v>
      </c>
      <c r="AY921" s="249" t="s">
        <v>152</v>
      </c>
    </row>
    <row r="922" spans="2:65" s="10" customFormat="1" ht="29.85" customHeight="1">
      <c r="B922" s="176"/>
      <c r="C922" s="177"/>
      <c r="D922" s="178" t="s">
        <v>71</v>
      </c>
      <c r="E922" s="190" t="s">
        <v>1220</v>
      </c>
      <c r="F922" s="190" t="s">
        <v>1221</v>
      </c>
      <c r="G922" s="177"/>
      <c r="H922" s="177"/>
      <c r="I922" s="180"/>
      <c r="J922" s="191">
        <f>BK922</f>
        <v>0</v>
      </c>
      <c r="K922" s="177"/>
      <c r="L922" s="182"/>
      <c r="M922" s="183"/>
      <c r="N922" s="184"/>
      <c r="O922" s="184"/>
      <c r="P922" s="185">
        <f>SUM(P923:P993)</f>
        <v>0</v>
      </c>
      <c r="Q922" s="184"/>
      <c r="R922" s="185">
        <f>SUM(R923:R993)</f>
        <v>1.9340871000000002</v>
      </c>
      <c r="S922" s="184"/>
      <c r="T922" s="186">
        <f>SUM(T923:T993)</f>
        <v>0.66174818000000002</v>
      </c>
      <c r="AR922" s="187" t="s">
        <v>82</v>
      </c>
      <c r="AT922" s="188" t="s">
        <v>71</v>
      </c>
      <c r="AU922" s="188" t="s">
        <v>80</v>
      </c>
      <c r="AY922" s="187" t="s">
        <v>152</v>
      </c>
      <c r="BK922" s="189">
        <f>SUM(BK923:BK993)</f>
        <v>0</v>
      </c>
    </row>
    <row r="923" spans="2:65" s="1" customFormat="1" ht="25.5" customHeight="1">
      <c r="B923" s="41"/>
      <c r="C923" s="192" t="s">
        <v>1222</v>
      </c>
      <c r="D923" s="192" t="s">
        <v>155</v>
      </c>
      <c r="E923" s="193" t="s">
        <v>1223</v>
      </c>
      <c r="F923" s="194" t="s">
        <v>1224</v>
      </c>
      <c r="G923" s="195" t="s">
        <v>192</v>
      </c>
      <c r="H923" s="196">
        <v>1905.7850000000001</v>
      </c>
      <c r="I923" s="197"/>
      <c r="J923" s="198">
        <f>ROUND(I923*H923,2)</f>
        <v>0</v>
      </c>
      <c r="K923" s="194" t="s">
        <v>159</v>
      </c>
      <c r="L923" s="61"/>
      <c r="M923" s="199" t="s">
        <v>21</v>
      </c>
      <c r="N923" s="200" t="s">
        <v>43</v>
      </c>
      <c r="O923" s="42"/>
      <c r="P923" s="201">
        <f>O923*H923</f>
        <v>0</v>
      </c>
      <c r="Q923" s="201">
        <v>2.5999999999999998E-4</v>
      </c>
      <c r="R923" s="201">
        <f>Q923*H923</f>
        <v>0.4955041</v>
      </c>
      <c r="S923" s="201">
        <v>0</v>
      </c>
      <c r="T923" s="202">
        <f>S923*H923</f>
        <v>0</v>
      </c>
      <c r="AR923" s="24" t="s">
        <v>275</v>
      </c>
      <c r="AT923" s="24" t="s">
        <v>155</v>
      </c>
      <c r="AU923" s="24" t="s">
        <v>82</v>
      </c>
      <c r="AY923" s="24" t="s">
        <v>152</v>
      </c>
      <c r="BE923" s="203">
        <f>IF(N923="základní",J923,0)</f>
        <v>0</v>
      </c>
      <c r="BF923" s="203">
        <f>IF(N923="snížená",J923,0)</f>
        <v>0</v>
      </c>
      <c r="BG923" s="203">
        <f>IF(N923="zákl. přenesená",J923,0)</f>
        <v>0</v>
      </c>
      <c r="BH923" s="203">
        <f>IF(N923="sníž. přenesená",J923,0)</f>
        <v>0</v>
      </c>
      <c r="BI923" s="203">
        <f>IF(N923="nulová",J923,0)</f>
        <v>0</v>
      </c>
      <c r="BJ923" s="24" t="s">
        <v>80</v>
      </c>
      <c r="BK923" s="203">
        <f>ROUND(I923*H923,2)</f>
        <v>0</v>
      </c>
      <c r="BL923" s="24" t="s">
        <v>275</v>
      </c>
      <c r="BM923" s="24" t="s">
        <v>1225</v>
      </c>
    </row>
    <row r="924" spans="2:65" s="1" customFormat="1" ht="27">
      <c r="B924" s="41"/>
      <c r="C924" s="63"/>
      <c r="D924" s="204" t="s">
        <v>162</v>
      </c>
      <c r="E924" s="63"/>
      <c r="F924" s="205" t="s">
        <v>1226</v>
      </c>
      <c r="G924" s="63"/>
      <c r="H924" s="63"/>
      <c r="I924" s="163"/>
      <c r="J924" s="63"/>
      <c r="K924" s="63"/>
      <c r="L924" s="61"/>
      <c r="M924" s="206"/>
      <c r="N924" s="42"/>
      <c r="O924" s="42"/>
      <c r="P924" s="42"/>
      <c r="Q924" s="42"/>
      <c r="R924" s="42"/>
      <c r="S924" s="42"/>
      <c r="T924" s="78"/>
      <c r="AT924" s="24" t="s">
        <v>162</v>
      </c>
      <c r="AU924" s="24" t="s">
        <v>82</v>
      </c>
    </row>
    <row r="925" spans="2:65" s="11" customFormat="1" ht="13.5">
      <c r="B925" s="207"/>
      <c r="C925" s="208"/>
      <c r="D925" s="204" t="s">
        <v>164</v>
      </c>
      <c r="E925" s="209" t="s">
        <v>21</v>
      </c>
      <c r="F925" s="210" t="s">
        <v>1227</v>
      </c>
      <c r="G925" s="208"/>
      <c r="H925" s="209" t="s">
        <v>21</v>
      </c>
      <c r="I925" s="211"/>
      <c r="J925" s="208"/>
      <c r="K925" s="208"/>
      <c r="L925" s="212"/>
      <c r="M925" s="213"/>
      <c r="N925" s="214"/>
      <c r="O925" s="214"/>
      <c r="P925" s="214"/>
      <c r="Q925" s="214"/>
      <c r="R925" s="214"/>
      <c r="S925" s="214"/>
      <c r="T925" s="215"/>
      <c r="AT925" s="216" t="s">
        <v>164</v>
      </c>
      <c r="AU925" s="216" t="s">
        <v>82</v>
      </c>
      <c r="AV925" s="11" t="s">
        <v>80</v>
      </c>
      <c r="AW925" s="11" t="s">
        <v>35</v>
      </c>
      <c r="AX925" s="11" t="s">
        <v>72</v>
      </c>
      <c r="AY925" s="216" t="s">
        <v>152</v>
      </c>
    </row>
    <row r="926" spans="2:65" s="12" customFormat="1" ht="13.5">
      <c r="B926" s="217"/>
      <c r="C926" s="218"/>
      <c r="D926" s="204" t="s">
        <v>164</v>
      </c>
      <c r="E926" s="219" t="s">
        <v>21</v>
      </c>
      <c r="F926" s="220" t="s">
        <v>1228</v>
      </c>
      <c r="G926" s="218"/>
      <c r="H926" s="221">
        <v>76</v>
      </c>
      <c r="I926" s="222"/>
      <c r="J926" s="218"/>
      <c r="K926" s="218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164</v>
      </c>
      <c r="AU926" s="227" t="s">
        <v>82</v>
      </c>
      <c r="AV926" s="12" t="s">
        <v>82</v>
      </c>
      <c r="AW926" s="12" t="s">
        <v>35</v>
      </c>
      <c r="AX926" s="12" t="s">
        <v>72</v>
      </c>
      <c r="AY926" s="227" t="s">
        <v>152</v>
      </c>
    </row>
    <row r="927" spans="2:65" s="11" customFormat="1" ht="13.5">
      <c r="B927" s="207"/>
      <c r="C927" s="208"/>
      <c r="D927" s="204" t="s">
        <v>164</v>
      </c>
      <c r="E927" s="209" t="s">
        <v>21</v>
      </c>
      <c r="F927" s="210" t="s">
        <v>1229</v>
      </c>
      <c r="G927" s="208"/>
      <c r="H927" s="209" t="s">
        <v>21</v>
      </c>
      <c r="I927" s="211"/>
      <c r="J927" s="208"/>
      <c r="K927" s="208"/>
      <c r="L927" s="212"/>
      <c r="M927" s="213"/>
      <c r="N927" s="214"/>
      <c r="O927" s="214"/>
      <c r="P927" s="214"/>
      <c r="Q927" s="214"/>
      <c r="R927" s="214"/>
      <c r="S927" s="214"/>
      <c r="T927" s="215"/>
      <c r="AT927" s="216" t="s">
        <v>164</v>
      </c>
      <c r="AU927" s="216" t="s">
        <v>82</v>
      </c>
      <c r="AV927" s="11" t="s">
        <v>80</v>
      </c>
      <c r="AW927" s="11" t="s">
        <v>35</v>
      </c>
      <c r="AX927" s="11" t="s">
        <v>72</v>
      </c>
      <c r="AY927" s="216" t="s">
        <v>152</v>
      </c>
    </row>
    <row r="928" spans="2:65" s="12" customFormat="1" ht="13.5">
      <c r="B928" s="217"/>
      <c r="C928" s="218"/>
      <c r="D928" s="204" t="s">
        <v>164</v>
      </c>
      <c r="E928" s="219" t="s">
        <v>21</v>
      </c>
      <c r="F928" s="220" t="s">
        <v>790</v>
      </c>
      <c r="G928" s="218"/>
      <c r="H928" s="221">
        <v>135.16</v>
      </c>
      <c r="I928" s="222"/>
      <c r="J928" s="218"/>
      <c r="K928" s="218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164</v>
      </c>
      <c r="AU928" s="227" t="s">
        <v>82</v>
      </c>
      <c r="AV928" s="12" t="s">
        <v>82</v>
      </c>
      <c r="AW928" s="12" t="s">
        <v>35</v>
      </c>
      <c r="AX928" s="12" t="s">
        <v>72</v>
      </c>
      <c r="AY928" s="227" t="s">
        <v>152</v>
      </c>
    </row>
    <row r="929" spans="2:51" s="11" customFormat="1" ht="13.5">
      <c r="B929" s="207"/>
      <c r="C929" s="208"/>
      <c r="D929" s="204" t="s">
        <v>164</v>
      </c>
      <c r="E929" s="209" t="s">
        <v>21</v>
      </c>
      <c r="F929" s="210" t="s">
        <v>1230</v>
      </c>
      <c r="G929" s="208"/>
      <c r="H929" s="209" t="s">
        <v>21</v>
      </c>
      <c r="I929" s="211"/>
      <c r="J929" s="208"/>
      <c r="K929" s="208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164</v>
      </c>
      <c r="AU929" s="216" t="s">
        <v>82</v>
      </c>
      <c r="AV929" s="11" t="s">
        <v>80</v>
      </c>
      <c r="AW929" s="11" t="s">
        <v>35</v>
      </c>
      <c r="AX929" s="11" t="s">
        <v>72</v>
      </c>
      <c r="AY929" s="216" t="s">
        <v>152</v>
      </c>
    </row>
    <row r="930" spans="2:51" s="12" customFormat="1" ht="13.5">
      <c r="B930" s="217"/>
      <c r="C930" s="218"/>
      <c r="D930" s="204" t="s">
        <v>164</v>
      </c>
      <c r="E930" s="219" t="s">
        <v>21</v>
      </c>
      <c r="F930" s="220" t="s">
        <v>1231</v>
      </c>
      <c r="G930" s="218"/>
      <c r="H930" s="221">
        <v>3.36</v>
      </c>
      <c r="I930" s="222"/>
      <c r="J930" s="218"/>
      <c r="K930" s="218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164</v>
      </c>
      <c r="AU930" s="227" t="s">
        <v>82</v>
      </c>
      <c r="AV930" s="12" t="s">
        <v>82</v>
      </c>
      <c r="AW930" s="12" t="s">
        <v>35</v>
      </c>
      <c r="AX930" s="12" t="s">
        <v>72</v>
      </c>
      <c r="AY930" s="227" t="s">
        <v>152</v>
      </c>
    </row>
    <row r="931" spans="2:51" s="12" customFormat="1" ht="13.5">
      <c r="B931" s="217"/>
      <c r="C931" s="218"/>
      <c r="D931" s="204" t="s">
        <v>164</v>
      </c>
      <c r="E931" s="219" t="s">
        <v>21</v>
      </c>
      <c r="F931" s="220" t="s">
        <v>830</v>
      </c>
      <c r="G931" s="218"/>
      <c r="H931" s="221">
        <v>6.72</v>
      </c>
      <c r="I931" s="222"/>
      <c r="J931" s="218"/>
      <c r="K931" s="218"/>
      <c r="L931" s="223"/>
      <c r="M931" s="224"/>
      <c r="N931" s="225"/>
      <c r="O931" s="225"/>
      <c r="P931" s="225"/>
      <c r="Q931" s="225"/>
      <c r="R931" s="225"/>
      <c r="S931" s="225"/>
      <c r="T931" s="226"/>
      <c r="AT931" s="227" t="s">
        <v>164</v>
      </c>
      <c r="AU931" s="227" t="s">
        <v>82</v>
      </c>
      <c r="AV931" s="12" t="s">
        <v>82</v>
      </c>
      <c r="AW931" s="12" t="s">
        <v>35</v>
      </c>
      <c r="AX931" s="12" t="s">
        <v>72</v>
      </c>
      <c r="AY931" s="227" t="s">
        <v>152</v>
      </c>
    </row>
    <row r="932" spans="2:51" s="11" customFormat="1" ht="13.5">
      <c r="B932" s="207"/>
      <c r="C932" s="208"/>
      <c r="D932" s="204" t="s">
        <v>164</v>
      </c>
      <c r="E932" s="209" t="s">
        <v>21</v>
      </c>
      <c r="F932" s="210" t="s">
        <v>1232</v>
      </c>
      <c r="G932" s="208"/>
      <c r="H932" s="209" t="s">
        <v>21</v>
      </c>
      <c r="I932" s="211"/>
      <c r="J932" s="208"/>
      <c r="K932" s="208"/>
      <c r="L932" s="212"/>
      <c r="M932" s="213"/>
      <c r="N932" s="214"/>
      <c r="O932" s="214"/>
      <c r="P932" s="214"/>
      <c r="Q932" s="214"/>
      <c r="R932" s="214"/>
      <c r="S932" s="214"/>
      <c r="T932" s="215"/>
      <c r="AT932" s="216" t="s">
        <v>164</v>
      </c>
      <c r="AU932" s="216" t="s">
        <v>82</v>
      </c>
      <c r="AV932" s="11" t="s">
        <v>80</v>
      </c>
      <c r="AW932" s="11" t="s">
        <v>35</v>
      </c>
      <c r="AX932" s="11" t="s">
        <v>72</v>
      </c>
      <c r="AY932" s="216" t="s">
        <v>152</v>
      </c>
    </row>
    <row r="933" spans="2:51" s="12" customFormat="1" ht="13.5">
      <c r="B933" s="217"/>
      <c r="C933" s="218"/>
      <c r="D933" s="204" t="s">
        <v>164</v>
      </c>
      <c r="E933" s="219" t="s">
        <v>21</v>
      </c>
      <c r="F933" s="220" t="s">
        <v>1233</v>
      </c>
      <c r="G933" s="218"/>
      <c r="H933" s="221">
        <v>6.76</v>
      </c>
      <c r="I933" s="222"/>
      <c r="J933" s="218"/>
      <c r="K933" s="218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164</v>
      </c>
      <c r="AU933" s="227" t="s">
        <v>82</v>
      </c>
      <c r="AV933" s="12" t="s">
        <v>82</v>
      </c>
      <c r="AW933" s="12" t="s">
        <v>35</v>
      </c>
      <c r="AX933" s="12" t="s">
        <v>72</v>
      </c>
      <c r="AY933" s="227" t="s">
        <v>152</v>
      </c>
    </row>
    <row r="934" spans="2:51" s="11" customFormat="1" ht="13.5">
      <c r="B934" s="207"/>
      <c r="C934" s="208"/>
      <c r="D934" s="204" t="s">
        <v>164</v>
      </c>
      <c r="E934" s="209" t="s">
        <v>21</v>
      </c>
      <c r="F934" s="210" t="s">
        <v>1234</v>
      </c>
      <c r="G934" s="208"/>
      <c r="H934" s="209" t="s">
        <v>21</v>
      </c>
      <c r="I934" s="211"/>
      <c r="J934" s="208"/>
      <c r="K934" s="208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164</v>
      </c>
      <c r="AU934" s="216" t="s">
        <v>82</v>
      </c>
      <c r="AV934" s="11" t="s">
        <v>80</v>
      </c>
      <c r="AW934" s="11" t="s">
        <v>35</v>
      </c>
      <c r="AX934" s="11" t="s">
        <v>72</v>
      </c>
      <c r="AY934" s="216" t="s">
        <v>152</v>
      </c>
    </row>
    <row r="935" spans="2:51" s="11" customFormat="1" ht="13.5">
      <c r="B935" s="207"/>
      <c r="C935" s="208"/>
      <c r="D935" s="204" t="s">
        <v>164</v>
      </c>
      <c r="E935" s="209" t="s">
        <v>21</v>
      </c>
      <c r="F935" s="210" t="s">
        <v>225</v>
      </c>
      <c r="G935" s="208"/>
      <c r="H935" s="209" t="s">
        <v>21</v>
      </c>
      <c r="I935" s="211"/>
      <c r="J935" s="208"/>
      <c r="K935" s="208"/>
      <c r="L935" s="212"/>
      <c r="M935" s="213"/>
      <c r="N935" s="214"/>
      <c r="O935" s="214"/>
      <c r="P935" s="214"/>
      <c r="Q935" s="214"/>
      <c r="R935" s="214"/>
      <c r="S935" s="214"/>
      <c r="T935" s="215"/>
      <c r="AT935" s="216" t="s">
        <v>164</v>
      </c>
      <c r="AU935" s="216" t="s">
        <v>82</v>
      </c>
      <c r="AV935" s="11" t="s">
        <v>80</v>
      </c>
      <c r="AW935" s="11" t="s">
        <v>35</v>
      </c>
      <c r="AX935" s="11" t="s">
        <v>72</v>
      </c>
      <c r="AY935" s="216" t="s">
        <v>152</v>
      </c>
    </row>
    <row r="936" spans="2:51" s="12" customFormat="1" ht="13.5">
      <c r="B936" s="217"/>
      <c r="C936" s="218"/>
      <c r="D936" s="204" t="s">
        <v>164</v>
      </c>
      <c r="E936" s="219" t="s">
        <v>21</v>
      </c>
      <c r="F936" s="220" t="s">
        <v>290</v>
      </c>
      <c r="G936" s="218"/>
      <c r="H936" s="221">
        <v>11.84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164</v>
      </c>
      <c r="AU936" s="227" t="s">
        <v>82</v>
      </c>
      <c r="AV936" s="12" t="s">
        <v>82</v>
      </c>
      <c r="AW936" s="12" t="s">
        <v>35</v>
      </c>
      <c r="AX936" s="12" t="s">
        <v>72</v>
      </c>
      <c r="AY936" s="227" t="s">
        <v>152</v>
      </c>
    </row>
    <row r="937" spans="2:51" s="11" customFormat="1" ht="13.5">
      <c r="B937" s="207"/>
      <c r="C937" s="208"/>
      <c r="D937" s="204" t="s">
        <v>164</v>
      </c>
      <c r="E937" s="209" t="s">
        <v>21</v>
      </c>
      <c r="F937" s="210" t="s">
        <v>209</v>
      </c>
      <c r="G937" s="208"/>
      <c r="H937" s="209" t="s">
        <v>21</v>
      </c>
      <c r="I937" s="211"/>
      <c r="J937" s="208"/>
      <c r="K937" s="208"/>
      <c r="L937" s="212"/>
      <c r="M937" s="213"/>
      <c r="N937" s="214"/>
      <c r="O937" s="214"/>
      <c r="P937" s="214"/>
      <c r="Q937" s="214"/>
      <c r="R937" s="214"/>
      <c r="S937" s="214"/>
      <c r="T937" s="215"/>
      <c r="AT937" s="216" t="s">
        <v>164</v>
      </c>
      <c r="AU937" s="216" t="s">
        <v>82</v>
      </c>
      <c r="AV937" s="11" t="s">
        <v>80</v>
      </c>
      <c r="AW937" s="11" t="s">
        <v>35</v>
      </c>
      <c r="AX937" s="11" t="s">
        <v>72</v>
      </c>
      <c r="AY937" s="216" t="s">
        <v>152</v>
      </c>
    </row>
    <row r="938" spans="2:51" s="12" customFormat="1" ht="13.5">
      <c r="B938" s="217"/>
      <c r="C938" s="218"/>
      <c r="D938" s="204" t="s">
        <v>164</v>
      </c>
      <c r="E938" s="219" t="s">
        <v>21</v>
      </c>
      <c r="F938" s="220" t="s">
        <v>291</v>
      </c>
      <c r="G938" s="218"/>
      <c r="H938" s="221">
        <v>82.72</v>
      </c>
      <c r="I938" s="222"/>
      <c r="J938" s="218"/>
      <c r="K938" s="218"/>
      <c r="L938" s="223"/>
      <c r="M938" s="224"/>
      <c r="N938" s="225"/>
      <c r="O938" s="225"/>
      <c r="P938" s="225"/>
      <c r="Q938" s="225"/>
      <c r="R938" s="225"/>
      <c r="S938" s="225"/>
      <c r="T938" s="226"/>
      <c r="AT938" s="227" t="s">
        <v>164</v>
      </c>
      <c r="AU938" s="227" t="s">
        <v>82</v>
      </c>
      <c r="AV938" s="12" t="s">
        <v>82</v>
      </c>
      <c r="AW938" s="12" t="s">
        <v>35</v>
      </c>
      <c r="AX938" s="12" t="s">
        <v>72</v>
      </c>
      <c r="AY938" s="227" t="s">
        <v>152</v>
      </c>
    </row>
    <row r="939" spans="2:51" s="11" customFormat="1" ht="13.5">
      <c r="B939" s="207"/>
      <c r="C939" s="208"/>
      <c r="D939" s="204" t="s">
        <v>164</v>
      </c>
      <c r="E939" s="209" t="s">
        <v>21</v>
      </c>
      <c r="F939" s="210" t="s">
        <v>292</v>
      </c>
      <c r="G939" s="208"/>
      <c r="H939" s="209" t="s">
        <v>21</v>
      </c>
      <c r="I939" s="211"/>
      <c r="J939" s="208"/>
      <c r="K939" s="208"/>
      <c r="L939" s="212"/>
      <c r="M939" s="213"/>
      <c r="N939" s="214"/>
      <c r="O939" s="214"/>
      <c r="P939" s="214"/>
      <c r="Q939" s="214"/>
      <c r="R939" s="214"/>
      <c r="S939" s="214"/>
      <c r="T939" s="215"/>
      <c r="AT939" s="216" t="s">
        <v>164</v>
      </c>
      <c r="AU939" s="216" t="s">
        <v>82</v>
      </c>
      <c r="AV939" s="11" t="s">
        <v>80</v>
      </c>
      <c r="AW939" s="11" t="s">
        <v>35</v>
      </c>
      <c r="AX939" s="11" t="s">
        <v>72</v>
      </c>
      <c r="AY939" s="216" t="s">
        <v>152</v>
      </c>
    </row>
    <row r="940" spans="2:51" s="12" customFormat="1" ht="13.5">
      <c r="B940" s="217"/>
      <c r="C940" s="218"/>
      <c r="D940" s="204" t="s">
        <v>164</v>
      </c>
      <c r="E940" s="219" t="s">
        <v>21</v>
      </c>
      <c r="F940" s="220" t="s">
        <v>293</v>
      </c>
      <c r="G940" s="218"/>
      <c r="H940" s="221">
        <v>55.36</v>
      </c>
      <c r="I940" s="222"/>
      <c r="J940" s="218"/>
      <c r="K940" s="218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164</v>
      </c>
      <c r="AU940" s="227" t="s">
        <v>82</v>
      </c>
      <c r="AV940" s="12" t="s">
        <v>82</v>
      </c>
      <c r="AW940" s="12" t="s">
        <v>35</v>
      </c>
      <c r="AX940" s="12" t="s">
        <v>72</v>
      </c>
      <c r="AY940" s="227" t="s">
        <v>152</v>
      </c>
    </row>
    <row r="941" spans="2:51" s="11" customFormat="1" ht="13.5">
      <c r="B941" s="207"/>
      <c r="C941" s="208"/>
      <c r="D941" s="204" t="s">
        <v>164</v>
      </c>
      <c r="E941" s="209" t="s">
        <v>21</v>
      </c>
      <c r="F941" s="210" t="s">
        <v>218</v>
      </c>
      <c r="G941" s="208"/>
      <c r="H941" s="209" t="s">
        <v>21</v>
      </c>
      <c r="I941" s="211"/>
      <c r="J941" s="208"/>
      <c r="K941" s="208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164</v>
      </c>
      <c r="AU941" s="216" t="s">
        <v>82</v>
      </c>
      <c r="AV941" s="11" t="s">
        <v>80</v>
      </c>
      <c r="AW941" s="11" t="s">
        <v>35</v>
      </c>
      <c r="AX941" s="11" t="s">
        <v>72</v>
      </c>
      <c r="AY941" s="216" t="s">
        <v>152</v>
      </c>
    </row>
    <row r="942" spans="2:51" s="12" customFormat="1" ht="13.5">
      <c r="B942" s="217"/>
      <c r="C942" s="218"/>
      <c r="D942" s="204" t="s">
        <v>164</v>
      </c>
      <c r="E942" s="219" t="s">
        <v>21</v>
      </c>
      <c r="F942" s="220" t="s">
        <v>294</v>
      </c>
      <c r="G942" s="218"/>
      <c r="H942" s="221">
        <v>5.44</v>
      </c>
      <c r="I942" s="222"/>
      <c r="J942" s="218"/>
      <c r="K942" s="218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164</v>
      </c>
      <c r="AU942" s="227" t="s">
        <v>82</v>
      </c>
      <c r="AV942" s="12" t="s">
        <v>82</v>
      </c>
      <c r="AW942" s="12" t="s">
        <v>35</v>
      </c>
      <c r="AX942" s="12" t="s">
        <v>72</v>
      </c>
      <c r="AY942" s="227" t="s">
        <v>152</v>
      </c>
    </row>
    <row r="943" spans="2:51" s="11" customFormat="1" ht="13.5">
      <c r="B943" s="207"/>
      <c r="C943" s="208"/>
      <c r="D943" s="204" t="s">
        <v>164</v>
      </c>
      <c r="E943" s="209" t="s">
        <v>21</v>
      </c>
      <c r="F943" s="210" t="s">
        <v>1235</v>
      </c>
      <c r="G943" s="208"/>
      <c r="H943" s="209" t="s">
        <v>21</v>
      </c>
      <c r="I943" s="211"/>
      <c r="J943" s="208"/>
      <c r="K943" s="208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164</v>
      </c>
      <c r="AU943" s="216" t="s">
        <v>82</v>
      </c>
      <c r="AV943" s="11" t="s">
        <v>80</v>
      </c>
      <c r="AW943" s="11" t="s">
        <v>35</v>
      </c>
      <c r="AX943" s="11" t="s">
        <v>72</v>
      </c>
      <c r="AY943" s="216" t="s">
        <v>152</v>
      </c>
    </row>
    <row r="944" spans="2:51" s="11" customFormat="1" ht="13.5">
      <c r="B944" s="207"/>
      <c r="C944" s="208"/>
      <c r="D944" s="204" t="s">
        <v>164</v>
      </c>
      <c r="E944" s="209" t="s">
        <v>21</v>
      </c>
      <c r="F944" s="210" t="s">
        <v>225</v>
      </c>
      <c r="G944" s="208"/>
      <c r="H944" s="209" t="s">
        <v>21</v>
      </c>
      <c r="I944" s="211"/>
      <c r="J944" s="208"/>
      <c r="K944" s="208"/>
      <c r="L944" s="212"/>
      <c r="M944" s="213"/>
      <c r="N944" s="214"/>
      <c r="O944" s="214"/>
      <c r="P944" s="214"/>
      <c r="Q944" s="214"/>
      <c r="R944" s="214"/>
      <c r="S944" s="214"/>
      <c r="T944" s="215"/>
      <c r="AT944" s="216" t="s">
        <v>164</v>
      </c>
      <c r="AU944" s="216" t="s">
        <v>82</v>
      </c>
      <c r="AV944" s="11" t="s">
        <v>80</v>
      </c>
      <c r="AW944" s="11" t="s">
        <v>35</v>
      </c>
      <c r="AX944" s="11" t="s">
        <v>72</v>
      </c>
      <c r="AY944" s="216" t="s">
        <v>152</v>
      </c>
    </row>
    <row r="945" spans="2:51" s="12" customFormat="1" ht="13.5">
      <c r="B945" s="217"/>
      <c r="C945" s="218"/>
      <c r="D945" s="204" t="s">
        <v>164</v>
      </c>
      <c r="E945" s="219" t="s">
        <v>21</v>
      </c>
      <c r="F945" s="220" t="s">
        <v>300</v>
      </c>
      <c r="G945" s="218"/>
      <c r="H945" s="221">
        <v>142.88</v>
      </c>
      <c r="I945" s="222"/>
      <c r="J945" s="218"/>
      <c r="K945" s="218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164</v>
      </c>
      <c r="AU945" s="227" t="s">
        <v>82</v>
      </c>
      <c r="AV945" s="12" t="s">
        <v>82</v>
      </c>
      <c r="AW945" s="12" t="s">
        <v>35</v>
      </c>
      <c r="AX945" s="12" t="s">
        <v>72</v>
      </c>
      <c r="AY945" s="227" t="s">
        <v>152</v>
      </c>
    </row>
    <row r="946" spans="2:51" s="12" customFormat="1" ht="13.5">
      <c r="B946" s="217"/>
      <c r="C946" s="218"/>
      <c r="D946" s="204" t="s">
        <v>164</v>
      </c>
      <c r="E946" s="219" t="s">
        <v>21</v>
      </c>
      <c r="F946" s="220" t="s">
        <v>302</v>
      </c>
      <c r="G946" s="218"/>
      <c r="H946" s="221">
        <v>2.5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164</v>
      </c>
      <c r="AU946" s="227" t="s">
        <v>82</v>
      </c>
      <c r="AV946" s="12" t="s">
        <v>82</v>
      </c>
      <c r="AW946" s="12" t="s">
        <v>35</v>
      </c>
      <c r="AX946" s="12" t="s">
        <v>72</v>
      </c>
      <c r="AY946" s="227" t="s">
        <v>152</v>
      </c>
    </row>
    <row r="947" spans="2:51" s="11" customFormat="1" ht="13.5">
      <c r="B947" s="207"/>
      <c r="C947" s="208"/>
      <c r="D947" s="204" t="s">
        <v>164</v>
      </c>
      <c r="E947" s="209" t="s">
        <v>21</v>
      </c>
      <c r="F947" s="210" t="s">
        <v>303</v>
      </c>
      <c r="G947" s="208"/>
      <c r="H947" s="209" t="s">
        <v>21</v>
      </c>
      <c r="I947" s="211"/>
      <c r="J947" s="208"/>
      <c r="K947" s="208"/>
      <c r="L947" s="212"/>
      <c r="M947" s="213"/>
      <c r="N947" s="214"/>
      <c r="O947" s="214"/>
      <c r="P947" s="214"/>
      <c r="Q947" s="214"/>
      <c r="R947" s="214"/>
      <c r="S947" s="214"/>
      <c r="T947" s="215"/>
      <c r="AT947" s="216" t="s">
        <v>164</v>
      </c>
      <c r="AU947" s="216" t="s">
        <v>82</v>
      </c>
      <c r="AV947" s="11" t="s">
        <v>80</v>
      </c>
      <c r="AW947" s="11" t="s">
        <v>35</v>
      </c>
      <c r="AX947" s="11" t="s">
        <v>72</v>
      </c>
      <c r="AY947" s="216" t="s">
        <v>152</v>
      </c>
    </row>
    <row r="948" spans="2:51" s="12" customFormat="1" ht="13.5">
      <c r="B948" s="217"/>
      <c r="C948" s="218"/>
      <c r="D948" s="204" t="s">
        <v>164</v>
      </c>
      <c r="E948" s="219" t="s">
        <v>21</v>
      </c>
      <c r="F948" s="220" t="s">
        <v>304</v>
      </c>
      <c r="G948" s="218"/>
      <c r="H948" s="221">
        <v>51.3</v>
      </c>
      <c r="I948" s="222"/>
      <c r="J948" s="218"/>
      <c r="K948" s="218"/>
      <c r="L948" s="223"/>
      <c r="M948" s="224"/>
      <c r="N948" s="225"/>
      <c r="O948" s="225"/>
      <c r="P948" s="225"/>
      <c r="Q948" s="225"/>
      <c r="R948" s="225"/>
      <c r="S948" s="225"/>
      <c r="T948" s="226"/>
      <c r="AT948" s="227" t="s">
        <v>164</v>
      </c>
      <c r="AU948" s="227" t="s">
        <v>82</v>
      </c>
      <c r="AV948" s="12" t="s">
        <v>82</v>
      </c>
      <c r="AW948" s="12" t="s">
        <v>35</v>
      </c>
      <c r="AX948" s="12" t="s">
        <v>72</v>
      </c>
      <c r="AY948" s="227" t="s">
        <v>152</v>
      </c>
    </row>
    <row r="949" spans="2:51" s="12" customFormat="1" ht="13.5">
      <c r="B949" s="217"/>
      <c r="C949" s="218"/>
      <c r="D949" s="204" t="s">
        <v>164</v>
      </c>
      <c r="E949" s="219" t="s">
        <v>21</v>
      </c>
      <c r="F949" s="220" t="s">
        <v>306</v>
      </c>
      <c r="G949" s="218"/>
      <c r="H949" s="221">
        <v>2.0499999999999998</v>
      </c>
      <c r="I949" s="222"/>
      <c r="J949" s="218"/>
      <c r="K949" s="218"/>
      <c r="L949" s="223"/>
      <c r="M949" s="224"/>
      <c r="N949" s="225"/>
      <c r="O949" s="225"/>
      <c r="P949" s="225"/>
      <c r="Q949" s="225"/>
      <c r="R949" s="225"/>
      <c r="S949" s="225"/>
      <c r="T949" s="226"/>
      <c r="AT949" s="227" t="s">
        <v>164</v>
      </c>
      <c r="AU949" s="227" t="s">
        <v>82</v>
      </c>
      <c r="AV949" s="12" t="s">
        <v>82</v>
      </c>
      <c r="AW949" s="12" t="s">
        <v>35</v>
      </c>
      <c r="AX949" s="12" t="s">
        <v>72</v>
      </c>
      <c r="AY949" s="227" t="s">
        <v>152</v>
      </c>
    </row>
    <row r="950" spans="2:51" s="11" customFormat="1" ht="13.5">
      <c r="B950" s="207"/>
      <c r="C950" s="208"/>
      <c r="D950" s="204" t="s">
        <v>164</v>
      </c>
      <c r="E950" s="209" t="s">
        <v>21</v>
      </c>
      <c r="F950" s="210" t="s">
        <v>307</v>
      </c>
      <c r="G950" s="208"/>
      <c r="H950" s="209" t="s">
        <v>21</v>
      </c>
      <c r="I950" s="211"/>
      <c r="J950" s="208"/>
      <c r="K950" s="208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164</v>
      </c>
      <c r="AU950" s="216" t="s">
        <v>82</v>
      </c>
      <c r="AV950" s="11" t="s">
        <v>80</v>
      </c>
      <c r="AW950" s="11" t="s">
        <v>35</v>
      </c>
      <c r="AX950" s="11" t="s">
        <v>72</v>
      </c>
      <c r="AY950" s="216" t="s">
        <v>152</v>
      </c>
    </row>
    <row r="951" spans="2:51" s="12" customFormat="1" ht="13.5">
      <c r="B951" s="217"/>
      <c r="C951" s="218"/>
      <c r="D951" s="204" t="s">
        <v>164</v>
      </c>
      <c r="E951" s="219" t="s">
        <v>21</v>
      </c>
      <c r="F951" s="220" t="s">
        <v>308</v>
      </c>
      <c r="G951" s="218"/>
      <c r="H951" s="221">
        <v>36.04</v>
      </c>
      <c r="I951" s="222"/>
      <c r="J951" s="218"/>
      <c r="K951" s="218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164</v>
      </c>
      <c r="AU951" s="227" t="s">
        <v>82</v>
      </c>
      <c r="AV951" s="12" t="s">
        <v>82</v>
      </c>
      <c r="AW951" s="12" t="s">
        <v>35</v>
      </c>
      <c r="AX951" s="12" t="s">
        <v>72</v>
      </c>
      <c r="AY951" s="227" t="s">
        <v>152</v>
      </c>
    </row>
    <row r="952" spans="2:51" s="11" customFormat="1" ht="13.5">
      <c r="B952" s="207"/>
      <c r="C952" s="208"/>
      <c r="D952" s="204" t="s">
        <v>164</v>
      </c>
      <c r="E952" s="209" t="s">
        <v>21</v>
      </c>
      <c r="F952" s="210" t="s">
        <v>209</v>
      </c>
      <c r="G952" s="208"/>
      <c r="H952" s="209" t="s">
        <v>21</v>
      </c>
      <c r="I952" s="211"/>
      <c r="J952" s="208"/>
      <c r="K952" s="208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164</v>
      </c>
      <c r="AU952" s="216" t="s">
        <v>82</v>
      </c>
      <c r="AV952" s="11" t="s">
        <v>80</v>
      </c>
      <c r="AW952" s="11" t="s">
        <v>35</v>
      </c>
      <c r="AX952" s="11" t="s">
        <v>72</v>
      </c>
      <c r="AY952" s="216" t="s">
        <v>152</v>
      </c>
    </row>
    <row r="953" spans="2:51" s="12" customFormat="1" ht="13.5">
      <c r="B953" s="217"/>
      <c r="C953" s="218"/>
      <c r="D953" s="204" t="s">
        <v>164</v>
      </c>
      <c r="E953" s="219" t="s">
        <v>21</v>
      </c>
      <c r="F953" s="220" t="s">
        <v>310</v>
      </c>
      <c r="G953" s="218"/>
      <c r="H953" s="221">
        <v>121.268</v>
      </c>
      <c r="I953" s="222"/>
      <c r="J953" s="218"/>
      <c r="K953" s="218"/>
      <c r="L953" s="223"/>
      <c r="M953" s="224"/>
      <c r="N953" s="225"/>
      <c r="O953" s="225"/>
      <c r="P953" s="225"/>
      <c r="Q953" s="225"/>
      <c r="R953" s="225"/>
      <c r="S953" s="225"/>
      <c r="T953" s="226"/>
      <c r="AT953" s="227" t="s">
        <v>164</v>
      </c>
      <c r="AU953" s="227" t="s">
        <v>82</v>
      </c>
      <c r="AV953" s="12" t="s">
        <v>82</v>
      </c>
      <c r="AW953" s="12" t="s">
        <v>35</v>
      </c>
      <c r="AX953" s="12" t="s">
        <v>72</v>
      </c>
      <c r="AY953" s="227" t="s">
        <v>152</v>
      </c>
    </row>
    <row r="954" spans="2:51" s="12" customFormat="1" ht="13.5">
      <c r="B954" s="217"/>
      <c r="C954" s="218"/>
      <c r="D954" s="204" t="s">
        <v>164</v>
      </c>
      <c r="E954" s="219" t="s">
        <v>21</v>
      </c>
      <c r="F954" s="220" t="s">
        <v>312</v>
      </c>
      <c r="G954" s="218"/>
      <c r="H954" s="221">
        <v>2.2999999999999998</v>
      </c>
      <c r="I954" s="222"/>
      <c r="J954" s="218"/>
      <c r="K954" s="218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164</v>
      </c>
      <c r="AU954" s="227" t="s">
        <v>82</v>
      </c>
      <c r="AV954" s="12" t="s">
        <v>82</v>
      </c>
      <c r="AW954" s="12" t="s">
        <v>35</v>
      </c>
      <c r="AX954" s="12" t="s">
        <v>72</v>
      </c>
      <c r="AY954" s="227" t="s">
        <v>152</v>
      </c>
    </row>
    <row r="955" spans="2:51" s="12" customFormat="1" ht="13.5">
      <c r="B955" s="217"/>
      <c r="C955" s="218"/>
      <c r="D955" s="204" t="s">
        <v>164</v>
      </c>
      <c r="E955" s="219" t="s">
        <v>21</v>
      </c>
      <c r="F955" s="220" t="s">
        <v>313</v>
      </c>
      <c r="G955" s="218"/>
      <c r="H955" s="221">
        <v>81.209999999999994</v>
      </c>
      <c r="I955" s="222"/>
      <c r="J955" s="218"/>
      <c r="K955" s="218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164</v>
      </c>
      <c r="AU955" s="227" t="s">
        <v>82</v>
      </c>
      <c r="AV955" s="12" t="s">
        <v>82</v>
      </c>
      <c r="AW955" s="12" t="s">
        <v>35</v>
      </c>
      <c r="AX955" s="12" t="s">
        <v>72</v>
      </c>
      <c r="AY955" s="227" t="s">
        <v>152</v>
      </c>
    </row>
    <row r="956" spans="2:51" s="12" customFormat="1" ht="13.5">
      <c r="B956" s="217"/>
      <c r="C956" s="218"/>
      <c r="D956" s="204" t="s">
        <v>164</v>
      </c>
      <c r="E956" s="219" t="s">
        <v>21</v>
      </c>
      <c r="F956" s="220" t="s">
        <v>312</v>
      </c>
      <c r="G956" s="218"/>
      <c r="H956" s="221">
        <v>2.2999999999999998</v>
      </c>
      <c r="I956" s="222"/>
      <c r="J956" s="218"/>
      <c r="K956" s="218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164</v>
      </c>
      <c r="AU956" s="227" t="s">
        <v>82</v>
      </c>
      <c r="AV956" s="12" t="s">
        <v>82</v>
      </c>
      <c r="AW956" s="12" t="s">
        <v>35</v>
      </c>
      <c r="AX956" s="12" t="s">
        <v>72</v>
      </c>
      <c r="AY956" s="227" t="s">
        <v>152</v>
      </c>
    </row>
    <row r="957" spans="2:51" s="12" customFormat="1" ht="27">
      <c r="B957" s="217"/>
      <c r="C957" s="218"/>
      <c r="D957" s="204" t="s">
        <v>164</v>
      </c>
      <c r="E957" s="219" t="s">
        <v>21</v>
      </c>
      <c r="F957" s="220" t="s">
        <v>315</v>
      </c>
      <c r="G957" s="218"/>
      <c r="H957" s="221">
        <v>198.61799999999999</v>
      </c>
      <c r="I957" s="222"/>
      <c r="J957" s="218"/>
      <c r="K957" s="218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164</v>
      </c>
      <c r="AU957" s="227" t="s">
        <v>82</v>
      </c>
      <c r="AV957" s="12" t="s">
        <v>82</v>
      </c>
      <c r="AW957" s="12" t="s">
        <v>35</v>
      </c>
      <c r="AX957" s="12" t="s">
        <v>72</v>
      </c>
      <c r="AY957" s="227" t="s">
        <v>152</v>
      </c>
    </row>
    <row r="958" spans="2:51" s="11" customFormat="1" ht="13.5">
      <c r="B958" s="207"/>
      <c r="C958" s="208"/>
      <c r="D958" s="204" t="s">
        <v>164</v>
      </c>
      <c r="E958" s="209" t="s">
        <v>21</v>
      </c>
      <c r="F958" s="210" t="s">
        <v>317</v>
      </c>
      <c r="G958" s="208"/>
      <c r="H958" s="209" t="s">
        <v>21</v>
      </c>
      <c r="I958" s="211"/>
      <c r="J958" s="208"/>
      <c r="K958" s="208"/>
      <c r="L958" s="212"/>
      <c r="M958" s="213"/>
      <c r="N958" s="214"/>
      <c r="O958" s="214"/>
      <c r="P958" s="214"/>
      <c r="Q958" s="214"/>
      <c r="R958" s="214"/>
      <c r="S958" s="214"/>
      <c r="T958" s="215"/>
      <c r="AT958" s="216" t="s">
        <v>164</v>
      </c>
      <c r="AU958" s="216" t="s">
        <v>82</v>
      </c>
      <c r="AV958" s="11" t="s">
        <v>80</v>
      </c>
      <c r="AW958" s="11" t="s">
        <v>35</v>
      </c>
      <c r="AX958" s="11" t="s">
        <v>72</v>
      </c>
      <c r="AY958" s="216" t="s">
        <v>152</v>
      </c>
    </row>
    <row r="959" spans="2:51" s="12" customFormat="1" ht="13.5">
      <c r="B959" s="217"/>
      <c r="C959" s="218"/>
      <c r="D959" s="204" t="s">
        <v>164</v>
      </c>
      <c r="E959" s="219" t="s">
        <v>21</v>
      </c>
      <c r="F959" s="220" t="s">
        <v>318</v>
      </c>
      <c r="G959" s="218"/>
      <c r="H959" s="221">
        <v>18.285</v>
      </c>
      <c r="I959" s="222"/>
      <c r="J959" s="218"/>
      <c r="K959" s="218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164</v>
      </c>
      <c r="AU959" s="227" t="s">
        <v>82</v>
      </c>
      <c r="AV959" s="12" t="s">
        <v>82</v>
      </c>
      <c r="AW959" s="12" t="s">
        <v>35</v>
      </c>
      <c r="AX959" s="12" t="s">
        <v>72</v>
      </c>
      <c r="AY959" s="227" t="s">
        <v>152</v>
      </c>
    </row>
    <row r="960" spans="2:51" s="11" customFormat="1" ht="13.5">
      <c r="B960" s="207"/>
      <c r="C960" s="208"/>
      <c r="D960" s="204" t="s">
        <v>164</v>
      </c>
      <c r="E960" s="209" t="s">
        <v>21</v>
      </c>
      <c r="F960" s="210" t="s">
        <v>319</v>
      </c>
      <c r="G960" s="208"/>
      <c r="H960" s="209" t="s">
        <v>21</v>
      </c>
      <c r="I960" s="211"/>
      <c r="J960" s="208"/>
      <c r="K960" s="208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164</v>
      </c>
      <c r="AU960" s="216" t="s">
        <v>82</v>
      </c>
      <c r="AV960" s="11" t="s">
        <v>80</v>
      </c>
      <c r="AW960" s="11" t="s">
        <v>35</v>
      </c>
      <c r="AX960" s="11" t="s">
        <v>72</v>
      </c>
      <c r="AY960" s="216" t="s">
        <v>152</v>
      </c>
    </row>
    <row r="961" spans="2:51" s="12" customFormat="1" ht="13.5">
      <c r="B961" s="217"/>
      <c r="C961" s="218"/>
      <c r="D961" s="204" t="s">
        <v>164</v>
      </c>
      <c r="E961" s="219" t="s">
        <v>21</v>
      </c>
      <c r="F961" s="220" t="s">
        <v>320</v>
      </c>
      <c r="G961" s="218"/>
      <c r="H961" s="221">
        <v>45</v>
      </c>
      <c r="I961" s="222"/>
      <c r="J961" s="218"/>
      <c r="K961" s="218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164</v>
      </c>
      <c r="AU961" s="227" t="s">
        <v>82</v>
      </c>
      <c r="AV961" s="12" t="s">
        <v>82</v>
      </c>
      <c r="AW961" s="12" t="s">
        <v>35</v>
      </c>
      <c r="AX961" s="12" t="s">
        <v>72</v>
      </c>
      <c r="AY961" s="227" t="s">
        <v>152</v>
      </c>
    </row>
    <row r="962" spans="2:51" s="12" customFormat="1" ht="13.5">
      <c r="B962" s="217"/>
      <c r="C962" s="218"/>
      <c r="D962" s="204" t="s">
        <v>164</v>
      </c>
      <c r="E962" s="219" t="s">
        <v>21</v>
      </c>
      <c r="F962" s="220" t="s">
        <v>322</v>
      </c>
      <c r="G962" s="218"/>
      <c r="H962" s="221">
        <v>1.5</v>
      </c>
      <c r="I962" s="222"/>
      <c r="J962" s="218"/>
      <c r="K962" s="218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164</v>
      </c>
      <c r="AU962" s="227" t="s">
        <v>82</v>
      </c>
      <c r="AV962" s="12" t="s">
        <v>82</v>
      </c>
      <c r="AW962" s="12" t="s">
        <v>35</v>
      </c>
      <c r="AX962" s="12" t="s">
        <v>72</v>
      </c>
      <c r="AY962" s="227" t="s">
        <v>152</v>
      </c>
    </row>
    <row r="963" spans="2:51" s="11" customFormat="1" ht="13.5">
      <c r="B963" s="207"/>
      <c r="C963" s="208"/>
      <c r="D963" s="204" t="s">
        <v>164</v>
      </c>
      <c r="E963" s="209" t="s">
        <v>21</v>
      </c>
      <c r="F963" s="210" t="s">
        <v>323</v>
      </c>
      <c r="G963" s="208"/>
      <c r="H963" s="209" t="s">
        <v>21</v>
      </c>
      <c r="I963" s="211"/>
      <c r="J963" s="208"/>
      <c r="K963" s="208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164</v>
      </c>
      <c r="AU963" s="216" t="s">
        <v>82</v>
      </c>
      <c r="AV963" s="11" t="s">
        <v>80</v>
      </c>
      <c r="AW963" s="11" t="s">
        <v>35</v>
      </c>
      <c r="AX963" s="11" t="s">
        <v>72</v>
      </c>
      <c r="AY963" s="216" t="s">
        <v>152</v>
      </c>
    </row>
    <row r="964" spans="2:51" s="12" customFormat="1" ht="13.5">
      <c r="B964" s="217"/>
      <c r="C964" s="218"/>
      <c r="D964" s="204" t="s">
        <v>164</v>
      </c>
      <c r="E964" s="219" t="s">
        <v>21</v>
      </c>
      <c r="F964" s="220" t="s">
        <v>324</v>
      </c>
      <c r="G964" s="218"/>
      <c r="H964" s="221">
        <v>44.4</v>
      </c>
      <c r="I964" s="222"/>
      <c r="J964" s="218"/>
      <c r="K964" s="218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164</v>
      </c>
      <c r="AU964" s="227" t="s">
        <v>82</v>
      </c>
      <c r="AV964" s="12" t="s">
        <v>82</v>
      </c>
      <c r="AW964" s="12" t="s">
        <v>35</v>
      </c>
      <c r="AX964" s="12" t="s">
        <v>72</v>
      </c>
      <c r="AY964" s="227" t="s">
        <v>152</v>
      </c>
    </row>
    <row r="965" spans="2:51" s="12" customFormat="1" ht="13.5">
      <c r="B965" s="217"/>
      <c r="C965" s="218"/>
      <c r="D965" s="204" t="s">
        <v>164</v>
      </c>
      <c r="E965" s="219" t="s">
        <v>21</v>
      </c>
      <c r="F965" s="220" t="s">
        <v>322</v>
      </c>
      <c r="G965" s="218"/>
      <c r="H965" s="221">
        <v>1.5</v>
      </c>
      <c r="I965" s="222"/>
      <c r="J965" s="218"/>
      <c r="K965" s="218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164</v>
      </c>
      <c r="AU965" s="227" t="s">
        <v>82</v>
      </c>
      <c r="AV965" s="12" t="s">
        <v>82</v>
      </c>
      <c r="AW965" s="12" t="s">
        <v>35</v>
      </c>
      <c r="AX965" s="12" t="s">
        <v>72</v>
      </c>
      <c r="AY965" s="227" t="s">
        <v>152</v>
      </c>
    </row>
    <row r="966" spans="2:51" s="11" customFormat="1" ht="13.5">
      <c r="B966" s="207"/>
      <c r="C966" s="208"/>
      <c r="D966" s="204" t="s">
        <v>164</v>
      </c>
      <c r="E966" s="209" t="s">
        <v>21</v>
      </c>
      <c r="F966" s="210" t="s">
        <v>325</v>
      </c>
      <c r="G966" s="208"/>
      <c r="H966" s="209" t="s">
        <v>21</v>
      </c>
      <c r="I966" s="211"/>
      <c r="J966" s="208"/>
      <c r="K966" s="208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164</v>
      </c>
      <c r="AU966" s="216" t="s">
        <v>82</v>
      </c>
      <c r="AV966" s="11" t="s">
        <v>80</v>
      </c>
      <c r="AW966" s="11" t="s">
        <v>35</v>
      </c>
      <c r="AX966" s="11" t="s">
        <v>72</v>
      </c>
      <c r="AY966" s="216" t="s">
        <v>152</v>
      </c>
    </row>
    <row r="967" spans="2:51" s="12" customFormat="1" ht="13.5">
      <c r="B967" s="217"/>
      <c r="C967" s="218"/>
      <c r="D967" s="204" t="s">
        <v>164</v>
      </c>
      <c r="E967" s="219" t="s">
        <v>21</v>
      </c>
      <c r="F967" s="220" t="s">
        <v>326</v>
      </c>
      <c r="G967" s="218"/>
      <c r="H967" s="221">
        <v>57.72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164</v>
      </c>
      <c r="AU967" s="227" t="s">
        <v>82</v>
      </c>
      <c r="AV967" s="12" t="s">
        <v>82</v>
      </c>
      <c r="AW967" s="12" t="s">
        <v>35</v>
      </c>
      <c r="AX967" s="12" t="s">
        <v>72</v>
      </c>
      <c r="AY967" s="227" t="s">
        <v>152</v>
      </c>
    </row>
    <row r="968" spans="2:51" s="12" customFormat="1" ht="13.5">
      <c r="B968" s="217"/>
      <c r="C968" s="218"/>
      <c r="D968" s="204" t="s">
        <v>164</v>
      </c>
      <c r="E968" s="219" t="s">
        <v>21</v>
      </c>
      <c r="F968" s="220" t="s">
        <v>328</v>
      </c>
      <c r="G968" s="218"/>
      <c r="H968" s="221">
        <v>1.2</v>
      </c>
      <c r="I968" s="222"/>
      <c r="J968" s="218"/>
      <c r="K968" s="218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164</v>
      </c>
      <c r="AU968" s="227" t="s">
        <v>82</v>
      </c>
      <c r="AV968" s="12" t="s">
        <v>82</v>
      </c>
      <c r="AW968" s="12" t="s">
        <v>35</v>
      </c>
      <c r="AX968" s="12" t="s">
        <v>72</v>
      </c>
      <c r="AY968" s="227" t="s">
        <v>152</v>
      </c>
    </row>
    <row r="969" spans="2:51" s="11" customFormat="1" ht="13.5">
      <c r="B969" s="207"/>
      <c r="C969" s="208"/>
      <c r="D969" s="204" t="s">
        <v>164</v>
      </c>
      <c r="E969" s="209" t="s">
        <v>21</v>
      </c>
      <c r="F969" s="210" t="s">
        <v>329</v>
      </c>
      <c r="G969" s="208"/>
      <c r="H969" s="209" t="s">
        <v>21</v>
      </c>
      <c r="I969" s="211"/>
      <c r="J969" s="208"/>
      <c r="K969" s="208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164</v>
      </c>
      <c r="AU969" s="216" t="s">
        <v>82</v>
      </c>
      <c r="AV969" s="11" t="s">
        <v>80</v>
      </c>
      <c r="AW969" s="11" t="s">
        <v>35</v>
      </c>
      <c r="AX969" s="11" t="s">
        <v>72</v>
      </c>
      <c r="AY969" s="216" t="s">
        <v>152</v>
      </c>
    </row>
    <row r="970" spans="2:51" s="12" customFormat="1" ht="13.5">
      <c r="B970" s="217"/>
      <c r="C970" s="218"/>
      <c r="D970" s="204" t="s">
        <v>164</v>
      </c>
      <c r="E970" s="219" t="s">
        <v>21</v>
      </c>
      <c r="F970" s="220" t="s">
        <v>330</v>
      </c>
      <c r="G970" s="218"/>
      <c r="H970" s="221">
        <v>77.400000000000006</v>
      </c>
      <c r="I970" s="222"/>
      <c r="J970" s="218"/>
      <c r="K970" s="218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164</v>
      </c>
      <c r="AU970" s="227" t="s">
        <v>82</v>
      </c>
      <c r="AV970" s="12" t="s">
        <v>82</v>
      </c>
      <c r="AW970" s="12" t="s">
        <v>35</v>
      </c>
      <c r="AX970" s="12" t="s">
        <v>72</v>
      </c>
      <c r="AY970" s="227" t="s">
        <v>152</v>
      </c>
    </row>
    <row r="971" spans="2:51" s="12" customFormat="1" ht="13.5">
      <c r="B971" s="217"/>
      <c r="C971" s="218"/>
      <c r="D971" s="204" t="s">
        <v>164</v>
      </c>
      <c r="E971" s="219" t="s">
        <v>21</v>
      </c>
      <c r="F971" s="220" t="s">
        <v>322</v>
      </c>
      <c r="G971" s="218"/>
      <c r="H971" s="221">
        <v>1.5</v>
      </c>
      <c r="I971" s="222"/>
      <c r="J971" s="218"/>
      <c r="K971" s="218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164</v>
      </c>
      <c r="AU971" s="227" t="s">
        <v>82</v>
      </c>
      <c r="AV971" s="12" t="s">
        <v>82</v>
      </c>
      <c r="AW971" s="12" t="s">
        <v>35</v>
      </c>
      <c r="AX971" s="12" t="s">
        <v>72</v>
      </c>
      <c r="AY971" s="227" t="s">
        <v>152</v>
      </c>
    </row>
    <row r="972" spans="2:51" s="11" customFormat="1" ht="13.5">
      <c r="B972" s="207"/>
      <c r="C972" s="208"/>
      <c r="D972" s="204" t="s">
        <v>164</v>
      </c>
      <c r="E972" s="209" t="s">
        <v>21</v>
      </c>
      <c r="F972" s="210" t="s">
        <v>332</v>
      </c>
      <c r="G972" s="208"/>
      <c r="H972" s="209" t="s">
        <v>21</v>
      </c>
      <c r="I972" s="211"/>
      <c r="J972" s="208"/>
      <c r="K972" s="208"/>
      <c r="L972" s="212"/>
      <c r="M972" s="213"/>
      <c r="N972" s="214"/>
      <c r="O972" s="214"/>
      <c r="P972" s="214"/>
      <c r="Q972" s="214"/>
      <c r="R972" s="214"/>
      <c r="S972" s="214"/>
      <c r="T972" s="215"/>
      <c r="AT972" s="216" t="s">
        <v>164</v>
      </c>
      <c r="AU972" s="216" t="s">
        <v>82</v>
      </c>
      <c r="AV972" s="11" t="s">
        <v>80</v>
      </c>
      <c r="AW972" s="11" t="s">
        <v>35</v>
      </c>
      <c r="AX972" s="11" t="s">
        <v>72</v>
      </c>
      <c r="AY972" s="216" t="s">
        <v>152</v>
      </c>
    </row>
    <row r="973" spans="2:51" s="12" customFormat="1" ht="13.5">
      <c r="B973" s="217"/>
      <c r="C973" s="218"/>
      <c r="D973" s="204" t="s">
        <v>164</v>
      </c>
      <c r="E973" s="219" t="s">
        <v>21</v>
      </c>
      <c r="F973" s="220" t="s">
        <v>333</v>
      </c>
      <c r="G973" s="218"/>
      <c r="H973" s="221">
        <v>79.8</v>
      </c>
      <c r="I973" s="222"/>
      <c r="J973" s="218"/>
      <c r="K973" s="218"/>
      <c r="L973" s="223"/>
      <c r="M973" s="224"/>
      <c r="N973" s="225"/>
      <c r="O973" s="225"/>
      <c r="P973" s="225"/>
      <c r="Q973" s="225"/>
      <c r="R973" s="225"/>
      <c r="S973" s="225"/>
      <c r="T973" s="226"/>
      <c r="AT973" s="227" t="s">
        <v>164</v>
      </c>
      <c r="AU973" s="227" t="s">
        <v>82</v>
      </c>
      <c r="AV973" s="12" t="s">
        <v>82</v>
      </c>
      <c r="AW973" s="12" t="s">
        <v>35</v>
      </c>
      <c r="AX973" s="12" t="s">
        <v>72</v>
      </c>
      <c r="AY973" s="227" t="s">
        <v>152</v>
      </c>
    </row>
    <row r="974" spans="2:51" s="12" customFormat="1" ht="13.5">
      <c r="B974" s="217"/>
      <c r="C974" s="218"/>
      <c r="D974" s="204" t="s">
        <v>164</v>
      </c>
      <c r="E974" s="219" t="s">
        <v>21</v>
      </c>
      <c r="F974" s="220" t="s">
        <v>322</v>
      </c>
      <c r="G974" s="218"/>
      <c r="H974" s="221">
        <v>1.5</v>
      </c>
      <c r="I974" s="222"/>
      <c r="J974" s="218"/>
      <c r="K974" s="218"/>
      <c r="L974" s="223"/>
      <c r="M974" s="224"/>
      <c r="N974" s="225"/>
      <c r="O974" s="225"/>
      <c r="P974" s="225"/>
      <c r="Q974" s="225"/>
      <c r="R974" s="225"/>
      <c r="S974" s="225"/>
      <c r="T974" s="226"/>
      <c r="AT974" s="227" t="s">
        <v>164</v>
      </c>
      <c r="AU974" s="227" t="s">
        <v>82</v>
      </c>
      <c r="AV974" s="12" t="s">
        <v>82</v>
      </c>
      <c r="AW974" s="12" t="s">
        <v>35</v>
      </c>
      <c r="AX974" s="12" t="s">
        <v>72</v>
      </c>
      <c r="AY974" s="227" t="s">
        <v>152</v>
      </c>
    </row>
    <row r="975" spans="2:51" s="11" customFormat="1" ht="13.5">
      <c r="B975" s="207"/>
      <c r="C975" s="208"/>
      <c r="D975" s="204" t="s">
        <v>164</v>
      </c>
      <c r="E975" s="209" t="s">
        <v>21</v>
      </c>
      <c r="F975" s="210" t="s">
        <v>334</v>
      </c>
      <c r="G975" s="208"/>
      <c r="H975" s="209" t="s">
        <v>21</v>
      </c>
      <c r="I975" s="211"/>
      <c r="J975" s="208"/>
      <c r="K975" s="208"/>
      <c r="L975" s="212"/>
      <c r="M975" s="213"/>
      <c r="N975" s="214"/>
      <c r="O975" s="214"/>
      <c r="P975" s="214"/>
      <c r="Q975" s="214"/>
      <c r="R975" s="214"/>
      <c r="S975" s="214"/>
      <c r="T975" s="215"/>
      <c r="AT975" s="216" t="s">
        <v>164</v>
      </c>
      <c r="AU975" s="216" t="s">
        <v>82</v>
      </c>
      <c r="AV975" s="11" t="s">
        <v>80</v>
      </c>
      <c r="AW975" s="11" t="s">
        <v>35</v>
      </c>
      <c r="AX975" s="11" t="s">
        <v>72</v>
      </c>
      <c r="AY975" s="216" t="s">
        <v>152</v>
      </c>
    </row>
    <row r="976" spans="2:51" s="12" customFormat="1" ht="13.5">
      <c r="B976" s="217"/>
      <c r="C976" s="218"/>
      <c r="D976" s="204" t="s">
        <v>164</v>
      </c>
      <c r="E976" s="219" t="s">
        <v>21</v>
      </c>
      <c r="F976" s="220" t="s">
        <v>335</v>
      </c>
      <c r="G976" s="218"/>
      <c r="H976" s="221">
        <v>26.724</v>
      </c>
      <c r="I976" s="222"/>
      <c r="J976" s="218"/>
      <c r="K976" s="218"/>
      <c r="L976" s="223"/>
      <c r="M976" s="224"/>
      <c r="N976" s="225"/>
      <c r="O976" s="225"/>
      <c r="P976" s="225"/>
      <c r="Q976" s="225"/>
      <c r="R976" s="225"/>
      <c r="S976" s="225"/>
      <c r="T976" s="226"/>
      <c r="AT976" s="227" t="s">
        <v>164</v>
      </c>
      <c r="AU976" s="227" t="s">
        <v>82</v>
      </c>
      <c r="AV976" s="12" t="s">
        <v>82</v>
      </c>
      <c r="AW976" s="12" t="s">
        <v>35</v>
      </c>
      <c r="AX976" s="12" t="s">
        <v>72</v>
      </c>
      <c r="AY976" s="227" t="s">
        <v>152</v>
      </c>
    </row>
    <row r="977" spans="2:65" s="11" customFormat="1" ht="13.5">
      <c r="B977" s="207"/>
      <c r="C977" s="208"/>
      <c r="D977" s="204" t="s">
        <v>164</v>
      </c>
      <c r="E977" s="209" t="s">
        <v>21</v>
      </c>
      <c r="F977" s="210" t="s">
        <v>337</v>
      </c>
      <c r="G977" s="208"/>
      <c r="H977" s="209" t="s">
        <v>21</v>
      </c>
      <c r="I977" s="211"/>
      <c r="J977" s="208"/>
      <c r="K977" s="208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164</v>
      </c>
      <c r="AU977" s="216" t="s">
        <v>82</v>
      </c>
      <c r="AV977" s="11" t="s">
        <v>80</v>
      </c>
      <c r="AW977" s="11" t="s">
        <v>35</v>
      </c>
      <c r="AX977" s="11" t="s">
        <v>72</v>
      </c>
      <c r="AY977" s="216" t="s">
        <v>152</v>
      </c>
    </row>
    <row r="978" spans="2:65" s="12" customFormat="1" ht="13.5">
      <c r="B978" s="217"/>
      <c r="C978" s="218"/>
      <c r="D978" s="204" t="s">
        <v>164</v>
      </c>
      <c r="E978" s="219" t="s">
        <v>21</v>
      </c>
      <c r="F978" s="220" t="s">
        <v>338</v>
      </c>
      <c r="G978" s="218"/>
      <c r="H978" s="221">
        <v>475.98</v>
      </c>
      <c r="I978" s="222"/>
      <c r="J978" s="218"/>
      <c r="K978" s="218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164</v>
      </c>
      <c r="AU978" s="227" t="s">
        <v>82</v>
      </c>
      <c r="AV978" s="12" t="s">
        <v>82</v>
      </c>
      <c r="AW978" s="12" t="s">
        <v>35</v>
      </c>
      <c r="AX978" s="12" t="s">
        <v>72</v>
      </c>
      <c r="AY978" s="227" t="s">
        <v>152</v>
      </c>
    </row>
    <row r="979" spans="2:65" s="12" customFormat="1" ht="13.5">
      <c r="B979" s="217"/>
      <c r="C979" s="218"/>
      <c r="D979" s="204" t="s">
        <v>164</v>
      </c>
      <c r="E979" s="219" t="s">
        <v>21</v>
      </c>
      <c r="F979" s="220" t="s">
        <v>340</v>
      </c>
      <c r="G979" s="218"/>
      <c r="H979" s="221">
        <v>15</v>
      </c>
      <c r="I979" s="222"/>
      <c r="J979" s="218"/>
      <c r="K979" s="218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164</v>
      </c>
      <c r="AU979" s="227" t="s">
        <v>82</v>
      </c>
      <c r="AV979" s="12" t="s">
        <v>82</v>
      </c>
      <c r="AW979" s="12" t="s">
        <v>35</v>
      </c>
      <c r="AX979" s="12" t="s">
        <v>72</v>
      </c>
      <c r="AY979" s="227" t="s">
        <v>152</v>
      </c>
    </row>
    <row r="980" spans="2:65" s="11" customFormat="1" ht="13.5">
      <c r="B980" s="207"/>
      <c r="C980" s="208"/>
      <c r="D980" s="204" t="s">
        <v>164</v>
      </c>
      <c r="E980" s="209" t="s">
        <v>21</v>
      </c>
      <c r="F980" s="210" t="s">
        <v>218</v>
      </c>
      <c r="G980" s="208"/>
      <c r="H980" s="209" t="s">
        <v>21</v>
      </c>
      <c r="I980" s="211"/>
      <c r="J980" s="208"/>
      <c r="K980" s="208"/>
      <c r="L980" s="212"/>
      <c r="M980" s="213"/>
      <c r="N980" s="214"/>
      <c r="O980" s="214"/>
      <c r="P980" s="214"/>
      <c r="Q980" s="214"/>
      <c r="R980" s="214"/>
      <c r="S980" s="214"/>
      <c r="T980" s="215"/>
      <c r="AT980" s="216" t="s">
        <v>164</v>
      </c>
      <c r="AU980" s="216" t="s">
        <v>82</v>
      </c>
      <c r="AV980" s="11" t="s">
        <v>80</v>
      </c>
      <c r="AW980" s="11" t="s">
        <v>35</v>
      </c>
      <c r="AX980" s="11" t="s">
        <v>72</v>
      </c>
      <c r="AY980" s="216" t="s">
        <v>152</v>
      </c>
    </row>
    <row r="981" spans="2:65" s="12" customFormat="1" ht="13.5">
      <c r="B981" s="217"/>
      <c r="C981" s="218"/>
      <c r="D981" s="204" t="s">
        <v>164</v>
      </c>
      <c r="E981" s="219" t="s">
        <v>21</v>
      </c>
      <c r="F981" s="220" t="s">
        <v>341</v>
      </c>
      <c r="G981" s="218"/>
      <c r="H981" s="221">
        <v>34.450000000000003</v>
      </c>
      <c r="I981" s="222"/>
      <c r="J981" s="218"/>
      <c r="K981" s="218"/>
      <c r="L981" s="223"/>
      <c r="M981" s="224"/>
      <c r="N981" s="225"/>
      <c r="O981" s="225"/>
      <c r="P981" s="225"/>
      <c r="Q981" s="225"/>
      <c r="R981" s="225"/>
      <c r="S981" s="225"/>
      <c r="T981" s="226"/>
      <c r="AT981" s="227" t="s">
        <v>164</v>
      </c>
      <c r="AU981" s="227" t="s">
        <v>82</v>
      </c>
      <c r="AV981" s="12" t="s">
        <v>82</v>
      </c>
      <c r="AW981" s="12" t="s">
        <v>35</v>
      </c>
      <c r="AX981" s="12" t="s">
        <v>72</v>
      </c>
      <c r="AY981" s="227" t="s">
        <v>152</v>
      </c>
    </row>
    <row r="982" spans="2:65" s="14" customFormat="1" ht="13.5">
      <c r="B982" s="239"/>
      <c r="C982" s="240"/>
      <c r="D982" s="204" t="s">
        <v>164</v>
      </c>
      <c r="E982" s="241" t="s">
        <v>21</v>
      </c>
      <c r="F982" s="242" t="s">
        <v>176</v>
      </c>
      <c r="G982" s="240"/>
      <c r="H982" s="243">
        <v>1905.7850000000001</v>
      </c>
      <c r="I982" s="244"/>
      <c r="J982" s="240"/>
      <c r="K982" s="240"/>
      <c r="L982" s="245"/>
      <c r="M982" s="246"/>
      <c r="N982" s="247"/>
      <c r="O982" s="247"/>
      <c r="P982" s="247"/>
      <c r="Q982" s="247"/>
      <c r="R982" s="247"/>
      <c r="S982" s="247"/>
      <c r="T982" s="248"/>
      <c r="AT982" s="249" t="s">
        <v>164</v>
      </c>
      <c r="AU982" s="249" t="s">
        <v>82</v>
      </c>
      <c r="AV982" s="14" t="s">
        <v>160</v>
      </c>
      <c r="AW982" s="14" t="s">
        <v>35</v>
      </c>
      <c r="AX982" s="14" t="s">
        <v>80</v>
      </c>
      <c r="AY982" s="249" t="s">
        <v>152</v>
      </c>
    </row>
    <row r="983" spans="2:65" s="1" customFormat="1" ht="16.5" customHeight="1">
      <c r="B983" s="41"/>
      <c r="C983" s="192" t="s">
        <v>1236</v>
      </c>
      <c r="D983" s="192" t="s">
        <v>155</v>
      </c>
      <c r="E983" s="193" t="s">
        <v>1237</v>
      </c>
      <c r="F983" s="194" t="s">
        <v>1238</v>
      </c>
      <c r="G983" s="195" t="s">
        <v>192</v>
      </c>
      <c r="H983" s="196">
        <v>1438.5830000000001</v>
      </c>
      <c r="I983" s="197"/>
      <c r="J983" s="198">
        <f>ROUND(I983*H983,2)</f>
        <v>0</v>
      </c>
      <c r="K983" s="194" t="s">
        <v>159</v>
      </c>
      <c r="L983" s="61"/>
      <c r="M983" s="199" t="s">
        <v>21</v>
      </c>
      <c r="N983" s="200" t="s">
        <v>43</v>
      </c>
      <c r="O983" s="42"/>
      <c r="P983" s="201">
        <f>O983*H983</f>
        <v>0</v>
      </c>
      <c r="Q983" s="201">
        <v>1E-3</v>
      </c>
      <c r="R983" s="201">
        <f>Q983*H983</f>
        <v>1.4385830000000002</v>
      </c>
      <c r="S983" s="201">
        <v>3.1E-4</v>
      </c>
      <c r="T983" s="202">
        <f>S983*H983</f>
        <v>0.44596073000000003</v>
      </c>
      <c r="AR983" s="24" t="s">
        <v>275</v>
      </c>
      <c r="AT983" s="24" t="s">
        <v>155</v>
      </c>
      <c r="AU983" s="24" t="s">
        <v>82</v>
      </c>
      <c r="AY983" s="24" t="s">
        <v>152</v>
      </c>
      <c r="BE983" s="203">
        <f>IF(N983="základní",J983,0)</f>
        <v>0</v>
      </c>
      <c r="BF983" s="203">
        <f>IF(N983="snížená",J983,0)</f>
        <v>0</v>
      </c>
      <c r="BG983" s="203">
        <f>IF(N983="zákl. přenesená",J983,0)</f>
        <v>0</v>
      </c>
      <c r="BH983" s="203">
        <f>IF(N983="sníž. přenesená",J983,0)</f>
        <v>0</v>
      </c>
      <c r="BI983" s="203">
        <f>IF(N983="nulová",J983,0)</f>
        <v>0</v>
      </c>
      <c r="BJ983" s="24" t="s">
        <v>80</v>
      </c>
      <c r="BK983" s="203">
        <f>ROUND(I983*H983,2)</f>
        <v>0</v>
      </c>
      <c r="BL983" s="24" t="s">
        <v>275</v>
      </c>
      <c r="BM983" s="24" t="s">
        <v>1239</v>
      </c>
    </row>
    <row r="984" spans="2:65" s="1" customFormat="1" ht="13.5">
      <c r="B984" s="41"/>
      <c r="C984" s="63"/>
      <c r="D984" s="204" t="s">
        <v>162</v>
      </c>
      <c r="E984" s="63"/>
      <c r="F984" s="205" t="s">
        <v>1240</v>
      </c>
      <c r="G984" s="63"/>
      <c r="H984" s="63"/>
      <c r="I984" s="163"/>
      <c r="J984" s="63"/>
      <c r="K984" s="63"/>
      <c r="L984" s="61"/>
      <c r="M984" s="206"/>
      <c r="N984" s="42"/>
      <c r="O984" s="42"/>
      <c r="P984" s="42"/>
      <c r="Q984" s="42"/>
      <c r="R984" s="42"/>
      <c r="S984" s="42"/>
      <c r="T984" s="78"/>
      <c r="AT984" s="24" t="s">
        <v>162</v>
      </c>
      <c r="AU984" s="24" t="s">
        <v>82</v>
      </c>
    </row>
    <row r="985" spans="2:65" s="11" customFormat="1" ht="13.5">
      <c r="B985" s="207"/>
      <c r="C985" s="208"/>
      <c r="D985" s="204" t="s">
        <v>164</v>
      </c>
      <c r="E985" s="209" t="s">
        <v>21</v>
      </c>
      <c r="F985" s="210" t="s">
        <v>1227</v>
      </c>
      <c r="G985" s="208"/>
      <c r="H985" s="209" t="s">
        <v>21</v>
      </c>
      <c r="I985" s="211"/>
      <c r="J985" s="208"/>
      <c r="K985" s="208"/>
      <c r="L985" s="212"/>
      <c r="M985" s="213"/>
      <c r="N985" s="214"/>
      <c r="O985" s="214"/>
      <c r="P985" s="214"/>
      <c r="Q985" s="214"/>
      <c r="R985" s="214"/>
      <c r="S985" s="214"/>
      <c r="T985" s="215"/>
      <c r="AT985" s="216" t="s">
        <v>164</v>
      </c>
      <c r="AU985" s="216" t="s">
        <v>82</v>
      </c>
      <c r="AV985" s="11" t="s">
        <v>80</v>
      </c>
      <c r="AW985" s="11" t="s">
        <v>35</v>
      </c>
      <c r="AX985" s="11" t="s">
        <v>72</v>
      </c>
      <c r="AY985" s="216" t="s">
        <v>152</v>
      </c>
    </row>
    <row r="986" spans="2:65" s="12" customFormat="1" ht="13.5">
      <c r="B986" s="217"/>
      <c r="C986" s="218"/>
      <c r="D986" s="204" t="s">
        <v>164</v>
      </c>
      <c r="E986" s="219" t="s">
        <v>21</v>
      </c>
      <c r="F986" s="220" t="s">
        <v>1241</v>
      </c>
      <c r="G986" s="218"/>
      <c r="H986" s="221">
        <v>68.400000000000006</v>
      </c>
      <c r="I986" s="222"/>
      <c r="J986" s="218"/>
      <c r="K986" s="218"/>
      <c r="L986" s="223"/>
      <c r="M986" s="224"/>
      <c r="N986" s="225"/>
      <c r="O986" s="225"/>
      <c r="P986" s="225"/>
      <c r="Q986" s="225"/>
      <c r="R986" s="225"/>
      <c r="S986" s="225"/>
      <c r="T986" s="226"/>
      <c r="AT986" s="227" t="s">
        <v>164</v>
      </c>
      <c r="AU986" s="227" t="s">
        <v>82</v>
      </c>
      <c r="AV986" s="12" t="s">
        <v>82</v>
      </c>
      <c r="AW986" s="12" t="s">
        <v>35</v>
      </c>
      <c r="AX986" s="12" t="s">
        <v>72</v>
      </c>
      <c r="AY986" s="227" t="s">
        <v>152</v>
      </c>
    </row>
    <row r="987" spans="2:65" s="11" customFormat="1" ht="13.5">
      <c r="B987" s="207"/>
      <c r="C987" s="208"/>
      <c r="D987" s="204" t="s">
        <v>164</v>
      </c>
      <c r="E987" s="209" t="s">
        <v>21</v>
      </c>
      <c r="F987" s="210" t="s">
        <v>1235</v>
      </c>
      <c r="G987" s="208"/>
      <c r="H987" s="209" t="s">
        <v>21</v>
      </c>
      <c r="I987" s="211"/>
      <c r="J987" s="208"/>
      <c r="K987" s="208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164</v>
      </c>
      <c r="AU987" s="216" t="s">
        <v>82</v>
      </c>
      <c r="AV987" s="11" t="s">
        <v>80</v>
      </c>
      <c r="AW987" s="11" t="s">
        <v>35</v>
      </c>
      <c r="AX987" s="11" t="s">
        <v>72</v>
      </c>
      <c r="AY987" s="216" t="s">
        <v>152</v>
      </c>
    </row>
    <row r="988" spans="2:65" s="12" customFormat="1" ht="13.5">
      <c r="B988" s="217"/>
      <c r="C988" s="218"/>
      <c r="D988" s="204" t="s">
        <v>164</v>
      </c>
      <c r="E988" s="219" t="s">
        <v>21</v>
      </c>
      <c r="F988" s="220" t="s">
        <v>1242</v>
      </c>
      <c r="G988" s="218"/>
      <c r="H988" s="221">
        <v>1370.183</v>
      </c>
      <c r="I988" s="222"/>
      <c r="J988" s="218"/>
      <c r="K988" s="218"/>
      <c r="L988" s="223"/>
      <c r="M988" s="224"/>
      <c r="N988" s="225"/>
      <c r="O988" s="225"/>
      <c r="P988" s="225"/>
      <c r="Q988" s="225"/>
      <c r="R988" s="225"/>
      <c r="S988" s="225"/>
      <c r="T988" s="226"/>
      <c r="AT988" s="227" t="s">
        <v>164</v>
      </c>
      <c r="AU988" s="227" t="s">
        <v>82</v>
      </c>
      <c r="AV988" s="12" t="s">
        <v>82</v>
      </c>
      <c r="AW988" s="12" t="s">
        <v>35</v>
      </c>
      <c r="AX988" s="12" t="s">
        <v>72</v>
      </c>
      <c r="AY988" s="227" t="s">
        <v>152</v>
      </c>
    </row>
    <row r="989" spans="2:65" s="14" customFormat="1" ht="13.5">
      <c r="B989" s="239"/>
      <c r="C989" s="240"/>
      <c r="D989" s="204" t="s">
        <v>164</v>
      </c>
      <c r="E989" s="241" t="s">
        <v>21</v>
      </c>
      <c r="F989" s="242" t="s">
        <v>176</v>
      </c>
      <c r="G989" s="240"/>
      <c r="H989" s="243">
        <v>1438.5830000000001</v>
      </c>
      <c r="I989" s="244"/>
      <c r="J989" s="240"/>
      <c r="K989" s="240"/>
      <c r="L989" s="245"/>
      <c r="M989" s="246"/>
      <c r="N989" s="247"/>
      <c r="O989" s="247"/>
      <c r="P989" s="247"/>
      <c r="Q989" s="247"/>
      <c r="R989" s="247"/>
      <c r="S989" s="247"/>
      <c r="T989" s="248"/>
      <c r="AT989" s="249" t="s">
        <v>164</v>
      </c>
      <c r="AU989" s="249" t="s">
        <v>82</v>
      </c>
      <c r="AV989" s="14" t="s">
        <v>160</v>
      </c>
      <c r="AW989" s="14" t="s">
        <v>35</v>
      </c>
      <c r="AX989" s="14" t="s">
        <v>80</v>
      </c>
      <c r="AY989" s="249" t="s">
        <v>152</v>
      </c>
    </row>
    <row r="990" spans="2:65" s="1" customFormat="1" ht="16.5" customHeight="1">
      <c r="B990" s="41"/>
      <c r="C990" s="192" t="s">
        <v>1243</v>
      </c>
      <c r="D990" s="192" t="s">
        <v>155</v>
      </c>
      <c r="E990" s="193" t="s">
        <v>1244</v>
      </c>
      <c r="F990" s="194" t="s">
        <v>1245</v>
      </c>
      <c r="G990" s="195" t="s">
        <v>192</v>
      </c>
      <c r="H990" s="196">
        <v>1438.5830000000001</v>
      </c>
      <c r="I990" s="197"/>
      <c r="J990" s="198">
        <f>ROUND(I990*H990,2)</f>
        <v>0</v>
      </c>
      <c r="K990" s="194" t="s">
        <v>159</v>
      </c>
      <c r="L990" s="61"/>
      <c r="M990" s="199" t="s">
        <v>21</v>
      </c>
      <c r="N990" s="200" t="s">
        <v>43</v>
      </c>
      <c r="O990" s="42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AR990" s="24" t="s">
        <v>275</v>
      </c>
      <c r="AT990" s="24" t="s">
        <v>155</v>
      </c>
      <c r="AU990" s="24" t="s">
        <v>82</v>
      </c>
      <c r="AY990" s="24" t="s">
        <v>152</v>
      </c>
      <c r="BE990" s="203">
        <f>IF(N990="základní",J990,0)</f>
        <v>0</v>
      </c>
      <c r="BF990" s="203">
        <f>IF(N990="snížená",J990,0)</f>
        <v>0</v>
      </c>
      <c r="BG990" s="203">
        <f>IF(N990="zákl. přenesená",J990,0)</f>
        <v>0</v>
      </c>
      <c r="BH990" s="203">
        <f>IF(N990="sníž. přenesená",J990,0)</f>
        <v>0</v>
      </c>
      <c r="BI990" s="203">
        <f>IF(N990="nulová",J990,0)</f>
        <v>0</v>
      </c>
      <c r="BJ990" s="24" t="s">
        <v>80</v>
      </c>
      <c r="BK990" s="203">
        <f>ROUND(I990*H990,2)</f>
        <v>0</v>
      </c>
      <c r="BL990" s="24" t="s">
        <v>275</v>
      </c>
      <c r="BM990" s="24" t="s">
        <v>1246</v>
      </c>
    </row>
    <row r="991" spans="2:65" s="1" customFormat="1" ht="13.5">
      <c r="B991" s="41"/>
      <c r="C991" s="63"/>
      <c r="D991" s="204" t="s">
        <v>162</v>
      </c>
      <c r="E991" s="63"/>
      <c r="F991" s="205" t="s">
        <v>1245</v>
      </c>
      <c r="G991" s="63"/>
      <c r="H991" s="63"/>
      <c r="I991" s="163"/>
      <c r="J991" s="63"/>
      <c r="K991" s="63"/>
      <c r="L991" s="61"/>
      <c r="M991" s="206"/>
      <c r="N991" s="42"/>
      <c r="O991" s="42"/>
      <c r="P991" s="42"/>
      <c r="Q991" s="42"/>
      <c r="R991" s="42"/>
      <c r="S991" s="42"/>
      <c r="T991" s="78"/>
      <c r="AT991" s="24" t="s">
        <v>162</v>
      </c>
      <c r="AU991" s="24" t="s">
        <v>82</v>
      </c>
    </row>
    <row r="992" spans="2:65" s="1" customFormat="1" ht="16.5" customHeight="1">
      <c r="B992" s="41"/>
      <c r="C992" s="192" t="s">
        <v>1247</v>
      </c>
      <c r="D992" s="192" t="s">
        <v>155</v>
      </c>
      <c r="E992" s="193" t="s">
        <v>1248</v>
      </c>
      <c r="F992" s="194" t="s">
        <v>1249</v>
      </c>
      <c r="G992" s="195" t="s">
        <v>192</v>
      </c>
      <c r="H992" s="196">
        <v>1438.5830000000001</v>
      </c>
      <c r="I992" s="197"/>
      <c r="J992" s="198">
        <f>ROUND(I992*H992,2)</f>
        <v>0</v>
      </c>
      <c r="K992" s="194" t="s">
        <v>159</v>
      </c>
      <c r="L992" s="61"/>
      <c r="M992" s="199" t="s">
        <v>21</v>
      </c>
      <c r="N992" s="200" t="s">
        <v>43</v>
      </c>
      <c r="O992" s="42"/>
      <c r="P992" s="201">
        <f>O992*H992</f>
        <v>0</v>
      </c>
      <c r="Q992" s="201">
        <v>0</v>
      </c>
      <c r="R992" s="201">
        <f>Q992*H992</f>
        <v>0</v>
      </c>
      <c r="S992" s="201">
        <v>1.4999999999999999E-4</v>
      </c>
      <c r="T992" s="202">
        <f>S992*H992</f>
        <v>0.21578744999999999</v>
      </c>
      <c r="AR992" s="24" t="s">
        <v>275</v>
      </c>
      <c r="AT992" s="24" t="s">
        <v>155</v>
      </c>
      <c r="AU992" s="24" t="s">
        <v>82</v>
      </c>
      <c r="AY992" s="24" t="s">
        <v>152</v>
      </c>
      <c r="BE992" s="203">
        <f>IF(N992="základní",J992,0)</f>
        <v>0</v>
      </c>
      <c r="BF992" s="203">
        <f>IF(N992="snížená",J992,0)</f>
        <v>0</v>
      </c>
      <c r="BG992" s="203">
        <f>IF(N992="zákl. přenesená",J992,0)</f>
        <v>0</v>
      </c>
      <c r="BH992" s="203">
        <f>IF(N992="sníž. přenesená",J992,0)</f>
        <v>0</v>
      </c>
      <c r="BI992" s="203">
        <f>IF(N992="nulová",J992,0)</f>
        <v>0</v>
      </c>
      <c r="BJ992" s="24" t="s">
        <v>80</v>
      </c>
      <c r="BK992" s="203">
        <f>ROUND(I992*H992,2)</f>
        <v>0</v>
      </c>
      <c r="BL992" s="24" t="s">
        <v>275</v>
      </c>
      <c r="BM992" s="24" t="s">
        <v>1250</v>
      </c>
    </row>
    <row r="993" spans="2:65" s="1" customFormat="1" ht="13.5">
      <c r="B993" s="41"/>
      <c r="C993" s="63"/>
      <c r="D993" s="204" t="s">
        <v>162</v>
      </c>
      <c r="E993" s="63"/>
      <c r="F993" s="205" t="s">
        <v>1251</v>
      </c>
      <c r="G993" s="63"/>
      <c r="H993" s="63"/>
      <c r="I993" s="163"/>
      <c r="J993" s="63"/>
      <c r="K993" s="63"/>
      <c r="L993" s="61"/>
      <c r="M993" s="206"/>
      <c r="N993" s="42"/>
      <c r="O993" s="42"/>
      <c r="P993" s="42"/>
      <c r="Q993" s="42"/>
      <c r="R993" s="42"/>
      <c r="S993" s="42"/>
      <c r="T993" s="78"/>
      <c r="AT993" s="24" t="s">
        <v>162</v>
      </c>
      <c r="AU993" s="24" t="s">
        <v>82</v>
      </c>
    </row>
    <row r="994" spans="2:65" s="10" customFormat="1" ht="29.85" customHeight="1">
      <c r="B994" s="176"/>
      <c r="C994" s="177"/>
      <c r="D994" s="178" t="s">
        <v>71</v>
      </c>
      <c r="E994" s="190" t="s">
        <v>1252</v>
      </c>
      <c r="F994" s="190" t="s">
        <v>1253</v>
      </c>
      <c r="G994" s="177"/>
      <c r="H994" s="177"/>
      <c r="I994" s="180"/>
      <c r="J994" s="191">
        <f>BK994</f>
        <v>0</v>
      </c>
      <c r="K994" s="177"/>
      <c r="L994" s="182"/>
      <c r="M994" s="183"/>
      <c r="N994" s="184"/>
      <c r="O994" s="184"/>
      <c r="P994" s="185">
        <f>SUM(P995:P1007)</f>
        <v>0</v>
      </c>
      <c r="Q994" s="184"/>
      <c r="R994" s="185">
        <f>SUM(R995:R1007)</f>
        <v>0</v>
      </c>
      <c r="S994" s="184"/>
      <c r="T994" s="186">
        <f>SUM(T995:T1007)</f>
        <v>7.2309599999999996</v>
      </c>
      <c r="AR994" s="187" t="s">
        <v>82</v>
      </c>
      <c r="AT994" s="188" t="s">
        <v>71</v>
      </c>
      <c r="AU994" s="188" t="s">
        <v>80</v>
      </c>
      <c r="AY994" s="187" t="s">
        <v>152</v>
      </c>
      <c r="BK994" s="189">
        <f>SUM(BK995:BK1007)</f>
        <v>0</v>
      </c>
    </row>
    <row r="995" spans="2:65" s="1" customFormat="1" ht="16.5" customHeight="1">
      <c r="B995" s="41"/>
      <c r="C995" s="192" t="s">
        <v>1254</v>
      </c>
      <c r="D995" s="192" t="s">
        <v>155</v>
      </c>
      <c r="E995" s="193" t="s">
        <v>1255</v>
      </c>
      <c r="F995" s="194" t="s">
        <v>1256</v>
      </c>
      <c r="G995" s="195" t="s">
        <v>371</v>
      </c>
      <c r="H995" s="196">
        <v>52</v>
      </c>
      <c r="I995" s="197"/>
      <c r="J995" s="198">
        <f>ROUND(I995*H995,2)</f>
        <v>0</v>
      </c>
      <c r="K995" s="194" t="s">
        <v>159</v>
      </c>
      <c r="L995" s="61"/>
      <c r="M995" s="199" t="s">
        <v>21</v>
      </c>
      <c r="N995" s="200" t="s">
        <v>43</v>
      </c>
      <c r="O995" s="42"/>
      <c r="P995" s="201">
        <f>O995*H995</f>
        <v>0</v>
      </c>
      <c r="Q995" s="201">
        <v>0</v>
      </c>
      <c r="R995" s="201">
        <f>Q995*H995</f>
        <v>0</v>
      </c>
      <c r="S995" s="201">
        <v>2.4E-2</v>
      </c>
      <c r="T995" s="202">
        <f>S995*H995</f>
        <v>1.248</v>
      </c>
      <c r="AR995" s="24" t="s">
        <v>275</v>
      </c>
      <c r="AT995" s="24" t="s">
        <v>155</v>
      </c>
      <c r="AU995" s="24" t="s">
        <v>82</v>
      </c>
      <c r="AY995" s="24" t="s">
        <v>152</v>
      </c>
      <c r="BE995" s="203">
        <f>IF(N995="základní",J995,0)</f>
        <v>0</v>
      </c>
      <c r="BF995" s="203">
        <f>IF(N995="snížená",J995,0)</f>
        <v>0</v>
      </c>
      <c r="BG995" s="203">
        <f>IF(N995="zákl. přenesená",J995,0)</f>
        <v>0</v>
      </c>
      <c r="BH995" s="203">
        <f>IF(N995="sníž. přenesená",J995,0)</f>
        <v>0</v>
      </c>
      <c r="BI995" s="203">
        <f>IF(N995="nulová",J995,0)</f>
        <v>0</v>
      </c>
      <c r="BJ995" s="24" t="s">
        <v>80</v>
      </c>
      <c r="BK995" s="203">
        <f>ROUND(I995*H995,2)</f>
        <v>0</v>
      </c>
      <c r="BL995" s="24" t="s">
        <v>275</v>
      </c>
      <c r="BM995" s="24" t="s">
        <v>1257</v>
      </c>
    </row>
    <row r="996" spans="2:65" s="1" customFormat="1" ht="13.5">
      <c r="B996" s="41"/>
      <c r="C996" s="63"/>
      <c r="D996" s="204" t="s">
        <v>162</v>
      </c>
      <c r="E996" s="63"/>
      <c r="F996" s="205" t="s">
        <v>1256</v>
      </c>
      <c r="G996" s="63"/>
      <c r="H996" s="63"/>
      <c r="I996" s="163"/>
      <c r="J996" s="63"/>
      <c r="K996" s="63"/>
      <c r="L996" s="61"/>
      <c r="M996" s="206"/>
      <c r="N996" s="42"/>
      <c r="O996" s="42"/>
      <c r="P996" s="42"/>
      <c r="Q996" s="42"/>
      <c r="R996" s="42"/>
      <c r="S996" s="42"/>
      <c r="T996" s="78"/>
      <c r="AT996" s="24" t="s">
        <v>162</v>
      </c>
      <c r="AU996" s="24" t="s">
        <v>82</v>
      </c>
    </row>
    <row r="997" spans="2:65" s="1" customFormat="1" ht="16.5" customHeight="1">
      <c r="B997" s="41"/>
      <c r="C997" s="192" t="s">
        <v>1258</v>
      </c>
      <c r="D997" s="192" t="s">
        <v>155</v>
      </c>
      <c r="E997" s="193" t="s">
        <v>1259</v>
      </c>
      <c r="F997" s="194" t="s">
        <v>1260</v>
      </c>
      <c r="G997" s="195" t="s">
        <v>192</v>
      </c>
      <c r="H997" s="196">
        <v>674.16</v>
      </c>
      <c r="I997" s="197"/>
      <c r="J997" s="198">
        <f>ROUND(I997*H997,2)</f>
        <v>0</v>
      </c>
      <c r="K997" s="194" t="s">
        <v>159</v>
      </c>
      <c r="L997" s="61"/>
      <c r="M997" s="199" t="s">
        <v>21</v>
      </c>
      <c r="N997" s="200" t="s">
        <v>43</v>
      </c>
      <c r="O997" s="42"/>
      <c r="P997" s="201">
        <f>O997*H997</f>
        <v>0</v>
      </c>
      <c r="Q997" s="201">
        <v>0</v>
      </c>
      <c r="R997" s="201">
        <f>Q997*H997</f>
        <v>0</v>
      </c>
      <c r="S997" s="201">
        <v>4.0000000000000001E-3</v>
      </c>
      <c r="T997" s="202">
        <f>S997*H997</f>
        <v>2.6966399999999999</v>
      </c>
      <c r="AR997" s="24" t="s">
        <v>275</v>
      </c>
      <c r="AT997" s="24" t="s">
        <v>155</v>
      </c>
      <c r="AU997" s="24" t="s">
        <v>82</v>
      </c>
      <c r="AY997" s="24" t="s">
        <v>152</v>
      </c>
      <c r="BE997" s="203">
        <f>IF(N997="základní",J997,0)</f>
        <v>0</v>
      </c>
      <c r="BF997" s="203">
        <f>IF(N997="snížená",J997,0)</f>
        <v>0</v>
      </c>
      <c r="BG997" s="203">
        <f>IF(N997="zákl. přenesená",J997,0)</f>
        <v>0</v>
      </c>
      <c r="BH997" s="203">
        <f>IF(N997="sníž. přenesená",J997,0)</f>
        <v>0</v>
      </c>
      <c r="BI997" s="203">
        <f>IF(N997="nulová",J997,0)</f>
        <v>0</v>
      </c>
      <c r="BJ997" s="24" t="s">
        <v>80</v>
      </c>
      <c r="BK997" s="203">
        <f>ROUND(I997*H997,2)</f>
        <v>0</v>
      </c>
      <c r="BL997" s="24" t="s">
        <v>275</v>
      </c>
      <c r="BM997" s="24" t="s">
        <v>1261</v>
      </c>
    </row>
    <row r="998" spans="2:65" s="1" customFormat="1" ht="13.5">
      <c r="B998" s="41"/>
      <c r="C998" s="63"/>
      <c r="D998" s="204" t="s">
        <v>162</v>
      </c>
      <c r="E998" s="63"/>
      <c r="F998" s="205" t="s">
        <v>1262</v>
      </c>
      <c r="G998" s="63"/>
      <c r="H998" s="63"/>
      <c r="I998" s="163"/>
      <c r="J998" s="63"/>
      <c r="K998" s="63"/>
      <c r="L998" s="61"/>
      <c r="M998" s="206"/>
      <c r="N998" s="42"/>
      <c r="O998" s="42"/>
      <c r="P998" s="42"/>
      <c r="Q998" s="42"/>
      <c r="R998" s="42"/>
      <c r="S998" s="42"/>
      <c r="T998" s="78"/>
      <c r="AT998" s="24" t="s">
        <v>162</v>
      </c>
      <c r="AU998" s="24" t="s">
        <v>82</v>
      </c>
    </row>
    <row r="999" spans="2:65" s="11" customFormat="1" ht="13.5">
      <c r="B999" s="207"/>
      <c r="C999" s="208"/>
      <c r="D999" s="204" t="s">
        <v>164</v>
      </c>
      <c r="E999" s="209" t="s">
        <v>21</v>
      </c>
      <c r="F999" s="210" t="s">
        <v>1263</v>
      </c>
      <c r="G999" s="208"/>
      <c r="H999" s="209" t="s">
        <v>21</v>
      </c>
      <c r="I999" s="211"/>
      <c r="J999" s="208"/>
      <c r="K999" s="208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164</v>
      </c>
      <c r="AU999" s="216" t="s">
        <v>82</v>
      </c>
      <c r="AV999" s="11" t="s">
        <v>80</v>
      </c>
      <c r="AW999" s="11" t="s">
        <v>35</v>
      </c>
      <c r="AX999" s="11" t="s">
        <v>72</v>
      </c>
      <c r="AY999" s="216" t="s">
        <v>152</v>
      </c>
    </row>
    <row r="1000" spans="2:65" s="12" customFormat="1" ht="13.5">
      <c r="B1000" s="217"/>
      <c r="C1000" s="218"/>
      <c r="D1000" s="204" t="s">
        <v>164</v>
      </c>
      <c r="E1000" s="219" t="s">
        <v>21</v>
      </c>
      <c r="F1000" s="220" t="s">
        <v>1264</v>
      </c>
      <c r="G1000" s="218"/>
      <c r="H1000" s="221">
        <v>674.16</v>
      </c>
      <c r="I1000" s="222"/>
      <c r="J1000" s="218"/>
      <c r="K1000" s="218"/>
      <c r="L1000" s="223"/>
      <c r="M1000" s="224"/>
      <c r="N1000" s="225"/>
      <c r="O1000" s="225"/>
      <c r="P1000" s="225"/>
      <c r="Q1000" s="225"/>
      <c r="R1000" s="225"/>
      <c r="S1000" s="225"/>
      <c r="T1000" s="226"/>
      <c r="AT1000" s="227" t="s">
        <v>164</v>
      </c>
      <c r="AU1000" s="227" t="s">
        <v>82</v>
      </c>
      <c r="AV1000" s="12" t="s">
        <v>82</v>
      </c>
      <c r="AW1000" s="12" t="s">
        <v>35</v>
      </c>
      <c r="AX1000" s="12" t="s">
        <v>80</v>
      </c>
      <c r="AY1000" s="227" t="s">
        <v>152</v>
      </c>
    </row>
    <row r="1001" spans="2:65" s="1" customFormat="1" ht="16.5" customHeight="1">
      <c r="B1001" s="41"/>
      <c r="C1001" s="192" t="s">
        <v>1265</v>
      </c>
      <c r="D1001" s="192" t="s">
        <v>155</v>
      </c>
      <c r="E1001" s="193" t="s">
        <v>1266</v>
      </c>
      <c r="F1001" s="194" t="s">
        <v>1267</v>
      </c>
      <c r="G1001" s="195" t="s">
        <v>192</v>
      </c>
      <c r="H1001" s="196">
        <v>674.16</v>
      </c>
      <c r="I1001" s="197"/>
      <c r="J1001" s="198">
        <f>ROUND(I1001*H1001,2)</f>
        <v>0</v>
      </c>
      <c r="K1001" s="194" t="s">
        <v>159</v>
      </c>
      <c r="L1001" s="61"/>
      <c r="M1001" s="199" t="s">
        <v>21</v>
      </c>
      <c r="N1001" s="200" t="s">
        <v>43</v>
      </c>
      <c r="O1001" s="42"/>
      <c r="P1001" s="201">
        <f>O1001*H1001</f>
        <v>0</v>
      </c>
      <c r="Q1001" s="201">
        <v>0</v>
      </c>
      <c r="R1001" s="201">
        <f>Q1001*H1001</f>
        <v>0</v>
      </c>
      <c r="S1001" s="201">
        <v>2E-3</v>
      </c>
      <c r="T1001" s="202">
        <f>S1001*H1001</f>
        <v>1.34832</v>
      </c>
      <c r="AR1001" s="24" t="s">
        <v>275</v>
      </c>
      <c r="AT1001" s="24" t="s">
        <v>155</v>
      </c>
      <c r="AU1001" s="24" t="s">
        <v>82</v>
      </c>
      <c r="AY1001" s="24" t="s">
        <v>152</v>
      </c>
      <c r="BE1001" s="203">
        <f>IF(N1001="základní",J1001,0)</f>
        <v>0</v>
      </c>
      <c r="BF1001" s="203">
        <f>IF(N1001="snížená",J1001,0)</f>
        <v>0</v>
      </c>
      <c r="BG1001" s="203">
        <f>IF(N1001="zákl. přenesená",J1001,0)</f>
        <v>0</v>
      </c>
      <c r="BH1001" s="203">
        <f>IF(N1001="sníž. přenesená",J1001,0)</f>
        <v>0</v>
      </c>
      <c r="BI1001" s="203">
        <f>IF(N1001="nulová",J1001,0)</f>
        <v>0</v>
      </c>
      <c r="BJ1001" s="24" t="s">
        <v>80</v>
      </c>
      <c r="BK1001" s="203">
        <f>ROUND(I1001*H1001,2)</f>
        <v>0</v>
      </c>
      <c r="BL1001" s="24" t="s">
        <v>275</v>
      </c>
      <c r="BM1001" s="24" t="s">
        <v>1268</v>
      </c>
    </row>
    <row r="1002" spans="2:65" s="1" customFormat="1" ht="13.5">
      <c r="B1002" s="41"/>
      <c r="C1002" s="63"/>
      <c r="D1002" s="204" t="s">
        <v>162</v>
      </c>
      <c r="E1002" s="63"/>
      <c r="F1002" s="205" t="s">
        <v>1269</v>
      </c>
      <c r="G1002" s="63"/>
      <c r="H1002" s="63"/>
      <c r="I1002" s="163"/>
      <c r="J1002" s="63"/>
      <c r="K1002" s="63"/>
      <c r="L1002" s="61"/>
      <c r="M1002" s="206"/>
      <c r="N1002" s="42"/>
      <c r="O1002" s="42"/>
      <c r="P1002" s="42"/>
      <c r="Q1002" s="42"/>
      <c r="R1002" s="42"/>
      <c r="S1002" s="42"/>
      <c r="T1002" s="78"/>
      <c r="AT1002" s="24" t="s">
        <v>162</v>
      </c>
      <c r="AU1002" s="24" t="s">
        <v>82</v>
      </c>
    </row>
    <row r="1003" spans="2:65" s="1" customFormat="1" ht="16.5" customHeight="1">
      <c r="B1003" s="41"/>
      <c r="C1003" s="192" t="s">
        <v>1270</v>
      </c>
      <c r="D1003" s="192" t="s">
        <v>155</v>
      </c>
      <c r="E1003" s="193" t="s">
        <v>1271</v>
      </c>
      <c r="F1003" s="194" t="s">
        <v>1272</v>
      </c>
      <c r="G1003" s="195" t="s">
        <v>192</v>
      </c>
      <c r="H1003" s="196">
        <v>592</v>
      </c>
      <c r="I1003" s="197"/>
      <c r="J1003" s="198">
        <f>ROUND(I1003*H1003,2)</f>
        <v>0</v>
      </c>
      <c r="K1003" s="194" t="s">
        <v>159</v>
      </c>
      <c r="L1003" s="61"/>
      <c r="M1003" s="199" t="s">
        <v>21</v>
      </c>
      <c r="N1003" s="200" t="s">
        <v>43</v>
      </c>
      <c r="O1003" s="42"/>
      <c r="P1003" s="201">
        <f>O1003*H1003</f>
        <v>0</v>
      </c>
      <c r="Q1003" s="201">
        <v>0</v>
      </c>
      <c r="R1003" s="201">
        <f>Q1003*H1003</f>
        <v>0</v>
      </c>
      <c r="S1003" s="201">
        <v>3.0000000000000001E-3</v>
      </c>
      <c r="T1003" s="202">
        <f>S1003*H1003</f>
        <v>1.776</v>
      </c>
      <c r="AR1003" s="24" t="s">
        <v>275</v>
      </c>
      <c r="AT1003" s="24" t="s">
        <v>155</v>
      </c>
      <c r="AU1003" s="24" t="s">
        <v>82</v>
      </c>
      <c r="AY1003" s="24" t="s">
        <v>152</v>
      </c>
      <c r="BE1003" s="203">
        <f>IF(N1003="základní",J1003,0)</f>
        <v>0</v>
      </c>
      <c r="BF1003" s="203">
        <f>IF(N1003="snížená",J1003,0)</f>
        <v>0</v>
      </c>
      <c r="BG1003" s="203">
        <f>IF(N1003="zákl. přenesená",J1003,0)</f>
        <v>0</v>
      </c>
      <c r="BH1003" s="203">
        <f>IF(N1003="sníž. přenesená",J1003,0)</f>
        <v>0</v>
      </c>
      <c r="BI1003" s="203">
        <f>IF(N1003="nulová",J1003,0)</f>
        <v>0</v>
      </c>
      <c r="BJ1003" s="24" t="s">
        <v>80</v>
      </c>
      <c r="BK1003" s="203">
        <f>ROUND(I1003*H1003,2)</f>
        <v>0</v>
      </c>
      <c r="BL1003" s="24" t="s">
        <v>275</v>
      </c>
      <c r="BM1003" s="24" t="s">
        <v>1273</v>
      </c>
    </row>
    <row r="1004" spans="2:65" s="1" customFormat="1" ht="13.5">
      <c r="B1004" s="41"/>
      <c r="C1004" s="63"/>
      <c r="D1004" s="204" t="s">
        <v>162</v>
      </c>
      <c r="E1004" s="63"/>
      <c r="F1004" s="205" t="s">
        <v>1274</v>
      </c>
      <c r="G1004" s="63"/>
      <c r="H1004" s="63"/>
      <c r="I1004" s="163"/>
      <c r="J1004" s="63"/>
      <c r="K1004" s="63"/>
      <c r="L1004" s="61"/>
      <c r="M1004" s="206"/>
      <c r="N1004" s="42"/>
      <c r="O1004" s="42"/>
      <c r="P1004" s="42"/>
      <c r="Q1004" s="42"/>
      <c r="R1004" s="42"/>
      <c r="S1004" s="42"/>
      <c r="T1004" s="78"/>
      <c r="AT1004" s="24" t="s">
        <v>162</v>
      </c>
      <c r="AU1004" s="24" t="s">
        <v>82</v>
      </c>
    </row>
    <row r="1005" spans="2:65" s="12" customFormat="1" ht="40.5">
      <c r="B1005" s="217"/>
      <c r="C1005" s="218"/>
      <c r="D1005" s="204" t="s">
        <v>164</v>
      </c>
      <c r="E1005" s="219" t="s">
        <v>21</v>
      </c>
      <c r="F1005" s="220" t="s">
        <v>1275</v>
      </c>
      <c r="G1005" s="218"/>
      <c r="H1005" s="221">
        <v>592</v>
      </c>
      <c r="I1005" s="222"/>
      <c r="J1005" s="218"/>
      <c r="K1005" s="218"/>
      <c r="L1005" s="223"/>
      <c r="M1005" s="224"/>
      <c r="N1005" s="225"/>
      <c r="O1005" s="225"/>
      <c r="P1005" s="225"/>
      <c r="Q1005" s="225"/>
      <c r="R1005" s="225"/>
      <c r="S1005" s="225"/>
      <c r="T1005" s="226"/>
      <c r="AT1005" s="227" t="s">
        <v>164</v>
      </c>
      <c r="AU1005" s="227" t="s">
        <v>82</v>
      </c>
      <c r="AV1005" s="12" t="s">
        <v>82</v>
      </c>
      <c r="AW1005" s="12" t="s">
        <v>35</v>
      </c>
      <c r="AX1005" s="12" t="s">
        <v>80</v>
      </c>
      <c r="AY1005" s="227" t="s">
        <v>152</v>
      </c>
    </row>
    <row r="1006" spans="2:65" s="1" customFormat="1" ht="16.5" customHeight="1">
      <c r="B1006" s="41"/>
      <c r="C1006" s="192" t="s">
        <v>1276</v>
      </c>
      <c r="D1006" s="192" t="s">
        <v>155</v>
      </c>
      <c r="E1006" s="193" t="s">
        <v>1277</v>
      </c>
      <c r="F1006" s="194" t="s">
        <v>1278</v>
      </c>
      <c r="G1006" s="195" t="s">
        <v>242</v>
      </c>
      <c r="H1006" s="196">
        <v>540</v>
      </c>
      <c r="I1006" s="197"/>
      <c r="J1006" s="198">
        <f>ROUND(I1006*H1006,2)</f>
        <v>0</v>
      </c>
      <c r="K1006" s="194" t="s">
        <v>159</v>
      </c>
      <c r="L1006" s="61"/>
      <c r="M1006" s="199" t="s">
        <v>21</v>
      </c>
      <c r="N1006" s="200" t="s">
        <v>43</v>
      </c>
      <c r="O1006" s="42"/>
      <c r="P1006" s="201">
        <f>O1006*H1006</f>
        <v>0</v>
      </c>
      <c r="Q1006" s="201">
        <v>0</v>
      </c>
      <c r="R1006" s="201">
        <f>Q1006*H1006</f>
        <v>0</v>
      </c>
      <c r="S1006" s="201">
        <v>2.9999999999999997E-4</v>
      </c>
      <c r="T1006" s="202">
        <f>S1006*H1006</f>
        <v>0.16199999999999998</v>
      </c>
      <c r="AR1006" s="24" t="s">
        <v>275</v>
      </c>
      <c r="AT1006" s="24" t="s">
        <v>155</v>
      </c>
      <c r="AU1006" s="24" t="s">
        <v>82</v>
      </c>
      <c r="AY1006" s="24" t="s">
        <v>152</v>
      </c>
      <c r="BE1006" s="203">
        <f>IF(N1006="základní",J1006,0)</f>
        <v>0</v>
      </c>
      <c r="BF1006" s="203">
        <f>IF(N1006="snížená",J1006,0)</f>
        <v>0</v>
      </c>
      <c r="BG1006" s="203">
        <f>IF(N1006="zákl. přenesená",J1006,0)</f>
        <v>0</v>
      </c>
      <c r="BH1006" s="203">
        <f>IF(N1006="sníž. přenesená",J1006,0)</f>
        <v>0</v>
      </c>
      <c r="BI1006" s="203">
        <f>IF(N1006="nulová",J1006,0)</f>
        <v>0</v>
      </c>
      <c r="BJ1006" s="24" t="s">
        <v>80</v>
      </c>
      <c r="BK1006" s="203">
        <f>ROUND(I1006*H1006,2)</f>
        <v>0</v>
      </c>
      <c r="BL1006" s="24" t="s">
        <v>275</v>
      </c>
      <c r="BM1006" s="24" t="s">
        <v>1279</v>
      </c>
    </row>
    <row r="1007" spans="2:65" s="1" customFormat="1" ht="13.5">
      <c r="B1007" s="41"/>
      <c r="C1007" s="63"/>
      <c r="D1007" s="204" t="s">
        <v>162</v>
      </c>
      <c r="E1007" s="63"/>
      <c r="F1007" s="205" t="s">
        <v>1280</v>
      </c>
      <c r="G1007" s="63"/>
      <c r="H1007" s="63"/>
      <c r="I1007" s="163"/>
      <c r="J1007" s="63"/>
      <c r="K1007" s="63"/>
      <c r="L1007" s="61"/>
      <c r="M1007" s="261"/>
      <c r="N1007" s="262"/>
      <c r="O1007" s="262"/>
      <c r="P1007" s="262"/>
      <c r="Q1007" s="262"/>
      <c r="R1007" s="262"/>
      <c r="S1007" s="262"/>
      <c r="T1007" s="263"/>
      <c r="AT1007" s="24" t="s">
        <v>162</v>
      </c>
      <c r="AU1007" s="24" t="s">
        <v>82</v>
      </c>
    </row>
    <row r="1008" spans="2:65" s="1" customFormat="1" ht="6.95" customHeight="1">
      <c r="B1008" s="56"/>
      <c r="C1008" s="57"/>
      <c r="D1008" s="57"/>
      <c r="E1008" s="57"/>
      <c r="F1008" s="57"/>
      <c r="G1008" s="57"/>
      <c r="H1008" s="57"/>
      <c r="I1008" s="139"/>
      <c r="J1008" s="57"/>
      <c r="K1008" s="57"/>
      <c r="L1008" s="61"/>
    </row>
  </sheetData>
  <sheetProtection algorithmName="SHA-512" hashValue="ueChlPLcg7mY8G9PYVloqWnQ6o9Xgyuc5WJw5QreiO1JeORH6cnPxstZH4nT8vgDbgwoxlO2oaHzQtgEKbbGcg==" saltValue="M6DFijmFJWnFyIGi1JRwc2cCkTrNOE3JE+vFh7JnqxbnYJBew37tA38IaK305weVQiUIG27X3YWOHBuCsXT8VQ==" spinCount="100000" sheet="1" objects="1" scenarios="1" formatColumns="0" formatRows="0" autoFilter="0"/>
  <autoFilter ref="C97:K1007"/>
  <mergeCells count="10">
    <mergeCell ref="J51:J52"/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101</v>
      </c>
      <c r="G1" s="392" t="s">
        <v>102</v>
      </c>
      <c r="H1" s="392"/>
      <c r="I1" s="115"/>
      <c r="J1" s="114" t="s">
        <v>103</v>
      </c>
      <c r="K1" s="113" t="s">
        <v>104</v>
      </c>
      <c r="L1" s="114" t="s">
        <v>105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Stavební úpravy stanice st.dětí, dětská klinika-pavilon D3-4.NP, Krajská zdravotní a.s. - Masarykova nemocnice Ústí n.L.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1281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19. 12. 2017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57" customHeight="1">
      <c r="B24" s="121"/>
      <c r="C24" s="122"/>
      <c r="D24" s="122"/>
      <c r="E24" s="353" t="s">
        <v>37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ROUND(SUM(BE86:BE363), 2)</f>
        <v>0</v>
      </c>
      <c r="G30" s="42"/>
      <c r="H30" s="42"/>
      <c r="I30" s="131">
        <v>0.21</v>
      </c>
      <c r="J30" s="130">
        <f>ROUND(ROUND((SUM(BE86:BE363)),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ROUND(SUM(BF86:BF363), 2)</f>
        <v>0</v>
      </c>
      <c r="G31" s="42"/>
      <c r="H31" s="42"/>
      <c r="I31" s="131">
        <v>0.15</v>
      </c>
      <c r="J31" s="130">
        <f>ROUND(ROUND((SUM(BF86:BF363)),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ROUND(SUM(BG86:BG363),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ROUND(SUM(BH86:BH363),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ROUND(SUM(BI86:BI363),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Stavební úpravy stanice st.dětí, dětská klinika-pavilon D3-4.NP, Krajská zdravotní a.s. - Masarykova nemocnice Ústí n.L.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02 - ZTI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Ústí nad Labem</v>
      </c>
      <c r="G49" s="42"/>
      <c r="H49" s="42"/>
      <c r="I49" s="119" t="s">
        <v>25</v>
      </c>
      <c r="J49" s="120" t="str">
        <f>IF(J12="","",J12)</f>
        <v>19. 12. 2017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Krajská zdravotní a.s., Masarykova nemocnice UL</v>
      </c>
      <c r="G51" s="42"/>
      <c r="H51" s="42"/>
      <c r="I51" s="119" t="s">
        <v>33</v>
      </c>
      <c r="J51" s="353" t="str">
        <f>E21</f>
        <v>ARCHATELIÉR, spol.s r.o., Ústí n.L.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110</v>
      </c>
      <c r="D54" s="132"/>
      <c r="E54" s="132"/>
      <c r="F54" s="132"/>
      <c r="G54" s="132"/>
      <c r="H54" s="132"/>
      <c r="I54" s="145"/>
      <c r="J54" s="146" t="s">
        <v>111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112</v>
      </c>
      <c r="D56" s="42"/>
      <c r="E56" s="42"/>
      <c r="F56" s="42"/>
      <c r="G56" s="42"/>
      <c r="H56" s="42"/>
      <c r="I56" s="118"/>
      <c r="J56" s="128">
        <f>J86</f>
        <v>0</v>
      </c>
      <c r="K56" s="45"/>
      <c r="AU56" s="24" t="s">
        <v>113</v>
      </c>
    </row>
    <row r="57" spans="2:47" s="7" customFormat="1" ht="24.95" customHeight="1">
      <c r="B57" s="149"/>
      <c r="C57" s="150"/>
      <c r="D57" s="151" t="s">
        <v>114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115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1282</v>
      </c>
      <c r="E59" s="159"/>
      <c r="F59" s="159"/>
      <c r="G59" s="159"/>
      <c r="H59" s="159"/>
      <c r="I59" s="160"/>
      <c r="J59" s="161">
        <f>J95</f>
        <v>0</v>
      </c>
      <c r="K59" s="162"/>
    </row>
    <row r="60" spans="2:47" s="8" customFormat="1" ht="19.899999999999999" customHeight="1">
      <c r="B60" s="156"/>
      <c r="C60" s="157"/>
      <c r="D60" s="158" t="s">
        <v>1283</v>
      </c>
      <c r="E60" s="159"/>
      <c r="F60" s="159"/>
      <c r="G60" s="159"/>
      <c r="H60" s="159"/>
      <c r="I60" s="160"/>
      <c r="J60" s="161">
        <f>J101</f>
        <v>0</v>
      </c>
      <c r="K60" s="162"/>
    </row>
    <row r="61" spans="2:47" s="8" customFormat="1" ht="19.899999999999999" customHeight="1">
      <c r="B61" s="156"/>
      <c r="C61" s="157"/>
      <c r="D61" s="158" t="s">
        <v>123</v>
      </c>
      <c r="E61" s="159"/>
      <c r="F61" s="159"/>
      <c r="G61" s="159"/>
      <c r="H61" s="159"/>
      <c r="I61" s="160"/>
      <c r="J61" s="161">
        <f>J111</f>
        <v>0</v>
      </c>
      <c r="K61" s="162"/>
    </row>
    <row r="62" spans="2:47" s="7" customFormat="1" ht="24.95" customHeight="1">
      <c r="B62" s="149"/>
      <c r="C62" s="150"/>
      <c r="D62" s="151" t="s">
        <v>124</v>
      </c>
      <c r="E62" s="152"/>
      <c r="F62" s="152"/>
      <c r="G62" s="152"/>
      <c r="H62" s="152"/>
      <c r="I62" s="153"/>
      <c r="J62" s="154">
        <f>J114</f>
        <v>0</v>
      </c>
      <c r="K62" s="155"/>
    </row>
    <row r="63" spans="2:47" s="8" customFormat="1" ht="19.899999999999999" customHeight="1">
      <c r="B63" s="156"/>
      <c r="C63" s="157"/>
      <c r="D63" s="158" t="s">
        <v>1284</v>
      </c>
      <c r="E63" s="159"/>
      <c r="F63" s="159"/>
      <c r="G63" s="159"/>
      <c r="H63" s="159"/>
      <c r="I63" s="160"/>
      <c r="J63" s="161">
        <f>J115</f>
        <v>0</v>
      </c>
      <c r="K63" s="162"/>
    </row>
    <row r="64" spans="2:47" s="8" customFormat="1" ht="19.899999999999999" customHeight="1">
      <c r="B64" s="156"/>
      <c r="C64" s="157"/>
      <c r="D64" s="158" t="s">
        <v>1285</v>
      </c>
      <c r="E64" s="159"/>
      <c r="F64" s="159"/>
      <c r="G64" s="159"/>
      <c r="H64" s="159"/>
      <c r="I64" s="160"/>
      <c r="J64" s="161">
        <f>J196</f>
        <v>0</v>
      </c>
      <c r="K64" s="162"/>
    </row>
    <row r="65" spans="2:12" s="8" customFormat="1" ht="19.899999999999999" customHeight="1">
      <c r="B65" s="156"/>
      <c r="C65" s="157"/>
      <c r="D65" s="158" t="s">
        <v>1286</v>
      </c>
      <c r="E65" s="159"/>
      <c r="F65" s="159"/>
      <c r="G65" s="159"/>
      <c r="H65" s="159"/>
      <c r="I65" s="160"/>
      <c r="J65" s="161">
        <f>J253</f>
        <v>0</v>
      </c>
      <c r="K65" s="162"/>
    </row>
    <row r="66" spans="2:12" s="8" customFormat="1" ht="19.899999999999999" customHeight="1">
      <c r="B66" s="156"/>
      <c r="C66" s="157"/>
      <c r="D66" s="158" t="s">
        <v>1287</v>
      </c>
      <c r="E66" s="159"/>
      <c r="F66" s="159"/>
      <c r="G66" s="159"/>
      <c r="H66" s="159"/>
      <c r="I66" s="160"/>
      <c r="J66" s="161">
        <f>J273</f>
        <v>0</v>
      </c>
      <c r="K66" s="162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8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2"/>
      <c r="J72" s="60"/>
      <c r="K72" s="60"/>
      <c r="L72" s="61"/>
    </row>
    <row r="73" spans="2:12" s="1" customFormat="1" ht="36.950000000000003" customHeight="1">
      <c r="B73" s="41"/>
      <c r="C73" s="62" t="s">
        <v>136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6.5" customHeight="1">
      <c r="B76" s="41"/>
      <c r="C76" s="63"/>
      <c r="D76" s="63"/>
      <c r="E76" s="389" t="str">
        <f>E7</f>
        <v>Stavební úpravy stanice st.dětí, dětská klinika-pavilon D3-4.NP, Krajská zdravotní a.s. - Masarykova nemocnice Ústí n.L.</v>
      </c>
      <c r="F76" s="390"/>
      <c r="G76" s="390"/>
      <c r="H76" s="390"/>
      <c r="I76" s="163"/>
      <c r="J76" s="63"/>
      <c r="K76" s="63"/>
      <c r="L76" s="61"/>
    </row>
    <row r="77" spans="2:12" s="1" customFormat="1" ht="14.45" customHeight="1">
      <c r="B77" s="41"/>
      <c r="C77" s="65" t="s">
        <v>107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7.25" customHeight="1">
      <c r="B78" s="41"/>
      <c r="C78" s="63"/>
      <c r="D78" s="63"/>
      <c r="E78" s="364" t="str">
        <f>E9</f>
        <v>02 - ZTI</v>
      </c>
      <c r="F78" s="391"/>
      <c r="G78" s="391"/>
      <c r="H78" s="391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64" t="str">
        <f>F12</f>
        <v>Ústí nad Labem</v>
      </c>
      <c r="G80" s="63"/>
      <c r="H80" s="63"/>
      <c r="I80" s="165" t="s">
        <v>25</v>
      </c>
      <c r="J80" s="73" t="str">
        <f>IF(J12="","",J12)</f>
        <v>19. 12. 2017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64" t="str">
        <f>E15</f>
        <v>Krajská zdravotní a.s., Masarykova nemocnice UL</v>
      </c>
      <c r="G82" s="63"/>
      <c r="H82" s="63"/>
      <c r="I82" s="165" t="s">
        <v>33</v>
      </c>
      <c r="J82" s="164" t="str">
        <f>E21</f>
        <v>ARCHATELIÉR, spol.s r.o., Ústí n.L.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64" t="str">
        <f>IF(E18="","",E18)</f>
        <v/>
      </c>
      <c r="G83" s="63"/>
      <c r="H83" s="63"/>
      <c r="I83" s="16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9" customFormat="1" ht="29.25" customHeight="1">
      <c r="B85" s="166"/>
      <c r="C85" s="167" t="s">
        <v>137</v>
      </c>
      <c r="D85" s="168" t="s">
        <v>57</v>
      </c>
      <c r="E85" s="168" t="s">
        <v>53</v>
      </c>
      <c r="F85" s="168" t="s">
        <v>138</v>
      </c>
      <c r="G85" s="168" t="s">
        <v>139</v>
      </c>
      <c r="H85" s="168" t="s">
        <v>140</v>
      </c>
      <c r="I85" s="169" t="s">
        <v>141</v>
      </c>
      <c r="J85" s="168" t="s">
        <v>111</v>
      </c>
      <c r="K85" s="170" t="s">
        <v>142</v>
      </c>
      <c r="L85" s="171"/>
      <c r="M85" s="81" t="s">
        <v>143</v>
      </c>
      <c r="N85" s="82" t="s">
        <v>42</v>
      </c>
      <c r="O85" s="82" t="s">
        <v>144</v>
      </c>
      <c r="P85" s="82" t="s">
        <v>145</v>
      </c>
      <c r="Q85" s="82" t="s">
        <v>146</v>
      </c>
      <c r="R85" s="82" t="s">
        <v>147</v>
      </c>
      <c r="S85" s="82" t="s">
        <v>148</v>
      </c>
      <c r="T85" s="83" t="s">
        <v>149</v>
      </c>
    </row>
    <row r="86" spans="2:65" s="1" customFormat="1" ht="29.25" customHeight="1">
      <c r="B86" s="41"/>
      <c r="C86" s="87" t="s">
        <v>112</v>
      </c>
      <c r="D86" s="63"/>
      <c r="E86" s="63"/>
      <c r="F86" s="63"/>
      <c r="G86" s="63"/>
      <c r="H86" s="63"/>
      <c r="I86" s="163"/>
      <c r="J86" s="172">
        <f>BK86</f>
        <v>0</v>
      </c>
      <c r="K86" s="63"/>
      <c r="L86" s="61"/>
      <c r="M86" s="84"/>
      <c r="N86" s="85"/>
      <c r="O86" s="85"/>
      <c r="P86" s="173">
        <f>P87+P114</f>
        <v>0</v>
      </c>
      <c r="Q86" s="85"/>
      <c r="R86" s="173">
        <f>R87+R114</f>
        <v>29.788588000000001</v>
      </c>
      <c r="S86" s="85"/>
      <c r="T86" s="174">
        <f>T87+T114</f>
        <v>17.193020000000001</v>
      </c>
      <c r="AT86" s="24" t="s">
        <v>71</v>
      </c>
      <c r="AU86" s="24" t="s">
        <v>113</v>
      </c>
      <c r="BK86" s="175">
        <f>BK87+BK114</f>
        <v>0</v>
      </c>
    </row>
    <row r="87" spans="2:65" s="10" customFormat="1" ht="37.35" customHeight="1">
      <c r="B87" s="176"/>
      <c r="C87" s="177"/>
      <c r="D87" s="178" t="s">
        <v>71</v>
      </c>
      <c r="E87" s="179" t="s">
        <v>150</v>
      </c>
      <c r="F87" s="179" t="s">
        <v>151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P88+P95+P101+P111</f>
        <v>0</v>
      </c>
      <c r="Q87" s="184"/>
      <c r="R87" s="185">
        <f>R88+R95+R101+R111</f>
        <v>28.145151000000002</v>
      </c>
      <c r="S87" s="184"/>
      <c r="T87" s="186">
        <f>T88+T95+T101+T111</f>
        <v>15.205299999999999</v>
      </c>
      <c r="AR87" s="187" t="s">
        <v>80</v>
      </c>
      <c r="AT87" s="188" t="s">
        <v>71</v>
      </c>
      <c r="AU87" s="188" t="s">
        <v>72</v>
      </c>
      <c r="AY87" s="187" t="s">
        <v>152</v>
      </c>
      <c r="BK87" s="189">
        <f>BK88+BK95+BK101+BK111</f>
        <v>0</v>
      </c>
    </row>
    <row r="88" spans="2:65" s="10" customFormat="1" ht="19.899999999999999" customHeight="1">
      <c r="B88" s="176"/>
      <c r="C88" s="177"/>
      <c r="D88" s="178" t="s">
        <v>71</v>
      </c>
      <c r="E88" s="190" t="s">
        <v>153</v>
      </c>
      <c r="F88" s="190" t="s">
        <v>154</v>
      </c>
      <c r="G88" s="177"/>
      <c r="H88" s="177"/>
      <c r="I88" s="180"/>
      <c r="J88" s="191">
        <f>BK88</f>
        <v>0</v>
      </c>
      <c r="K88" s="177"/>
      <c r="L88" s="182"/>
      <c r="M88" s="183"/>
      <c r="N88" s="184"/>
      <c r="O88" s="184"/>
      <c r="P88" s="185">
        <f>SUM(P89:P94)</f>
        <v>0</v>
      </c>
      <c r="Q88" s="184"/>
      <c r="R88" s="185">
        <f>SUM(R89:R94)</f>
        <v>28.145151000000002</v>
      </c>
      <c r="S88" s="184"/>
      <c r="T88" s="186">
        <f>SUM(T89:T94)</f>
        <v>0</v>
      </c>
      <c r="AR88" s="187" t="s">
        <v>80</v>
      </c>
      <c r="AT88" s="188" t="s">
        <v>71</v>
      </c>
      <c r="AU88" s="188" t="s">
        <v>80</v>
      </c>
      <c r="AY88" s="187" t="s">
        <v>152</v>
      </c>
      <c r="BK88" s="189">
        <f>SUM(BK89:BK94)</f>
        <v>0</v>
      </c>
    </row>
    <row r="89" spans="2:65" s="1" customFormat="1" ht="25.5" customHeight="1">
      <c r="B89" s="41"/>
      <c r="C89" s="192" t="s">
        <v>80</v>
      </c>
      <c r="D89" s="192" t="s">
        <v>155</v>
      </c>
      <c r="E89" s="193" t="s">
        <v>1288</v>
      </c>
      <c r="F89" s="194" t="s">
        <v>1289</v>
      </c>
      <c r="G89" s="195" t="s">
        <v>192</v>
      </c>
      <c r="H89" s="196">
        <v>2.2200000000000002</v>
      </c>
      <c r="I89" s="197"/>
      <c r="J89" s="198">
        <f>ROUND(I89*H89,2)</f>
        <v>0</v>
      </c>
      <c r="K89" s="194" t="s">
        <v>159</v>
      </c>
      <c r="L89" s="61"/>
      <c r="M89" s="199" t="s">
        <v>21</v>
      </c>
      <c r="N89" s="200" t="s">
        <v>43</v>
      </c>
      <c r="O89" s="42"/>
      <c r="P89" s="201">
        <f>O89*H89</f>
        <v>0</v>
      </c>
      <c r="Q89" s="201">
        <v>6.4049999999999996E-2</v>
      </c>
      <c r="R89" s="201">
        <f>Q89*H89</f>
        <v>0.14219100000000001</v>
      </c>
      <c r="S89" s="201">
        <v>0</v>
      </c>
      <c r="T89" s="202">
        <f>S89*H89</f>
        <v>0</v>
      </c>
      <c r="AR89" s="24" t="s">
        <v>160</v>
      </c>
      <c r="AT89" s="24" t="s">
        <v>155</v>
      </c>
      <c r="AU89" s="24" t="s">
        <v>82</v>
      </c>
      <c r="AY89" s="24" t="s">
        <v>152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4" t="s">
        <v>80</v>
      </c>
      <c r="BK89" s="203">
        <f>ROUND(I89*H89,2)</f>
        <v>0</v>
      </c>
      <c r="BL89" s="24" t="s">
        <v>160</v>
      </c>
      <c r="BM89" s="24" t="s">
        <v>82</v>
      </c>
    </row>
    <row r="90" spans="2:65" s="1" customFormat="1" ht="27">
      <c r="B90" s="41"/>
      <c r="C90" s="63"/>
      <c r="D90" s="204" t="s">
        <v>162</v>
      </c>
      <c r="E90" s="63"/>
      <c r="F90" s="205" t="s">
        <v>1290</v>
      </c>
      <c r="G90" s="63"/>
      <c r="H90" s="63"/>
      <c r="I90" s="163"/>
      <c r="J90" s="63"/>
      <c r="K90" s="63"/>
      <c r="L90" s="61"/>
      <c r="M90" s="206"/>
      <c r="N90" s="42"/>
      <c r="O90" s="42"/>
      <c r="P90" s="42"/>
      <c r="Q90" s="42"/>
      <c r="R90" s="42"/>
      <c r="S90" s="42"/>
      <c r="T90" s="78"/>
      <c r="AT90" s="24" t="s">
        <v>162</v>
      </c>
      <c r="AU90" s="24" t="s">
        <v>82</v>
      </c>
    </row>
    <row r="91" spans="2:65" s="12" customFormat="1" ht="13.5">
      <c r="B91" s="217"/>
      <c r="C91" s="218"/>
      <c r="D91" s="204" t="s">
        <v>164</v>
      </c>
      <c r="E91" s="219" t="s">
        <v>21</v>
      </c>
      <c r="F91" s="220" t="s">
        <v>1291</v>
      </c>
      <c r="G91" s="218"/>
      <c r="H91" s="221">
        <v>2.2200000000000002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164</v>
      </c>
      <c r="AU91" s="227" t="s">
        <v>82</v>
      </c>
      <c r="AV91" s="12" t="s">
        <v>82</v>
      </c>
      <c r="AW91" s="12" t="s">
        <v>35</v>
      </c>
      <c r="AX91" s="12" t="s">
        <v>80</v>
      </c>
      <c r="AY91" s="227" t="s">
        <v>152</v>
      </c>
    </row>
    <row r="92" spans="2:65" s="1" customFormat="1" ht="16.5" customHeight="1">
      <c r="B92" s="41"/>
      <c r="C92" s="192" t="s">
        <v>82</v>
      </c>
      <c r="D92" s="192" t="s">
        <v>155</v>
      </c>
      <c r="E92" s="193" t="s">
        <v>1292</v>
      </c>
      <c r="F92" s="194" t="s">
        <v>1293</v>
      </c>
      <c r="G92" s="195" t="s">
        <v>192</v>
      </c>
      <c r="H92" s="196">
        <v>110.4</v>
      </c>
      <c r="I92" s="197"/>
      <c r="J92" s="198">
        <f>ROUND(I92*H92,2)</f>
        <v>0</v>
      </c>
      <c r="K92" s="194" t="s">
        <v>159</v>
      </c>
      <c r="L92" s="61"/>
      <c r="M92" s="199" t="s">
        <v>21</v>
      </c>
      <c r="N92" s="200" t="s">
        <v>43</v>
      </c>
      <c r="O92" s="42"/>
      <c r="P92" s="201">
        <f>O92*H92</f>
        <v>0</v>
      </c>
      <c r="Q92" s="201">
        <v>0.25364999999999999</v>
      </c>
      <c r="R92" s="201">
        <f>Q92*H92</f>
        <v>28.002960000000002</v>
      </c>
      <c r="S92" s="201">
        <v>0</v>
      </c>
      <c r="T92" s="202">
        <f>S92*H92</f>
        <v>0</v>
      </c>
      <c r="AR92" s="24" t="s">
        <v>160</v>
      </c>
      <c r="AT92" s="24" t="s">
        <v>155</v>
      </c>
      <c r="AU92" s="24" t="s">
        <v>82</v>
      </c>
      <c r="AY92" s="24" t="s">
        <v>152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80</v>
      </c>
      <c r="BK92" s="203">
        <f>ROUND(I92*H92,2)</f>
        <v>0</v>
      </c>
      <c r="BL92" s="24" t="s">
        <v>160</v>
      </c>
      <c r="BM92" s="24" t="s">
        <v>160</v>
      </c>
    </row>
    <row r="93" spans="2:65" s="1" customFormat="1" ht="13.5">
      <c r="B93" s="41"/>
      <c r="C93" s="63"/>
      <c r="D93" s="204" t="s">
        <v>162</v>
      </c>
      <c r="E93" s="63"/>
      <c r="F93" s="205" t="s">
        <v>1294</v>
      </c>
      <c r="G93" s="63"/>
      <c r="H93" s="63"/>
      <c r="I93" s="163"/>
      <c r="J93" s="63"/>
      <c r="K93" s="63"/>
      <c r="L93" s="61"/>
      <c r="M93" s="206"/>
      <c r="N93" s="42"/>
      <c r="O93" s="42"/>
      <c r="P93" s="42"/>
      <c r="Q93" s="42"/>
      <c r="R93" s="42"/>
      <c r="S93" s="42"/>
      <c r="T93" s="78"/>
      <c r="AT93" s="24" t="s">
        <v>162</v>
      </c>
      <c r="AU93" s="24" t="s">
        <v>82</v>
      </c>
    </row>
    <row r="94" spans="2:65" s="12" customFormat="1" ht="13.5">
      <c r="B94" s="217"/>
      <c r="C94" s="218"/>
      <c r="D94" s="204" t="s">
        <v>164</v>
      </c>
      <c r="E94" s="219" t="s">
        <v>21</v>
      </c>
      <c r="F94" s="220" t="s">
        <v>1295</v>
      </c>
      <c r="G94" s="218"/>
      <c r="H94" s="221">
        <v>110.4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164</v>
      </c>
      <c r="AU94" s="227" t="s">
        <v>82</v>
      </c>
      <c r="AV94" s="12" t="s">
        <v>82</v>
      </c>
      <c r="AW94" s="12" t="s">
        <v>35</v>
      </c>
      <c r="AX94" s="12" t="s">
        <v>80</v>
      </c>
      <c r="AY94" s="227" t="s">
        <v>152</v>
      </c>
    </row>
    <row r="95" spans="2:65" s="10" customFormat="1" ht="29.85" customHeight="1">
      <c r="B95" s="176"/>
      <c r="C95" s="177"/>
      <c r="D95" s="178" t="s">
        <v>71</v>
      </c>
      <c r="E95" s="190" t="s">
        <v>233</v>
      </c>
      <c r="F95" s="190" t="s">
        <v>1296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SUM(P96:P100)</f>
        <v>0</v>
      </c>
      <c r="Q95" s="184"/>
      <c r="R95" s="185">
        <f>SUM(R96:R100)</f>
        <v>0</v>
      </c>
      <c r="S95" s="184"/>
      <c r="T95" s="186">
        <f>SUM(T96:T100)</f>
        <v>15.205299999999999</v>
      </c>
      <c r="AR95" s="187" t="s">
        <v>80</v>
      </c>
      <c r="AT95" s="188" t="s">
        <v>71</v>
      </c>
      <c r="AU95" s="188" t="s">
        <v>80</v>
      </c>
      <c r="AY95" s="187" t="s">
        <v>152</v>
      </c>
      <c r="BK95" s="189">
        <f>SUM(BK96:BK100)</f>
        <v>0</v>
      </c>
    </row>
    <row r="96" spans="2:65" s="1" customFormat="1" ht="16.5" customHeight="1">
      <c r="B96" s="41"/>
      <c r="C96" s="192" t="s">
        <v>153</v>
      </c>
      <c r="D96" s="192" t="s">
        <v>155</v>
      </c>
      <c r="E96" s="193" t="s">
        <v>468</v>
      </c>
      <c r="F96" s="194" t="s">
        <v>469</v>
      </c>
      <c r="G96" s="195" t="s">
        <v>192</v>
      </c>
      <c r="H96" s="196">
        <v>2.2999999999999998</v>
      </c>
      <c r="I96" s="197"/>
      <c r="J96" s="198">
        <f>ROUND(I96*H96,2)</f>
        <v>0</v>
      </c>
      <c r="K96" s="194" t="s">
        <v>159</v>
      </c>
      <c r="L96" s="61"/>
      <c r="M96" s="199" t="s">
        <v>21</v>
      </c>
      <c r="N96" s="200" t="s">
        <v>43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0.13100000000000001</v>
      </c>
      <c r="T96" s="202">
        <f>S96*H96</f>
        <v>0.30130000000000001</v>
      </c>
      <c r="AR96" s="24" t="s">
        <v>160</v>
      </c>
      <c r="AT96" s="24" t="s">
        <v>155</v>
      </c>
      <c r="AU96" s="24" t="s">
        <v>82</v>
      </c>
      <c r="AY96" s="24" t="s">
        <v>152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80</v>
      </c>
      <c r="BK96" s="203">
        <f>ROUND(I96*H96,2)</f>
        <v>0</v>
      </c>
      <c r="BL96" s="24" t="s">
        <v>160</v>
      </c>
      <c r="BM96" s="24" t="s">
        <v>204</v>
      </c>
    </row>
    <row r="97" spans="2:65" s="1" customFormat="1" ht="27">
      <c r="B97" s="41"/>
      <c r="C97" s="63"/>
      <c r="D97" s="204" t="s">
        <v>162</v>
      </c>
      <c r="E97" s="63"/>
      <c r="F97" s="205" t="s">
        <v>471</v>
      </c>
      <c r="G97" s="63"/>
      <c r="H97" s="63"/>
      <c r="I97" s="163"/>
      <c r="J97" s="63"/>
      <c r="K97" s="63"/>
      <c r="L97" s="61"/>
      <c r="M97" s="206"/>
      <c r="N97" s="42"/>
      <c r="O97" s="42"/>
      <c r="P97" s="42"/>
      <c r="Q97" s="42"/>
      <c r="R97" s="42"/>
      <c r="S97" s="42"/>
      <c r="T97" s="78"/>
      <c r="AT97" s="24" t="s">
        <v>162</v>
      </c>
      <c r="AU97" s="24" t="s">
        <v>82</v>
      </c>
    </row>
    <row r="98" spans="2:65" s="12" customFormat="1" ht="13.5">
      <c r="B98" s="217"/>
      <c r="C98" s="218"/>
      <c r="D98" s="204" t="s">
        <v>164</v>
      </c>
      <c r="E98" s="219" t="s">
        <v>21</v>
      </c>
      <c r="F98" s="220" t="s">
        <v>1297</v>
      </c>
      <c r="G98" s="218"/>
      <c r="H98" s="221">
        <v>2.2999999999999998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164</v>
      </c>
      <c r="AU98" s="227" t="s">
        <v>82</v>
      </c>
      <c r="AV98" s="12" t="s">
        <v>82</v>
      </c>
      <c r="AW98" s="12" t="s">
        <v>35</v>
      </c>
      <c r="AX98" s="12" t="s">
        <v>80</v>
      </c>
      <c r="AY98" s="227" t="s">
        <v>152</v>
      </c>
    </row>
    <row r="99" spans="2:65" s="1" customFormat="1" ht="16.5" customHeight="1">
      <c r="B99" s="41"/>
      <c r="C99" s="192" t="s">
        <v>160</v>
      </c>
      <c r="D99" s="192" t="s">
        <v>155</v>
      </c>
      <c r="E99" s="193" t="s">
        <v>1298</v>
      </c>
      <c r="F99" s="194" t="s">
        <v>1299</v>
      </c>
      <c r="G99" s="195" t="s">
        <v>242</v>
      </c>
      <c r="H99" s="196">
        <v>552</v>
      </c>
      <c r="I99" s="197"/>
      <c r="J99" s="198">
        <f>ROUND(I99*H99,2)</f>
        <v>0</v>
      </c>
      <c r="K99" s="194" t="s">
        <v>159</v>
      </c>
      <c r="L99" s="61"/>
      <c r="M99" s="199" t="s">
        <v>21</v>
      </c>
      <c r="N99" s="200" t="s">
        <v>43</v>
      </c>
      <c r="O99" s="42"/>
      <c r="P99" s="201">
        <f>O99*H99</f>
        <v>0</v>
      </c>
      <c r="Q99" s="201">
        <v>0</v>
      </c>
      <c r="R99" s="201">
        <f>Q99*H99</f>
        <v>0</v>
      </c>
      <c r="S99" s="201">
        <v>2.7E-2</v>
      </c>
      <c r="T99" s="202">
        <f>S99*H99</f>
        <v>14.904</v>
      </c>
      <c r="AR99" s="24" t="s">
        <v>160</v>
      </c>
      <c r="AT99" s="24" t="s">
        <v>155</v>
      </c>
      <c r="AU99" s="24" t="s">
        <v>82</v>
      </c>
      <c r="AY99" s="24" t="s">
        <v>152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80</v>
      </c>
      <c r="BK99" s="203">
        <f>ROUND(I99*H99,2)</f>
        <v>0</v>
      </c>
      <c r="BL99" s="24" t="s">
        <v>160</v>
      </c>
      <c r="BM99" s="24" t="s">
        <v>180</v>
      </c>
    </row>
    <row r="100" spans="2:65" s="1" customFormat="1" ht="27">
      <c r="B100" s="41"/>
      <c r="C100" s="63"/>
      <c r="D100" s="204" t="s">
        <v>162</v>
      </c>
      <c r="E100" s="63"/>
      <c r="F100" s="205" t="s">
        <v>1300</v>
      </c>
      <c r="G100" s="63"/>
      <c r="H100" s="63"/>
      <c r="I100" s="163"/>
      <c r="J100" s="63"/>
      <c r="K100" s="63"/>
      <c r="L100" s="61"/>
      <c r="M100" s="206"/>
      <c r="N100" s="42"/>
      <c r="O100" s="42"/>
      <c r="P100" s="42"/>
      <c r="Q100" s="42"/>
      <c r="R100" s="42"/>
      <c r="S100" s="42"/>
      <c r="T100" s="78"/>
      <c r="AT100" s="24" t="s">
        <v>162</v>
      </c>
      <c r="AU100" s="24" t="s">
        <v>82</v>
      </c>
    </row>
    <row r="101" spans="2:65" s="10" customFormat="1" ht="29.85" customHeight="1">
      <c r="B101" s="176"/>
      <c r="C101" s="177"/>
      <c r="D101" s="178" t="s">
        <v>71</v>
      </c>
      <c r="E101" s="190" t="s">
        <v>1301</v>
      </c>
      <c r="F101" s="190" t="s">
        <v>1302</v>
      </c>
      <c r="G101" s="177"/>
      <c r="H101" s="177"/>
      <c r="I101" s="180"/>
      <c r="J101" s="191">
        <f>BK101</f>
        <v>0</v>
      </c>
      <c r="K101" s="177"/>
      <c r="L101" s="182"/>
      <c r="M101" s="183"/>
      <c r="N101" s="184"/>
      <c r="O101" s="184"/>
      <c r="P101" s="185">
        <f>SUM(P102:P110)</f>
        <v>0</v>
      </c>
      <c r="Q101" s="184"/>
      <c r="R101" s="185">
        <f>SUM(R102:R110)</f>
        <v>0</v>
      </c>
      <c r="S101" s="184"/>
      <c r="T101" s="186">
        <f>SUM(T102:T110)</f>
        <v>0</v>
      </c>
      <c r="AR101" s="187" t="s">
        <v>80</v>
      </c>
      <c r="AT101" s="188" t="s">
        <v>71</v>
      </c>
      <c r="AU101" s="188" t="s">
        <v>80</v>
      </c>
      <c r="AY101" s="187" t="s">
        <v>152</v>
      </c>
      <c r="BK101" s="189">
        <f>SUM(BK102:BK110)</f>
        <v>0</v>
      </c>
    </row>
    <row r="102" spans="2:65" s="1" customFormat="1" ht="25.5" customHeight="1">
      <c r="B102" s="41"/>
      <c r="C102" s="192" t="s">
        <v>197</v>
      </c>
      <c r="D102" s="192" t="s">
        <v>155</v>
      </c>
      <c r="E102" s="193" t="s">
        <v>633</v>
      </c>
      <c r="F102" s="194" t="s">
        <v>634</v>
      </c>
      <c r="G102" s="195" t="s">
        <v>158</v>
      </c>
      <c r="H102" s="196">
        <v>17.193000000000001</v>
      </c>
      <c r="I102" s="197"/>
      <c r="J102" s="198">
        <f>ROUND(I102*H102,2)</f>
        <v>0</v>
      </c>
      <c r="K102" s="194" t="s">
        <v>159</v>
      </c>
      <c r="L102" s="61"/>
      <c r="M102" s="199" t="s">
        <v>21</v>
      </c>
      <c r="N102" s="200" t="s">
        <v>43</v>
      </c>
      <c r="O102" s="42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4" t="s">
        <v>160</v>
      </c>
      <c r="AT102" s="24" t="s">
        <v>155</v>
      </c>
      <c r="AU102" s="24" t="s">
        <v>82</v>
      </c>
      <c r="AY102" s="24" t="s">
        <v>152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80</v>
      </c>
      <c r="BK102" s="203">
        <f>ROUND(I102*H102,2)</f>
        <v>0</v>
      </c>
      <c r="BL102" s="24" t="s">
        <v>160</v>
      </c>
      <c r="BM102" s="24" t="s">
        <v>1303</v>
      </c>
    </row>
    <row r="103" spans="2:65" s="1" customFormat="1" ht="27">
      <c r="B103" s="41"/>
      <c r="C103" s="63"/>
      <c r="D103" s="204" t="s">
        <v>162</v>
      </c>
      <c r="E103" s="63"/>
      <c r="F103" s="205" t="s">
        <v>636</v>
      </c>
      <c r="G103" s="63"/>
      <c r="H103" s="63"/>
      <c r="I103" s="163"/>
      <c r="J103" s="63"/>
      <c r="K103" s="63"/>
      <c r="L103" s="61"/>
      <c r="M103" s="206"/>
      <c r="N103" s="42"/>
      <c r="O103" s="42"/>
      <c r="P103" s="42"/>
      <c r="Q103" s="42"/>
      <c r="R103" s="42"/>
      <c r="S103" s="42"/>
      <c r="T103" s="78"/>
      <c r="AT103" s="24" t="s">
        <v>162</v>
      </c>
      <c r="AU103" s="24" t="s">
        <v>82</v>
      </c>
    </row>
    <row r="104" spans="2:65" s="1" customFormat="1" ht="25.5" customHeight="1">
      <c r="B104" s="41"/>
      <c r="C104" s="192" t="s">
        <v>204</v>
      </c>
      <c r="D104" s="192" t="s">
        <v>155</v>
      </c>
      <c r="E104" s="193" t="s">
        <v>1304</v>
      </c>
      <c r="F104" s="194" t="s">
        <v>1305</v>
      </c>
      <c r="G104" s="195" t="s">
        <v>158</v>
      </c>
      <c r="H104" s="196">
        <v>17.193000000000001</v>
      </c>
      <c r="I104" s="197"/>
      <c r="J104" s="198">
        <f>ROUND(I104*H104,2)</f>
        <v>0</v>
      </c>
      <c r="K104" s="194" t="s">
        <v>159</v>
      </c>
      <c r="L104" s="61"/>
      <c r="M104" s="199" t="s">
        <v>21</v>
      </c>
      <c r="N104" s="200" t="s">
        <v>43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160</v>
      </c>
      <c r="AT104" s="24" t="s">
        <v>155</v>
      </c>
      <c r="AU104" s="24" t="s">
        <v>82</v>
      </c>
      <c r="AY104" s="24" t="s">
        <v>152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80</v>
      </c>
      <c r="BK104" s="203">
        <f>ROUND(I104*H104,2)</f>
        <v>0</v>
      </c>
      <c r="BL104" s="24" t="s">
        <v>160</v>
      </c>
      <c r="BM104" s="24" t="s">
        <v>251</v>
      </c>
    </row>
    <row r="105" spans="2:65" s="1" customFormat="1" ht="13.5">
      <c r="B105" s="41"/>
      <c r="C105" s="63"/>
      <c r="D105" s="204" t="s">
        <v>162</v>
      </c>
      <c r="E105" s="63"/>
      <c r="F105" s="205" t="s">
        <v>1306</v>
      </c>
      <c r="G105" s="63"/>
      <c r="H105" s="63"/>
      <c r="I105" s="163"/>
      <c r="J105" s="63"/>
      <c r="K105" s="63"/>
      <c r="L105" s="61"/>
      <c r="M105" s="206"/>
      <c r="N105" s="42"/>
      <c r="O105" s="42"/>
      <c r="P105" s="42"/>
      <c r="Q105" s="42"/>
      <c r="R105" s="42"/>
      <c r="S105" s="42"/>
      <c r="T105" s="78"/>
      <c r="AT105" s="24" t="s">
        <v>162</v>
      </c>
      <c r="AU105" s="24" t="s">
        <v>82</v>
      </c>
    </row>
    <row r="106" spans="2:65" s="1" customFormat="1" ht="25.5" customHeight="1">
      <c r="B106" s="41"/>
      <c r="C106" s="192" t="s">
        <v>220</v>
      </c>
      <c r="D106" s="192" t="s">
        <v>155</v>
      </c>
      <c r="E106" s="193" t="s">
        <v>643</v>
      </c>
      <c r="F106" s="194" t="s">
        <v>644</v>
      </c>
      <c r="G106" s="195" t="s">
        <v>158</v>
      </c>
      <c r="H106" s="196">
        <v>103.158</v>
      </c>
      <c r="I106" s="197"/>
      <c r="J106" s="198">
        <f>ROUND(I106*H106,2)</f>
        <v>0</v>
      </c>
      <c r="K106" s="194" t="s">
        <v>159</v>
      </c>
      <c r="L106" s="61"/>
      <c r="M106" s="199" t="s">
        <v>21</v>
      </c>
      <c r="N106" s="200" t="s">
        <v>43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160</v>
      </c>
      <c r="AT106" s="24" t="s">
        <v>155</v>
      </c>
      <c r="AU106" s="24" t="s">
        <v>82</v>
      </c>
      <c r="AY106" s="24" t="s">
        <v>152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80</v>
      </c>
      <c r="BK106" s="203">
        <f>ROUND(I106*H106,2)</f>
        <v>0</v>
      </c>
      <c r="BL106" s="24" t="s">
        <v>160</v>
      </c>
      <c r="BM106" s="24" t="s">
        <v>265</v>
      </c>
    </row>
    <row r="107" spans="2:65" s="1" customFormat="1" ht="27">
      <c r="B107" s="41"/>
      <c r="C107" s="63"/>
      <c r="D107" s="204" t="s">
        <v>162</v>
      </c>
      <c r="E107" s="63"/>
      <c r="F107" s="205" t="s">
        <v>646</v>
      </c>
      <c r="G107" s="63"/>
      <c r="H107" s="63"/>
      <c r="I107" s="163"/>
      <c r="J107" s="63"/>
      <c r="K107" s="63"/>
      <c r="L107" s="61"/>
      <c r="M107" s="206"/>
      <c r="N107" s="42"/>
      <c r="O107" s="42"/>
      <c r="P107" s="42"/>
      <c r="Q107" s="42"/>
      <c r="R107" s="42"/>
      <c r="S107" s="42"/>
      <c r="T107" s="78"/>
      <c r="AT107" s="24" t="s">
        <v>162</v>
      </c>
      <c r="AU107" s="24" t="s">
        <v>82</v>
      </c>
    </row>
    <row r="108" spans="2:65" s="12" customFormat="1" ht="13.5">
      <c r="B108" s="217"/>
      <c r="C108" s="218"/>
      <c r="D108" s="204" t="s">
        <v>164</v>
      </c>
      <c r="E108" s="218"/>
      <c r="F108" s="220" t="s">
        <v>1307</v>
      </c>
      <c r="G108" s="218"/>
      <c r="H108" s="221">
        <v>103.158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164</v>
      </c>
      <c r="AU108" s="227" t="s">
        <v>82</v>
      </c>
      <c r="AV108" s="12" t="s">
        <v>82</v>
      </c>
      <c r="AW108" s="12" t="s">
        <v>6</v>
      </c>
      <c r="AX108" s="12" t="s">
        <v>80</v>
      </c>
      <c r="AY108" s="227" t="s">
        <v>152</v>
      </c>
    </row>
    <row r="109" spans="2:65" s="1" customFormat="1" ht="16.5" customHeight="1">
      <c r="B109" s="41"/>
      <c r="C109" s="192" t="s">
        <v>180</v>
      </c>
      <c r="D109" s="192" t="s">
        <v>155</v>
      </c>
      <c r="E109" s="193" t="s">
        <v>649</v>
      </c>
      <c r="F109" s="194" t="s">
        <v>650</v>
      </c>
      <c r="G109" s="195" t="s">
        <v>158</v>
      </c>
      <c r="H109" s="196">
        <v>29.789000000000001</v>
      </c>
      <c r="I109" s="197"/>
      <c r="J109" s="198">
        <f>ROUND(I109*H109,2)</f>
        <v>0</v>
      </c>
      <c r="K109" s="194" t="s">
        <v>159</v>
      </c>
      <c r="L109" s="61"/>
      <c r="M109" s="199" t="s">
        <v>21</v>
      </c>
      <c r="N109" s="200" t="s">
        <v>43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160</v>
      </c>
      <c r="AT109" s="24" t="s">
        <v>155</v>
      </c>
      <c r="AU109" s="24" t="s">
        <v>82</v>
      </c>
      <c r="AY109" s="24" t="s">
        <v>152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80</v>
      </c>
      <c r="BK109" s="203">
        <f>ROUND(I109*H109,2)</f>
        <v>0</v>
      </c>
      <c r="BL109" s="24" t="s">
        <v>160</v>
      </c>
      <c r="BM109" s="24" t="s">
        <v>275</v>
      </c>
    </row>
    <row r="110" spans="2:65" s="1" customFormat="1" ht="13.5">
      <c r="B110" s="41"/>
      <c r="C110" s="63"/>
      <c r="D110" s="204" t="s">
        <v>162</v>
      </c>
      <c r="E110" s="63"/>
      <c r="F110" s="205" t="s">
        <v>652</v>
      </c>
      <c r="G110" s="63"/>
      <c r="H110" s="63"/>
      <c r="I110" s="163"/>
      <c r="J110" s="63"/>
      <c r="K110" s="63"/>
      <c r="L110" s="61"/>
      <c r="M110" s="206"/>
      <c r="N110" s="42"/>
      <c r="O110" s="42"/>
      <c r="P110" s="42"/>
      <c r="Q110" s="42"/>
      <c r="R110" s="42"/>
      <c r="S110" s="42"/>
      <c r="T110" s="78"/>
      <c r="AT110" s="24" t="s">
        <v>162</v>
      </c>
      <c r="AU110" s="24" t="s">
        <v>82</v>
      </c>
    </row>
    <row r="111" spans="2:65" s="10" customFormat="1" ht="29.85" customHeight="1">
      <c r="B111" s="176"/>
      <c r="C111" s="177"/>
      <c r="D111" s="178" t="s">
        <v>71</v>
      </c>
      <c r="E111" s="190" t="s">
        <v>659</v>
      </c>
      <c r="F111" s="190" t="s">
        <v>660</v>
      </c>
      <c r="G111" s="177"/>
      <c r="H111" s="177"/>
      <c r="I111" s="180"/>
      <c r="J111" s="191">
        <f>BK111</f>
        <v>0</v>
      </c>
      <c r="K111" s="177"/>
      <c r="L111" s="182"/>
      <c r="M111" s="183"/>
      <c r="N111" s="184"/>
      <c r="O111" s="184"/>
      <c r="P111" s="185">
        <f>SUM(P112:P113)</f>
        <v>0</v>
      </c>
      <c r="Q111" s="184"/>
      <c r="R111" s="185">
        <f>SUM(R112:R113)</f>
        <v>0</v>
      </c>
      <c r="S111" s="184"/>
      <c r="T111" s="186">
        <f>SUM(T112:T113)</f>
        <v>0</v>
      </c>
      <c r="AR111" s="187" t="s">
        <v>80</v>
      </c>
      <c r="AT111" s="188" t="s">
        <v>71</v>
      </c>
      <c r="AU111" s="188" t="s">
        <v>80</v>
      </c>
      <c r="AY111" s="187" t="s">
        <v>152</v>
      </c>
      <c r="BK111" s="189">
        <f>SUM(BK112:BK113)</f>
        <v>0</v>
      </c>
    </row>
    <row r="112" spans="2:65" s="1" customFormat="1" ht="16.5" customHeight="1">
      <c r="B112" s="41"/>
      <c r="C112" s="192" t="s">
        <v>233</v>
      </c>
      <c r="D112" s="192" t="s">
        <v>155</v>
      </c>
      <c r="E112" s="193" t="s">
        <v>661</v>
      </c>
      <c r="F112" s="194" t="s">
        <v>662</v>
      </c>
      <c r="G112" s="195" t="s">
        <v>158</v>
      </c>
      <c r="H112" s="196">
        <v>28.145</v>
      </c>
      <c r="I112" s="197"/>
      <c r="J112" s="198">
        <f>ROUND(I112*H112,2)</f>
        <v>0</v>
      </c>
      <c r="K112" s="194" t="s">
        <v>159</v>
      </c>
      <c r="L112" s="61"/>
      <c r="M112" s="199" t="s">
        <v>21</v>
      </c>
      <c r="N112" s="200" t="s">
        <v>43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160</v>
      </c>
      <c r="AT112" s="24" t="s">
        <v>155</v>
      </c>
      <c r="AU112" s="24" t="s">
        <v>82</v>
      </c>
      <c r="AY112" s="24" t="s">
        <v>152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80</v>
      </c>
      <c r="BK112" s="203">
        <f>ROUND(I112*H112,2)</f>
        <v>0</v>
      </c>
      <c r="BL112" s="24" t="s">
        <v>160</v>
      </c>
      <c r="BM112" s="24" t="s">
        <v>1308</v>
      </c>
    </row>
    <row r="113" spans="2:65" s="1" customFormat="1" ht="40.5">
      <c r="B113" s="41"/>
      <c r="C113" s="63"/>
      <c r="D113" s="204" t="s">
        <v>162</v>
      </c>
      <c r="E113" s="63"/>
      <c r="F113" s="205" t="s">
        <v>664</v>
      </c>
      <c r="G113" s="63"/>
      <c r="H113" s="63"/>
      <c r="I113" s="163"/>
      <c r="J113" s="63"/>
      <c r="K113" s="63"/>
      <c r="L113" s="61"/>
      <c r="M113" s="206"/>
      <c r="N113" s="42"/>
      <c r="O113" s="42"/>
      <c r="P113" s="42"/>
      <c r="Q113" s="42"/>
      <c r="R113" s="42"/>
      <c r="S113" s="42"/>
      <c r="T113" s="78"/>
      <c r="AT113" s="24" t="s">
        <v>162</v>
      </c>
      <c r="AU113" s="24" t="s">
        <v>82</v>
      </c>
    </row>
    <row r="114" spans="2:65" s="10" customFormat="1" ht="37.35" customHeight="1">
      <c r="B114" s="176"/>
      <c r="C114" s="177"/>
      <c r="D114" s="178" t="s">
        <v>71</v>
      </c>
      <c r="E114" s="179" t="s">
        <v>665</v>
      </c>
      <c r="F114" s="179" t="s">
        <v>666</v>
      </c>
      <c r="G114" s="177"/>
      <c r="H114" s="177"/>
      <c r="I114" s="180"/>
      <c r="J114" s="181">
        <f>BK114</f>
        <v>0</v>
      </c>
      <c r="K114" s="177"/>
      <c r="L114" s="182"/>
      <c r="M114" s="183"/>
      <c r="N114" s="184"/>
      <c r="O114" s="184"/>
      <c r="P114" s="185">
        <f>P115+P196+P253+P273</f>
        <v>0</v>
      </c>
      <c r="Q114" s="184"/>
      <c r="R114" s="185">
        <f>R115+R196+R253+R273</f>
        <v>1.643437</v>
      </c>
      <c r="S114" s="184"/>
      <c r="T114" s="186">
        <f>T115+T196+T253+T273</f>
        <v>1.9877200000000002</v>
      </c>
      <c r="AR114" s="187" t="s">
        <v>82</v>
      </c>
      <c r="AT114" s="188" t="s">
        <v>71</v>
      </c>
      <c r="AU114" s="188" t="s">
        <v>72</v>
      </c>
      <c r="AY114" s="187" t="s">
        <v>152</v>
      </c>
      <c r="BK114" s="189">
        <f>BK115+BK196+BK253+BK273</f>
        <v>0</v>
      </c>
    </row>
    <row r="115" spans="2:65" s="10" customFormat="1" ht="19.899999999999999" customHeight="1">
      <c r="B115" s="176"/>
      <c r="C115" s="177"/>
      <c r="D115" s="178" t="s">
        <v>71</v>
      </c>
      <c r="E115" s="190" t="s">
        <v>1309</v>
      </c>
      <c r="F115" s="190" t="s">
        <v>1310</v>
      </c>
      <c r="G115" s="177"/>
      <c r="H115" s="177"/>
      <c r="I115" s="180"/>
      <c r="J115" s="191">
        <f>BK115</f>
        <v>0</v>
      </c>
      <c r="K115" s="177"/>
      <c r="L115" s="182"/>
      <c r="M115" s="183"/>
      <c r="N115" s="184"/>
      <c r="O115" s="184"/>
      <c r="P115" s="185">
        <f>SUM(P116:P195)</f>
        <v>0</v>
      </c>
      <c r="Q115" s="184"/>
      <c r="R115" s="185">
        <f>SUM(R116:R195)</f>
        <v>0.22520950000000001</v>
      </c>
      <c r="S115" s="184"/>
      <c r="T115" s="186">
        <f>SUM(T116:T195)</f>
        <v>0.45935999999999999</v>
      </c>
      <c r="AR115" s="187" t="s">
        <v>82</v>
      </c>
      <c r="AT115" s="188" t="s">
        <v>71</v>
      </c>
      <c r="AU115" s="188" t="s">
        <v>80</v>
      </c>
      <c r="AY115" s="187" t="s">
        <v>152</v>
      </c>
      <c r="BK115" s="189">
        <f>SUM(BK116:BK195)</f>
        <v>0</v>
      </c>
    </row>
    <row r="116" spans="2:65" s="1" customFormat="1" ht="16.5" customHeight="1">
      <c r="B116" s="41"/>
      <c r="C116" s="192" t="s">
        <v>239</v>
      </c>
      <c r="D116" s="192" t="s">
        <v>155</v>
      </c>
      <c r="E116" s="193" t="s">
        <v>1311</v>
      </c>
      <c r="F116" s="194" t="s">
        <v>1312</v>
      </c>
      <c r="G116" s="195" t="s">
        <v>242</v>
      </c>
      <c r="H116" s="196">
        <v>232</v>
      </c>
      <c r="I116" s="197"/>
      <c r="J116" s="198">
        <f>ROUND(I116*H116,2)</f>
        <v>0</v>
      </c>
      <c r="K116" s="194" t="s">
        <v>159</v>
      </c>
      <c r="L116" s="61"/>
      <c r="M116" s="199" t="s">
        <v>21</v>
      </c>
      <c r="N116" s="200" t="s">
        <v>43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1.98E-3</v>
      </c>
      <c r="T116" s="202">
        <f>S116*H116</f>
        <v>0.45935999999999999</v>
      </c>
      <c r="AR116" s="24" t="s">
        <v>275</v>
      </c>
      <c r="AT116" s="24" t="s">
        <v>155</v>
      </c>
      <c r="AU116" s="24" t="s">
        <v>82</v>
      </c>
      <c r="AY116" s="24" t="s">
        <v>152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80</v>
      </c>
      <c r="BK116" s="203">
        <f>ROUND(I116*H116,2)</f>
        <v>0</v>
      </c>
      <c r="BL116" s="24" t="s">
        <v>275</v>
      </c>
      <c r="BM116" s="24" t="s">
        <v>349</v>
      </c>
    </row>
    <row r="117" spans="2:65" s="1" customFormat="1" ht="13.5">
      <c r="B117" s="41"/>
      <c r="C117" s="63"/>
      <c r="D117" s="204" t="s">
        <v>162</v>
      </c>
      <c r="E117" s="63"/>
      <c r="F117" s="205" t="s">
        <v>1313</v>
      </c>
      <c r="G117" s="63"/>
      <c r="H117" s="63"/>
      <c r="I117" s="163"/>
      <c r="J117" s="63"/>
      <c r="K117" s="63"/>
      <c r="L117" s="61"/>
      <c r="M117" s="206"/>
      <c r="N117" s="42"/>
      <c r="O117" s="42"/>
      <c r="P117" s="42"/>
      <c r="Q117" s="42"/>
      <c r="R117" s="42"/>
      <c r="S117" s="42"/>
      <c r="T117" s="78"/>
      <c r="AT117" s="24" t="s">
        <v>162</v>
      </c>
      <c r="AU117" s="24" t="s">
        <v>82</v>
      </c>
    </row>
    <row r="118" spans="2:65" s="12" customFormat="1" ht="13.5">
      <c r="B118" s="217"/>
      <c r="C118" s="218"/>
      <c r="D118" s="204" t="s">
        <v>164</v>
      </c>
      <c r="E118" s="219" t="s">
        <v>21</v>
      </c>
      <c r="F118" s="220" t="s">
        <v>1314</v>
      </c>
      <c r="G118" s="218"/>
      <c r="H118" s="221">
        <v>232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164</v>
      </c>
      <c r="AU118" s="227" t="s">
        <v>82</v>
      </c>
      <c r="AV118" s="12" t="s">
        <v>82</v>
      </c>
      <c r="AW118" s="12" t="s">
        <v>35</v>
      </c>
      <c r="AX118" s="12" t="s">
        <v>80</v>
      </c>
      <c r="AY118" s="227" t="s">
        <v>152</v>
      </c>
    </row>
    <row r="119" spans="2:65" s="1" customFormat="1" ht="16.5" customHeight="1">
      <c r="B119" s="41"/>
      <c r="C119" s="192" t="s">
        <v>246</v>
      </c>
      <c r="D119" s="192" t="s">
        <v>155</v>
      </c>
      <c r="E119" s="193" t="s">
        <v>1315</v>
      </c>
      <c r="F119" s="194" t="s">
        <v>1316</v>
      </c>
      <c r="G119" s="195" t="s">
        <v>242</v>
      </c>
      <c r="H119" s="196">
        <v>40</v>
      </c>
      <c r="I119" s="197"/>
      <c r="J119" s="198">
        <f>ROUND(I119*H119,2)</f>
        <v>0</v>
      </c>
      <c r="K119" s="194" t="s">
        <v>159</v>
      </c>
      <c r="L119" s="61"/>
      <c r="M119" s="199" t="s">
        <v>21</v>
      </c>
      <c r="N119" s="200" t="s">
        <v>43</v>
      </c>
      <c r="O119" s="42"/>
      <c r="P119" s="201">
        <f>O119*H119</f>
        <v>0</v>
      </c>
      <c r="Q119" s="201">
        <v>2.9E-4</v>
      </c>
      <c r="R119" s="201">
        <f>Q119*H119</f>
        <v>1.1599999999999999E-2</v>
      </c>
      <c r="S119" s="201">
        <v>0</v>
      </c>
      <c r="T119" s="202">
        <f>S119*H119</f>
        <v>0</v>
      </c>
      <c r="AR119" s="24" t="s">
        <v>275</v>
      </c>
      <c r="AT119" s="24" t="s">
        <v>155</v>
      </c>
      <c r="AU119" s="24" t="s">
        <v>82</v>
      </c>
      <c r="AY119" s="24" t="s">
        <v>152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80</v>
      </c>
      <c r="BK119" s="203">
        <f>ROUND(I119*H119,2)</f>
        <v>0</v>
      </c>
      <c r="BL119" s="24" t="s">
        <v>275</v>
      </c>
      <c r="BM119" s="24" t="s">
        <v>360</v>
      </c>
    </row>
    <row r="120" spans="2:65" s="1" customFormat="1" ht="13.5">
      <c r="B120" s="41"/>
      <c r="C120" s="63"/>
      <c r="D120" s="204" t="s">
        <v>162</v>
      </c>
      <c r="E120" s="63"/>
      <c r="F120" s="205" t="s">
        <v>1317</v>
      </c>
      <c r="G120" s="63"/>
      <c r="H120" s="63"/>
      <c r="I120" s="163"/>
      <c r="J120" s="63"/>
      <c r="K120" s="63"/>
      <c r="L120" s="61"/>
      <c r="M120" s="206"/>
      <c r="N120" s="42"/>
      <c r="O120" s="42"/>
      <c r="P120" s="42"/>
      <c r="Q120" s="42"/>
      <c r="R120" s="42"/>
      <c r="S120" s="42"/>
      <c r="T120" s="78"/>
      <c r="AT120" s="24" t="s">
        <v>162</v>
      </c>
      <c r="AU120" s="24" t="s">
        <v>82</v>
      </c>
    </row>
    <row r="121" spans="2:65" s="12" customFormat="1" ht="13.5">
      <c r="B121" s="217"/>
      <c r="C121" s="218"/>
      <c r="D121" s="204" t="s">
        <v>164</v>
      </c>
      <c r="E121" s="219" t="s">
        <v>21</v>
      </c>
      <c r="F121" s="220" t="s">
        <v>1318</v>
      </c>
      <c r="G121" s="218"/>
      <c r="H121" s="221">
        <v>36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164</v>
      </c>
      <c r="AU121" s="227" t="s">
        <v>82</v>
      </c>
      <c r="AV121" s="12" t="s">
        <v>82</v>
      </c>
      <c r="AW121" s="12" t="s">
        <v>35</v>
      </c>
      <c r="AX121" s="12" t="s">
        <v>72</v>
      </c>
      <c r="AY121" s="227" t="s">
        <v>152</v>
      </c>
    </row>
    <row r="122" spans="2:65" s="12" customFormat="1" ht="13.5">
      <c r="B122" s="217"/>
      <c r="C122" s="218"/>
      <c r="D122" s="204" t="s">
        <v>164</v>
      </c>
      <c r="E122" s="219" t="s">
        <v>21</v>
      </c>
      <c r="F122" s="220" t="s">
        <v>1319</v>
      </c>
      <c r="G122" s="218"/>
      <c r="H122" s="221">
        <v>4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164</v>
      </c>
      <c r="AU122" s="227" t="s">
        <v>82</v>
      </c>
      <c r="AV122" s="12" t="s">
        <v>82</v>
      </c>
      <c r="AW122" s="12" t="s">
        <v>35</v>
      </c>
      <c r="AX122" s="12" t="s">
        <v>72</v>
      </c>
      <c r="AY122" s="227" t="s">
        <v>152</v>
      </c>
    </row>
    <row r="123" spans="2:65" s="14" customFormat="1" ht="13.5">
      <c r="B123" s="239"/>
      <c r="C123" s="240"/>
      <c r="D123" s="204" t="s">
        <v>164</v>
      </c>
      <c r="E123" s="241" t="s">
        <v>21</v>
      </c>
      <c r="F123" s="242" t="s">
        <v>1320</v>
      </c>
      <c r="G123" s="240"/>
      <c r="H123" s="243">
        <v>40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164</v>
      </c>
      <c r="AU123" s="249" t="s">
        <v>82</v>
      </c>
      <c r="AV123" s="14" t="s">
        <v>160</v>
      </c>
      <c r="AW123" s="14" t="s">
        <v>35</v>
      </c>
      <c r="AX123" s="14" t="s">
        <v>80</v>
      </c>
      <c r="AY123" s="249" t="s">
        <v>152</v>
      </c>
    </row>
    <row r="124" spans="2:65" s="1" customFormat="1" ht="16.5" customHeight="1">
      <c r="B124" s="41"/>
      <c r="C124" s="192" t="s">
        <v>251</v>
      </c>
      <c r="D124" s="192" t="s">
        <v>155</v>
      </c>
      <c r="E124" s="193" t="s">
        <v>1321</v>
      </c>
      <c r="F124" s="194" t="s">
        <v>1322</v>
      </c>
      <c r="G124" s="195" t="s">
        <v>242</v>
      </c>
      <c r="H124" s="196">
        <v>49.25</v>
      </c>
      <c r="I124" s="197"/>
      <c r="J124" s="198">
        <f>ROUND(I124*H124,2)</f>
        <v>0</v>
      </c>
      <c r="K124" s="194" t="s">
        <v>159</v>
      </c>
      <c r="L124" s="61"/>
      <c r="M124" s="199" t="s">
        <v>21</v>
      </c>
      <c r="N124" s="200" t="s">
        <v>43</v>
      </c>
      <c r="O124" s="42"/>
      <c r="P124" s="201">
        <f>O124*H124</f>
        <v>0</v>
      </c>
      <c r="Q124" s="201">
        <v>3.5E-4</v>
      </c>
      <c r="R124" s="201">
        <f>Q124*H124</f>
        <v>1.7237499999999999E-2</v>
      </c>
      <c r="S124" s="201">
        <v>0</v>
      </c>
      <c r="T124" s="202">
        <f>S124*H124</f>
        <v>0</v>
      </c>
      <c r="AR124" s="24" t="s">
        <v>275</v>
      </c>
      <c r="AT124" s="24" t="s">
        <v>155</v>
      </c>
      <c r="AU124" s="24" t="s">
        <v>82</v>
      </c>
      <c r="AY124" s="24" t="s">
        <v>152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80</v>
      </c>
      <c r="BK124" s="203">
        <f>ROUND(I124*H124,2)</f>
        <v>0</v>
      </c>
      <c r="BL124" s="24" t="s">
        <v>275</v>
      </c>
      <c r="BM124" s="24" t="s">
        <v>375</v>
      </c>
    </row>
    <row r="125" spans="2:65" s="1" customFormat="1" ht="13.5">
      <c r="B125" s="41"/>
      <c r="C125" s="63"/>
      <c r="D125" s="204" t="s">
        <v>162</v>
      </c>
      <c r="E125" s="63"/>
      <c r="F125" s="205" t="s">
        <v>1323</v>
      </c>
      <c r="G125" s="63"/>
      <c r="H125" s="63"/>
      <c r="I125" s="163"/>
      <c r="J125" s="63"/>
      <c r="K125" s="63"/>
      <c r="L125" s="61"/>
      <c r="M125" s="206"/>
      <c r="N125" s="42"/>
      <c r="O125" s="42"/>
      <c r="P125" s="42"/>
      <c r="Q125" s="42"/>
      <c r="R125" s="42"/>
      <c r="S125" s="42"/>
      <c r="T125" s="78"/>
      <c r="AT125" s="24" t="s">
        <v>162</v>
      </c>
      <c r="AU125" s="24" t="s">
        <v>82</v>
      </c>
    </row>
    <row r="126" spans="2:65" s="12" customFormat="1" ht="13.5">
      <c r="B126" s="217"/>
      <c r="C126" s="218"/>
      <c r="D126" s="204" t="s">
        <v>164</v>
      </c>
      <c r="E126" s="219" t="s">
        <v>21</v>
      </c>
      <c r="F126" s="220" t="s">
        <v>1324</v>
      </c>
      <c r="G126" s="218"/>
      <c r="H126" s="221">
        <v>49.25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164</v>
      </c>
      <c r="AU126" s="227" t="s">
        <v>82</v>
      </c>
      <c r="AV126" s="12" t="s">
        <v>82</v>
      </c>
      <c r="AW126" s="12" t="s">
        <v>35</v>
      </c>
      <c r="AX126" s="12" t="s">
        <v>72</v>
      </c>
      <c r="AY126" s="227" t="s">
        <v>152</v>
      </c>
    </row>
    <row r="127" spans="2:65" s="14" customFormat="1" ht="13.5">
      <c r="B127" s="239"/>
      <c r="C127" s="240"/>
      <c r="D127" s="204" t="s">
        <v>164</v>
      </c>
      <c r="E127" s="241" t="s">
        <v>21</v>
      </c>
      <c r="F127" s="242" t="s">
        <v>176</v>
      </c>
      <c r="G127" s="240"/>
      <c r="H127" s="243">
        <v>49.25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164</v>
      </c>
      <c r="AU127" s="249" t="s">
        <v>82</v>
      </c>
      <c r="AV127" s="14" t="s">
        <v>160</v>
      </c>
      <c r="AW127" s="14" t="s">
        <v>35</v>
      </c>
      <c r="AX127" s="14" t="s">
        <v>80</v>
      </c>
      <c r="AY127" s="249" t="s">
        <v>152</v>
      </c>
    </row>
    <row r="128" spans="2:65" s="1" customFormat="1" ht="16.5" customHeight="1">
      <c r="B128" s="41"/>
      <c r="C128" s="192" t="s">
        <v>257</v>
      </c>
      <c r="D128" s="192" t="s">
        <v>155</v>
      </c>
      <c r="E128" s="193" t="s">
        <v>1325</v>
      </c>
      <c r="F128" s="194" t="s">
        <v>1326</v>
      </c>
      <c r="G128" s="195" t="s">
        <v>242</v>
      </c>
      <c r="H128" s="196">
        <v>26.2</v>
      </c>
      <c r="I128" s="197"/>
      <c r="J128" s="198">
        <f>ROUND(I128*H128,2)</f>
        <v>0</v>
      </c>
      <c r="K128" s="194" t="s">
        <v>159</v>
      </c>
      <c r="L128" s="61"/>
      <c r="M128" s="199" t="s">
        <v>21</v>
      </c>
      <c r="N128" s="200" t="s">
        <v>43</v>
      </c>
      <c r="O128" s="42"/>
      <c r="P128" s="201">
        <f>O128*H128</f>
        <v>0</v>
      </c>
      <c r="Q128" s="201">
        <v>5.6999999999999998E-4</v>
      </c>
      <c r="R128" s="201">
        <f>Q128*H128</f>
        <v>1.4933999999999999E-2</v>
      </c>
      <c r="S128" s="201">
        <v>0</v>
      </c>
      <c r="T128" s="202">
        <f>S128*H128</f>
        <v>0</v>
      </c>
      <c r="AR128" s="24" t="s">
        <v>275</v>
      </c>
      <c r="AT128" s="24" t="s">
        <v>155</v>
      </c>
      <c r="AU128" s="24" t="s">
        <v>82</v>
      </c>
      <c r="AY128" s="24" t="s">
        <v>152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80</v>
      </c>
      <c r="BK128" s="203">
        <f>ROUND(I128*H128,2)</f>
        <v>0</v>
      </c>
      <c r="BL128" s="24" t="s">
        <v>275</v>
      </c>
      <c r="BM128" s="24" t="s">
        <v>388</v>
      </c>
    </row>
    <row r="129" spans="2:65" s="1" customFormat="1" ht="13.5">
      <c r="B129" s="41"/>
      <c r="C129" s="63"/>
      <c r="D129" s="204" t="s">
        <v>162</v>
      </c>
      <c r="E129" s="63"/>
      <c r="F129" s="205" t="s">
        <v>1327</v>
      </c>
      <c r="G129" s="63"/>
      <c r="H129" s="63"/>
      <c r="I129" s="163"/>
      <c r="J129" s="63"/>
      <c r="K129" s="63"/>
      <c r="L129" s="61"/>
      <c r="M129" s="206"/>
      <c r="N129" s="42"/>
      <c r="O129" s="42"/>
      <c r="P129" s="42"/>
      <c r="Q129" s="42"/>
      <c r="R129" s="42"/>
      <c r="S129" s="42"/>
      <c r="T129" s="78"/>
      <c r="AT129" s="24" t="s">
        <v>162</v>
      </c>
      <c r="AU129" s="24" t="s">
        <v>82</v>
      </c>
    </row>
    <row r="130" spans="2:65" s="12" customFormat="1" ht="13.5">
      <c r="B130" s="217"/>
      <c r="C130" s="218"/>
      <c r="D130" s="204" t="s">
        <v>164</v>
      </c>
      <c r="E130" s="219" t="s">
        <v>21</v>
      </c>
      <c r="F130" s="220" t="s">
        <v>1328</v>
      </c>
      <c r="G130" s="218"/>
      <c r="H130" s="221">
        <v>26.2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164</v>
      </c>
      <c r="AU130" s="227" t="s">
        <v>82</v>
      </c>
      <c r="AV130" s="12" t="s">
        <v>82</v>
      </c>
      <c r="AW130" s="12" t="s">
        <v>35</v>
      </c>
      <c r="AX130" s="12" t="s">
        <v>80</v>
      </c>
      <c r="AY130" s="227" t="s">
        <v>152</v>
      </c>
    </row>
    <row r="131" spans="2:65" s="1" customFormat="1" ht="16.5" customHeight="1">
      <c r="B131" s="41"/>
      <c r="C131" s="192" t="s">
        <v>265</v>
      </c>
      <c r="D131" s="192" t="s">
        <v>155</v>
      </c>
      <c r="E131" s="193" t="s">
        <v>1329</v>
      </c>
      <c r="F131" s="194" t="s">
        <v>1330</v>
      </c>
      <c r="G131" s="195" t="s">
        <v>242</v>
      </c>
      <c r="H131" s="196">
        <v>93.2</v>
      </c>
      <c r="I131" s="197"/>
      <c r="J131" s="198">
        <f>ROUND(I131*H131,2)</f>
        <v>0</v>
      </c>
      <c r="K131" s="194" t="s">
        <v>159</v>
      </c>
      <c r="L131" s="61"/>
      <c r="M131" s="199" t="s">
        <v>21</v>
      </c>
      <c r="N131" s="200" t="s">
        <v>43</v>
      </c>
      <c r="O131" s="42"/>
      <c r="P131" s="201">
        <f>O131*H131</f>
        <v>0</v>
      </c>
      <c r="Q131" s="201">
        <v>1.14E-3</v>
      </c>
      <c r="R131" s="201">
        <f>Q131*H131</f>
        <v>0.106248</v>
      </c>
      <c r="S131" s="201">
        <v>0</v>
      </c>
      <c r="T131" s="202">
        <f>S131*H131</f>
        <v>0</v>
      </c>
      <c r="AR131" s="24" t="s">
        <v>275</v>
      </c>
      <c r="AT131" s="24" t="s">
        <v>155</v>
      </c>
      <c r="AU131" s="24" t="s">
        <v>82</v>
      </c>
      <c r="AY131" s="24" t="s">
        <v>152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80</v>
      </c>
      <c r="BK131" s="203">
        <f>ROUND(I131*H131,2)</f>
        <v>0</v>
      </c>
      <c r="BL131" s="24" t="s">
        <v>275</v>
      </c>
      <c r="BM131" s="24" t="s">
        <v>407</v>
      </c>
    </row>
    <row r="132" spans="2:65" s="1" customFormat="1" ht="13.5">
      <c r="B132" s="41"/>
      <c r="C132" s="63"/>
      <c r="D132" s="204" t="s">
        <v>162</v>
      </c>
      <c r="E132" s="63"/>
      <c r="F132" s="205" t="s">
        <v>1331</v>
      </c>
      <c r="G132" s="63"/>
      <c r="H132" s="63"/>
      <c r="I132" s="163"/>
      <c r="J132" s="63"/>
      <c r="K132" s="63"/>
      <c r="L132" s="61"/>
      <c r="M132" s="206"/>
      <c r="N132" s="42"/>
      <c r="O132" s="42"/>
      <c r="P132" s="42"/>
      <c r="Q132" s="42"/>
      <c r="R132" s="42"/>
      <c r="S132" s="42"/>
      <c r="T132" s="78"/>
      <c r="AT132" s="24" t="s">
        <v>162</v>
      </c>
      <c r="AU132" s="24" t="s">
        <v>82</v>
      </c>
    </row>
    <row r="133" spans="2:65" s="12" customFormat="1" ht="13.5">
      <c r="B133" s="217"/>
      <c r="C133" s="218"/>
      <c r="D133" s="204" t="s">
        <v>164</v>
      </c>
      <c r="E133" s="219" t="s">
        <v>21</v>
      </c>
      <c r="F133" s="220" t="s">
        <v>1332</v>
      </c>
      <c r="G133" s="218"/>
      <c r="H133" s="221">
        <v>93.2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164</v>
      </c>
      <c r="AU133" s="227" t="s">
        <v>82</v>
      </c>
      <c r="AV133" s="12" t="s">
        <v>82</v>
      </c>
      <c r="AW133" s="12" t="s">
        <v>35</v>
      </c>
      <c r="AX133" s="12" t="s">
        <v>80</v>
      </c>
      <c r="AY133" s="227" t="s">
        <v>152</v>
      </c>
    </row>
    <row r="134" spans="2:65" s="1" customFormat="1" ht="25.5" customHeight="1">
      <c r="B134" s="41"/>
      <c r="C134" s="192" t="s">
        <v>10</v>
      </c>
      <c r="D134" s="192" t="s">
        <v>155</v>
      </c>
      <c r="E134" s="193" t="s">
        <v>1333</v>
      </c>
      <c r="F134" s="194" t="s">
        <v>1334</v>
      </c>
      <c r="G134" s="195" t="s">
        <v>242</v>
      </c>
      <c r="H134" s="196">
        <v>9</v>
      </c>
      <c r="I134" s="197"/>
      <c r="J134" s="198">
        <f>ROUND(I134*H134,2)</f>
        <v>0</v>
      </c>
      <c r="K134" s="194" t="s">
        <v>159</v>
      </c>
      <c r="L134" s="61"/>
      <c r="M134" s="199" t="s">
        <v>21</v>
      </c>
      <c r="N134" s="200" t="s">
        <v>43</v>
      </c>
      <c r="O134" s="42"/>
      <c r="P134" s="201">
        <f>O134*H134</f>
        <v>0</v>
      </c>
      <c r="Q134" s="201">
        <v>2.4199999999999998E-3</v>
      </c>
      <c r="R134" s="201">
        <f>Q134*H134</f>
        <v>2.1779999999999997E-2</v>
      </c>
      <c r="S134" s="201">
        <v>0</v>
      </c>
      <c r="T134" s="202">
        <f>S134*H134</f>
        <v>0</v>
      </c>
      <c r="AR134" s="24" t="s">
        <v>275</v>
      </c>
      <c r="AT134" s="24" t="s">
        <v>155</v>
      </c>
      <c r="AU134" s="24" t="s">
        <v>82</v>
      </c>
      <c r="AY134" s="24" t="s">
        <v>152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80</v>
      </c>
      <c r="BK134" s="203">
        <f>ROUND(I134*H134,2)</f>
        <v>0</v>
      </c>
      <c r="BL134" s="24" t="s">
        <v>275</v>
      </c>
      <c r="BM134" s="24" t="s">
        <v>419</v>
      </c>
    </row>
    <row r="135" spans="2:65" s="1" customFormat="1" ht="13.5">
      <c r="B135" s="41"/>
      <c r="C135" s="63"/>
      <c r="D135" s="204" t="s">
        <v>162</v>
      </c>
      <c r="E135" s="63"/>
      <c r="F135" s="205" t="s">
        <v>1335</v>
      </c>
      <c r="G135" s="63"/>
      <c r="H135" s="63"/>
      <c r="I135" s="163"/>
      <c r="J135" s="63"/>
      <c r="K135" s="63"/>
      <c r="L135" s="61"/>
      <c r="M135" s="206"/>
      <c r="N135" s="42"/>
      <c r="O135" s="42"/>
      <c r="P135" s="42"/>
      <c r="Q135" s="42"/>
      <c r="R135" s="42"/>
      <c r="S135" s="42"/>
      <c r="T135" s="78"/>
      <c r="AT135" s="24" t="s">
        <v>162</v>
      </c>
      <c r="AU135" s="24" t="s">
        <v>82</v>
      </c>
    </row>
    <row r="136" spans="2:65" s="12" customFormat="1" ht="13.5">
      <c r="B136" s="217"/>
      <c r="C136" s="218"/>
      <c r="D136" s="204" t="s">
        <v>164</v>
      </c>
      <c r="E136" s="219" t="s">
        <v>21</v>
      </c>
      <c r="F136" s="220" t="s">
        <v>1336</v>
      </c>
      <c r="G136" s="218"/>
      <c r="H136" s="221">
        <v>9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164</v>
      </c>
      <c r="AU136" s="227" t="s">
        <v>82</v>
      </c>
      <c r="AV136" s="12" t="s">
        <v>82</v>
      </c>
      <c r="AW136" s="12" t="s">
        <v>35</v>
      </c>
      <c r="AX136" s="12" t="s">
        <v>80</v>
      </c>
      <c r="AY136" s="227" t="s">
        <v>152</v>
      </c>
    </row>
    <row r="137" spans="2:65" s="1" customFormat="1" ht="16.5" customHeight="1">
      <c r="B137" s="41"/>
      <c r="C137" s="250" t="s">
        <v>275</v>
      </c>
      <c r="D137" s="250" t="s">
        <v>177</v>
      </c>
      <c r="E137" s="251" t="s">
        <v>1337</v>
      </c>
      <c r="F137" s="252" t="s">
        <v>1338</v>
      </c>
      <c r="G137" s="253" t="s">
        <v>371</v>
      </c>
      <c r="H137" s="254">
        <v>45</v>
      </c>
      <c r="I137" s="255"/>
      <c r="J137" s="256">
        <f>ROUND(I137*H137,2)</f>
        <v>0</v>
      </c>
      <c r="K137" s="252" t="s">
        <v>159</v>
      </c>
      <c r="L137" s="257"/>
      <c r="M137" s="258" t="s">
        <v>21</v>
      </c>
      <c r="N137" s="259" t="s">
        <v>43</v>
      </c>
      <c r="O137" s="42"/>
      <c r="P137" s="201">
        <f>O137*H137</f>
        <v>0</v>
      </c>
      <c r="Q137" s="201">
        <v>1.1E-4</v>
      </c>
      <c r="R137" s="201">
        <f>Q137*H137</f>
        <v>4.9500000000000004E-3</v>
      </c>
      <c r="S137" s="201">
        <v>0</v>
      </c>
      <c r="T137" s="202">
        <f>S137*H137</f>
        <v>0</v>
      </c>
      <c r="AR137" s="24" t="s">
        <v>431</v>
      </c>
      <c r="AT137" s="24" t="s">
        <v>177</v>
      </c>
      <c r="AU137" s="24" t="s">
        <v>82</v>
      </c>
      <c r="AY137" s="24" t="s">
        <v>152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80</v>
      </c>
      <c r="BK137" s="203">
        <f>ROUND(I137*H137,2)</f>
        <v>0</v>
      </c>
      <c r="BL137" s="24" t="s">
        <v>275</v>
      </c>
      <c r="BM137" s="24" t="s">
        <v>431</v>
      </c>
    </row>
    <row r="138" spans="2:65" s="1" customFormat="1" ht="13.5">
      <c r="B138" s="41"/>
      <c r="C138" s="63"/>
      <c r="D138" s="204" t="s">
        <v>162</v>
      </c>
      <c r="E138" s="63"/>
      <c r="F138" s="205" t="s">
        <v>1339</v>
      </c>
      <c r="G138" s="63"/>
      <c r="H138" s="63"/>
      <c r="I138" s="163"/>
      <c r="J138" s="63"/>
      <c r="K138" s="63"/>
      <c r="L138" s="61"/>
      <c r="M138" s="206"/>
      <c r="N138" s="42"/>
      <c r="O138" s="42"/>
      <c r="P138" s="42"/>
      <c r="Q138" s="42"/>
      <c r="R138" s="42"/>
      <c r="S138" s="42"/>
      <c r="T138" s="78"/>
      <c r="AT138" s="24" t="s">
        <v>162</v>
      </c>
      <c r="AU138" s="24" t="s">
        <v>82</v>
      </c>
    </row>
    <row r="139" spans="2:65" s="12" customFormat="1" ht="13.5">
      <c r="B139" s="217"/>
      <c r="C139" s="218"/>
      <c r="D139" s="204" t="s">
        <v>164</v>
      </c>
      <c r="E139" s="219" t="s">
        <v>21</v>
      </c>
      <c r="F139" s="220" t="s">
        <v>1340</v>
      </c>
      <c r="G139" s="218"/>
      <c r="H139" s="221">
        <v>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164</v>
      </c>
      <c r="AU139" s="227" t="s">
        <v>82</v>
      </c>
      <c r="AV139" s="12" t="s">
        <v>82</v>
      </c>
      <c r="AW139" s="12" t="s">
        <v>35</v>
      </c>
      <c r="AX139" s="12" t="s">
        <v>72</v>
      </c>
      <c r="AY139" s="227" t="s">
        <v>152</v>
      </c>
    </row>
    <row r="140" spans="2:65" s="12" customFormat="1" ht="13.5">
      <c r="B140" s="217"/>
      <c r="C140" s="218"/>
      <c r="D140" s="204" t="s">
        <v>164</v>
      </c>
      <c r="E140" s="219" t="s">
        <v>21</v>
      </c>
      <c r="F140" s="220" t="s">
        <v>1341</v>
      </c>
      <c r="G140" s="218"/>
      <c r="H140" s="221">
        <v>36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164</v>
      </c>
      <c r="AU140" s="227" t="s">
        <v>82</v>
      </c>
      <c r="AV140" s="12" t="s">
        <v>82</v>
      </c>
      <c r="AW140" s="12" t="s">
        <v>35</v>
      </c>
      <c r="AX140" s="12" t="s">
        <v>72</v>
      </c>
      <c r="AY140" s="227" t="s">
        <v>152</v>
      </c>
    </row>
    <row r="141" spans="2:65" s="14" customFormat="1" ht="13.5">
      <c r="B141" s="239"/>
      <c r="C141" s="240"/>
      <c r="D141" s="204" t="s">
        <v>164</v>
      </c>
      <c r="E141" s="241" t="s">
        <v>21</v>
      </c>
      <c r="F141" s="242" t="s">
        <v>1320</v>
      </c>
      <c r="G141" s="240"/>
      <c r="H141" s="243">
        <v>45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164</v>
      </c>
      <c r="AU141" s="249" t="s">
        <v>82</v>
      </c>
      <c r="AV141" s="14" t="s">
        <v>160</v>
      </c>
      <c r="AW141" s="14" t="s">
        <v>35</v>
      </c>
      <c r="AX141" s="14" t="s">
        <v>80</v>
      </c>
      <c r="AY141" s="249" t="s">
        <v>152</v>
      </c>
    </row>
    <row r="142" spans="2:65" s="1" customFormat="1" ht="16.5" customHeight="1">
      <c r="B142" s="41"/>
      <c r="C142" s="250" t="s">
        <v>284</v>
      </c>
      <c r="D142" s="250" t="s">
        <v>177</v>
      </c>
      <c r="E142" s="251" t="s">
        <v>1342</v>
      </c>
      <c r="F142" s="252" t="s">
        <v>1343</v>
      </c>
      <c r="G142" s="253" t="s">
        <v>371</v>
      </c>
      <c r="H142" s="254">
        <v>8</v>
      </c>
      <c r="I142" s="255"/>
      <c r="J142" s="256">
        <f>ROUND(I142*H142,2)</f>
        <v>0</v>
      </c>
      <c r="K142" s="252" t="s">
        <v>21</v>
      </c>
      <c r="L142" s="257"/>
      <c r="M142" s="258" t="s">
        <v>21</v>
      </c>
      <c r="N142" s="259" t="s">
        <v>43</v>
      </c>
      <c r="O142" s="4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4" t="s">
        <v>431</v>
      </c>
      <c r="AT142" s="24" t="s">
        <v>177</v>
      </c>
      <c r="AU142" s="24" t="s">
        <v>82</v>
      </c>
      <c r="AY142" s="24" t="s">
        <v>152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80</v>
      </c>
      <c r="BK142" s="203">
        <f>ROUND(I142*H142,2)</f>
        <v>0</v>
      </c>
      <c r="BL142" s="24" t="s">
        <v>275</v>
      </c>
      <c r="BM142" s="24" t="s">
        <v>448</v>
      </c>
    </row>
    <row r="143" spans="2:65" s="1" customFormat="1" ht="13.5">
      <c r="B143" s="41"/>
      <c r="C143" s="63"/>
      <c r="D143" s="204" t="s">
        <v>162</v>
      </c>
      <c r="E143" s="63"/>
      <c r="F143" s="205" t="s">
        <v>1343</v>
      </c>
      <c r="G143" s="63"/>
      <c r="H143" s="63"/>
      <c r="I143" s="163"/>
      <c r="J143" s="63"/>
      <c r="K143" s="63"/>
      <c r="L143" s="61"/>
      <c r="M143" s="206"/>
      <c r="N143" s="42"/>
      <c r="O143" s="42"/>
      <c r="P143" s="42"/>
      <c r="Q143" s="42"/>
      <c r="R143" s="42"/>
      <c r="S143" s="42"/>
      <c r="T143" s="78"/>
      <c r="AT143" s="24" t="s">
        <v>162</v>
      </c>
      <c r="AU143" s="24" t="s">
        <v>82</v>
      </c>
    </row>
    <row r="144" spans="2:65" s="12" customFormat="1" ht="13.5">
      <c r="B144" s="217"/>
      <c r="C144" s="218"/>
      <c r="D144" s="204" t="s">
        <v>164</v>
      </c>
      <c r="E144" s="219" t="s">
        <v>21</v>
      </c>
      <c r="F144" s="220" t="s">
        <v>1344</v>
      </c>
      <c r="G144" s="218"/>
      <c r="H144" s="221">
        <v>8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164</v>
      </c>
      <c r="AU144" s="227" t="s">
        <v>82</v>
      </c>
      <c r="AV144" s="12" t="s">
        <v>82</v>
      </c>
      <c r="AW144" s="12" t="s">
        <v>35</v>
      </c>
      <c r="AX144" s="12" t="s">
        <v>80</v>
      </c>
      <c r="AY144" s="227" t="s">
        <v>152</v>
      </c>
    </row>
    <row r="145" spans="2:65" s="1" customFormat="1" ht="16.5" customHeight="1">
      <c r="B145" s="41"/>
      <c r="C145" s="192" t="s">
        <v>295</v>
      </c>
      <c r="D145" s="192" t="s">
        <v>155</v>
      </c>
      <c r="E145" s="193" t="s">
        <v>1345</v>
      </c>
      <c r="F145" s="194" t="s">
        <v>1346</v>
      </c>
      <c r="G145" s="195" t="s">
        <v>371</v>
      </c>
      <c r="H145" s="196">
        <v>22</v>
      </c>
      <c r="I145" s="197"/>
      <c r="J145" s="198">
        <f>ROUND(I145*H145,2)</f>
        <v>0</v>
      </c>
      <c r="K145" s="194" t="s">
        <v>159</v>
      </c>
      <c r="L145" s="61"/>
      <c r="M145" s="199" t="s">
        <v>21</v>
      </c>
      <c r="N145" s="200" t="s">
        <v>43</v>
      </c>
      <c r="O145" s="4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4" t="s">
        <v>275</v>
      </c>
      <c r="AT145" s="24" t="s">
        <v>155</v>
      </c>
      <c r="AU145" s="24" t="s">
        <v>82</v>
      </c>
      <c r="AY145" s="24" t="s">
        <v>152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80</v>
      </c>
      <c r="BK145" s="203">
        <f>ROUND(I145*H145,2)</f>
        <v>0</v>
      </c>
      <c r="BL145" s="24" t="s">
        <v>275</v>
      </c>
      <c r="BM145" s="24" t="s">
        <v>459</v>
      </c>
    </row>
    <row r="146" spans="2:65" s="1" customFormat="1" ht="13.5">
      <c r="B146" s="41"/>
      <c r="C146" s="63"/>
      <c r="D146" s="204" t="s">
        <v>162</v>
      </c>
      <c r="E146" s="63"/>
      <c r="F146" s="205" t="s">
        <v>1347</v>
      </c>
      <c r="G146" s="63"/>
      <c r="H146" s="63"/>
      <c r="I146" s="163"/>
      <c r="J146" s="63"/>
      <c r="K146" s="63"/>
      <c r="L146" s="61"/>
      <c r="M146" s="206"/>
      <c r="N146" s="42"/>
      <c r="O146" s="42"/>
      <c r="P146" s="42"/>
      <c r="Q146" s="42"/>
      <c r="R146" s="42"/>
      <c r="S146" s="42"/>
      <c r="T146" s="78"/>
      <c r="AT146" s="24" t="s">
        <v>162</v>
      </c>
      <c r="AU146" s="24" t="s">
        <v>82</v>
      </c>
    </row>
    <row r="147" spans="2:65" s="12" customFormat="1" ht="13.5">
      <c r="B147" s="217"/>
      <c r="C147" s="218"/>
      <c r="D147" s="204" t="s">
        <v>164</v>
      </c>
      <c r="E147" s="219" t="s">
        <v>21</v>
      </c>
      <c r="F147" s="220" t="s">
        <v>1348</v>
      </c>
      <c r="G147" s="218"/>
      <c r="H147" s="221">
        <v>22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164</v>
      </c>
      <c r="AU147" s="227" t="s">
        <v>82</v>
      </c>
      <c r="AV147" s="12" t="s">
        <v>82</v>
      </c>
      <c r="AW147" s="12" t="s">
        <v>35</v>
      </c>
      <c r="AX147" s="12" t="s">
        <v>80</v>
      </c>
      <c r="AY147" s="227" t="s">
        <v>152</v>
      </c>
    </row>
    <row r="148" spans="2:65" s="1" customFormat="1" ht="16.5" customHeight="1">
      <c r="B148" s="41"/>
      <c r="C148" s="192" t="s">
        <v>343</v>
      </c>
      <c r="D148" s="192" t="s">
        <v>155</v>
      </c>
      <c r="E148" s="193" t="s">
        <v>1349</v>
      </c>
      <c r="F148" s="194" t="s">
        <v>1350</v>
      </c>
      <c r="G148" s="195" t="s">
        <v>371</v>
      </c>
      <c r="H148" s="196">
        <v>12</v>
      </c>
      <c r="I148" s="197"/>
      <c r="J148" s="198">
        <f>ROUND(I148*H148,2)</f>
        <v>0</v>
      </c>
      <c r="K148" s="194" t="s">
        <v>159</v>
      </c>
      <c r="L148" s="61"/>
      <c r="M148" s="199" t="s">
        <v>21</v>
      </c>
      <c r="N148" s="200" t="s">
        <v>43</v>
      </c>
      <c r="O148" s="4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24" t="s">
        <v>275</v>
      </c>
      <c r="AT148" s="24" t="s">
        <v>155</v>
      </c>
      <c r="AU148" s="24" t="s">
        <v>82</v>
      </c>
      <c r="AY148" s="24" t="s">
        <v>152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80</v>
      </c>
      <c r="BK148" s="203">
        <f>ROUND(I148*H148,2)</f>
        <v>0</v>
      </c>
      <c r="BL148" s="24" t="s">
        <v>275</v>
      </c>
      <c r="BM148" s="24" t="s">
        <v>475</v>
      </c>
    </row>
    <row r="149" spans="2:65" s="1" customFormat="1" ht="13.5">
      <c r="B149" s="41"/>
      <c r="C149" s="63"/>
      <c r="D149" s="204" t="s">
        <v>162</v>
      </c>
      <c r="E149" s="63"/>
      <c r="F149" s="205" t="s">
        <v>1351</v>
      </c>
      <c r="G149" s="63"/>
      <c r="H149" s="63"/>
      <c r="I149" s="163"/>
      <c r="J149" s="63"/>
      <c r="K149" s="63"/>
      <c r="L149" s="61"/>
      <c r="M149" s="206"/>
      <c r="N149" s="42"/>
      <c r="O149" s="42"/>
      <c r="P149" s="42"/>
      <c r="Q149" s="42"/>
      <c r="R149" s="42"/>
      <c r="S149" s="42"/>
      <c r="T149" s="78"/>
      <c r="AT149" s="24" t="s">
        <v>162</v>
      </c>
      <c r="AU149" s="24" t="s">
        <v>82</v>
      </c>
    </row>
    <row r="150" spans="2:65" s="12" customFormat="1" ht="13.5">
      <c r="B150" s="217"/>
      <c r="C150" s="218"/>
      <c r="D150" s="204" t="s">
        <v>164</v>
      </c>
      <c r="E150" s="219" t="s">
        <v>21</v>
      </c>
      <c r="F150" s="220" t="s">
        <v>1352</v>
      </c>
      <c r="G150" s="218"/>
      <c r="H150" s="221">
        <v>12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164</v>
      </c>
      <c r="AU150" s="227" t="s">
        <v>82</v>
      </c>
      <c r="AV150" s="12" t="s">
        <v>82</v>
      </c>
      <c r="AW150" s="12" t="s">
        <v>35</v>
      </c>
      <c r="AX150" s="12" t="s">
        <v>80</v>
      </c>
      <c r="AY150" s="227" t="s">
        <v>152</v>
      </c>
    </row>
    <row r="151" spans="2:65" s="1" customFormat="1" ht="16.5" customHeight="1">
      <c r="B151" s="41"/>
      <c r="C151" s="192" t="s">
        <v>349</v>
      </c>
      <c r="D151" s="192" t="s">
        <v>155</v>
      </c>
      <c r="E151" s="193" t="s">
        <v>1353</v>
      </c>
      <c r="F151" s="194" t="s">
        <v>1354</v>
      </c>
      <c r="G151" s="195" t="s">
        <v>371</v>
      </c>
      <c r="H151" s="196">
        <v>16</v>
      </c>
      <c r="I151" s="197"/>
      <c r="J151" s="198">
        <f>ROUND(I151*H151,2)</f>
        <v>0</v>
      </c>
      <c r="K151" s="194" t="s">
        <v>159</v>
      </c>
      <c r="L151" s="61"/>
      <c r="M151" s="199" t="s">
        <v>21</v>
      </c>
      <c r="N151" s="200" t="s">
        <v>43</v>
      </c>
      <c r="O151" s="4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24" t="s">
        <v>275</v>
      </c>
      <c r="AT151" s="24" t="s">
        <v>155</v>
      </c>
      <c r="AU151" s="24" t="s">
        <v>82</v>
      </c>
      <c r="AY151" s="24" t="s">
        <v>152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4" t="s">
        <v>80</v>
      </c>
      <c r="BK151" s="203">
        <f>ROUND(I151*H151,2)</f>
        <v>0</v>
      </c>
      <c r="BL151" s="24" t="s">
        <v>275</v>
      </c>
      <c r="BM151" s="24" t="s">
        <v>493</v>
      </c>
    </row>
    <row r="152" spans="2:65" s="1" customFormat="1" ht="13.5">
      <c r="B152" s="41"/>
      <c r="C152" s="63"/>
      <c r="D152" s="204" t="s">
        <v>162</v>
      </c>
      <c r="E152" s="63"/>
      <c r="F152" s="205" t="s">
        <v>1355</v>
      </c>
      <c r="G152" s="63"/>
      <c r="H152" s="63"/>
      <c r="I152" s="163"/>
      <c r="J152" s="63"/>
      <c r="K152" s="63"/>
      <c r="L152" s="61"/>
      <c r="M152" s="206"/>
      <c r="N152" s="42"/>
      <c r="O152" s="42"/>
      <c r="P152" s="42"/>
      <c r="Q152" s="42"/>
      <c r="R152" s="42"/>
      <c r="S152" s="42"/>
      <c r="T152" s="78"/>
      <c r="AT152" s="24" t="s">
        <v>162</v>
      </c>
      <c r="AU152" s="24" t="s">
        <v>82</v>
      </c>
    </row>
    <row r="153" spans="2:65" s="12" customFormat="1" ht="13.5">
      <c r="B153" s="217"/>
      <c r="C153" s="218"/>
      <c r="D153" s="204" t="s">
        <v>164</v>
      </c>
      <c r="E153" s="219" t="s">
        <v>21</v>
      </c>
      <c r="F153" s="220" t="s">
        <v>1356</v>
      </c>
      <c r="G153" s="218"/>
      <c r="H153" s="221">
        <v>16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164</v>
      </c>
      <c r="AU153" s="227" t="s">
        <v>82</v>
      </c>
      <c r="AV153" s="12" t="s">
        <v>82</v>
      </c>
      <c r="AW153" s="12" t="s">
        <v>35</v>
      </c>
      <c r="AX153" s="12" t="s">
        <v>80</v>
      </c>
      <c r="AY153" s="227" t="s">
        <v>152</v>
      </c>
    </row>
    <row r="154" spans="2:65" s="1" customFormat="1" ht="16.5" customHeight="1">
      <c r="B154" s="41"/>
      <c r="C154" s="192" t="s">
        <v>9</v>
      </c>
      <c r="D154" s="192" t="s">
        <v>155</v>
      </c>
      <c r="E154" s="193" t="s">
        <v>1357</v>
      </c>
      <c r="F154" s="194" t="s">
        <v>1358</v>
      </c>
      <c r="G154" s="195" t="s">
        <v>371</v>
      </c>
      <c r="H154" s="196">
        <v>1</v>
      </c>
      <c r="I154" s="197"/>
      <c r="J154" s="198">
        <f>ROUND(I154*H154,2)</f>
        <v>0</v>
      </c>
      <c r="K154" s="194" t="s">
        <v>159</v>
      </c>
      <c r="L154" s="61"/>
      <c r="M154" s="199" t="s">
        <v>21</v>
      </c>
      <c r="N154" s="200" t="s">
        <v>43</v>
      </c>
      <c r="O154" s="42"/>
      <c r="P154" s="201">
        <f>O154*H154</f>
        <v>0</v>
      </c>
      <c r="Q154" s="201">
        <v>1.8000000000000001E-4</v>
      </c>
      <c r="R154" s="201">
        <f>Q154*H154</f>
        <v>1.8000000000000001E-4</v>
      </c>
      <c r="S154" s="201">
        <v>0</v>
      </c>
      <c r="T154" s="202">
        <f>S154*H154</f>
        <v>0</v>
      </c>
      <c r="AR154" s="24" t="s">
        <v>275</v>
      </c>
      <c r="AT154" s="24" t="s">
        <v>155</v>
      </c>
      <c r="AU154" s="24" t="s">
        <v>82</v>
      </c>
      <c r="AY154" s="24" t="s">
        <v>152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80</v>
      </c>
      <c r="BK154" s="203">
        <f>ROUND(I154*H154,2)</f>
        <v>0</v>
      </c>
      <c r="BL154" s="24" t="s">
        <v>275</v>
      </c>
      <c r="BM154" s="24" t="s">
        <v>508</v>
      </c>
    </row>
    <row r="155" spans="2:65" s="1" customFormat="1" ht="13.5">
      <c r="B155" s="41"/>
      <c r="C155" s="63"/>
      <c r="D155" s="204" t="s">
        <v>162</v>
      </c>
      <c r="E155" s="63"/>
      <c r="F155" s="205" t="s">
        <v>1359</v>
      </c>
      <c r="G155" s="63"/>
      <c r="H155" s="63"/>
      <c r="I155" s="163"/>
      <c r="J155" s="63"/>
      <c r="K155" s="63"/>
      <c r="L155" s="61"/>
      <c r="M155" s="206"/>
      <c r="N155" s="42"/>
      <c r="O155" s="42"/>
      <c r="P155" s="42"/>
      <c r="Q155" s="42"/>
      <c r="R155" s="42"/>
      <c r="S155" s="42"/>
      <c r="T155" s="78"/>
      <c r="AT155" s="24" t="s">
        <v>162</v>
      </c>
      <c r="AU155" s="24" t="s">
        <v>82</v>
      </c>
    </row>
    <row r="156" spans="2:65" s="12" customFormat="1" ht="13.5">
      <c r="B156" s="217"/>
      <c r="C156" s="218"/>
      <c r="D156" s="204" t="s">
        <v>164</v>
      </c>
      <c r="E156" s="219" t="s">
        <v>21</v>
      </c>
      <c r="F156" s="220" t="s">
        <v>1360</v>
      </c>
      <c r="G156" s="218"/>
      <c r="H156" s="221">
        <v>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164</v>
      </c>
      <c r="AU156" s="227" t="s">
        <v>82</v>
      </c>
      <c r="AV156" s="12" t="s">
        <v>82</v>
      </c>
      <c r="AW156" s="12" t="s">
        <v>35</v>
      </c>
      <c r="AX156" s="12" t="s">
        <v>80</v>
      </c>
      <c r="AY156" s="227" t="s">
        <v>152</v>
      </c>
    </row>
    <row r="157" spans="2:65" s="1" customFormat="1" ht="16.5" customHeight="1">
      <c r="B157" s="41"/>
      <c r="C157" s="250" t="s">
        <v>360</v>
      </c>
      <c r="D157" s="250" t="s">
        <v>177</v>
      </c>
      <c r="E157" s="251" t="s">
        <v>1361</v>
      </c>
      <c r="F157" s="252" t="s">
        <v>1362</v>
      </c>
      <c r="G157" s="253" t="s">
        <v>371</v>
      </c>
      <c r="H157" s="254">
        <v>1</v>
      </c>
      <c r="I157" s="255"/>
      <c r="J157" s="256">
        <f>ROUND(I157*H157,2)</f>
        <v>0</v>
      </c>
      <c r="K157" s="252" t="s">
        <v>21</v>
      </c>
      <c r="L157" s="257"/>
      <c r="M157" s="258" t="s">
        <v>21</v>
      </c>
      <c r="N157" s="259" t="s">
        <v>43</v>
      </c>
      <c r="O157" s="4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AR157" s="24" t="s">
        <v>431</v>
      </c>
      <c r="AT157" s="24" t="s">
        <v>177</v>
      </c>
      <c r="AU157" s="24" t="s">
        <v>82</v>
      </c>
      <c r="AY157" s="24" t="s">
        <v>152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24" t="s">
        <v>80</v>
      </c>
      <c r="BK157" s="203">
        <f>ROUND(I157*H157,2)</f>
        <v>0</v>
      </c>
      <c r="BL157" s="24" t="s">
        <v>275</v>
      </c>
      <c r="BM157" s="24" t="s">
        <v>525</v>
      </c>
    </row>
    <row r="158" spans="2:65" s="1" customFormat="1" ht="13.5">
      <c r="B158" s="41"/>
      <c r="C158" s="63"/>
      <c r="D158" s="204" t="s">
        <v>162</v>
      </c>
      <c r="E158" s="63"/>
      <c r="F158" s="205" t="s">
        <v>1362</v>
      </c>
      <c r="G158" s="63"/>
      <c r="H158" s="63"/>
      <c r="I158" s="163"/>
      <c r="J158" s="63"/>
      <c r="K158" s="63"/>
      <c r="L158" s="61"/>
      <c r="M158" s="206"/>
      <c r="N158" s="42"/>
      <c r="O158" s="42"/>
      <c r="P158" s="42"/>
      <c r="Q158" s="42"/>
      <c r="R158" s="42"/>
      <c r="S158" s="42"/>
      <c r="T158" s="78"/>
      <c r="AT158" s="24" t="s">
        <v>162</v>
      </c>
      <c r="AU158" s="24" t="s">
        <v>82</v>
      </c>
    </row>
    <row r="159" spans="2:65" s="12" customFormat="1" ht="13.5">
      <c r="B159" s="217"/>
      <c r="C159" s="218"/>
      <c r="D159" s="204" t="s">
        <v>164</v>
      </c>
      <c r="E159" s="219" t="s">
        <v>21</v>
      </c>
      <c r="F159" s="220" t="s">
        <v>1360</v>
      </c>
      <c r="G159" s="218"/>
      <c r="H159" s="221">
        <v>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164</v>
      </c>
      <c r="AU159" s="227" t="s">
        <v>82</v>
      </c>
      <c r="AV159" s="12" t="s">
        <v>82</v>
      </c>
      <c r="AW159" s="12" t="s">
        <v>35</v>
      </c>
      <c r="AX159" s="12" t="s">
        <v>80</v>
      </c>
      <c r="AY159" s="227" t="s">
        <v>152</v>
      </c>
    </row>
    <row r="160" spans="2:65" s="1" customFormat="1" ht="25.5" customHeight="1">
      <c r="B160" s="41"/>
      <c r="C160" s="192" t="s">
        <v>368</v>
      </c>
      <c r="D160" s="192" t="s">
        <v>155</v>
      </c>
      <c r="E160" s="193" t="s">
        <v>1363</v>
      </c>
      <c r="F160" s="194" t="s">
        <v>1364</v>
      </c>
      <c r="G160" s="195" t="s">
        <v>371</v>
      </c>
      <c r="H160" s="196">
        <v>8</v>
      </c>
      <c r="I160" s="197"/>
      <c r="J160" s="198">
        <f>ROUND(I160*H160,2)</f>
        <v>0</v>
      </c>
      <c r="K160" s="194" t="s">
        <v>159</v>
      </c>
      <c r="L160" s="61"/>
      <c r="M160" s="199" t="s">
        <v>21</v>
      </c>
      <c r="N160" s="200" t="s">
        <v>43</v>
      </c>
      <c r="O160" s="42"/>
      <c r="P160" s="201">
        <f>O160*H160</f>
        <v>0</v>
      </c>
      <c r="Q160" s="201">
        <v>5.7999999999999996E-3</v>
      </c>
      <c r="R160" s="201">
        <f>Q160*H160</f>
        <v>4.6399999999999997E-2</v>
      </c>
      <c r="S160" s="201">
        <v>0</v>
      </c>
      <c r="T160" s="202">
        <f>S160*H160</f>
        <v>0</v>
      </c>
      <c r="AR160" s="24" t="s">
        <v>275</v>
      </c>
      <c r="AT160" s="24" t="s">
        <v>155</v>
      </c>
      <c r="AU160" s="24" t="s">
        <v>82</v>
      </c>
      <c r="AY160" s="24" t="s">
        <v>152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4" t="s">
        <v>80</v>
      </c>
      <c r="BK160" s="203">
        <f>ROUND(I160*H160,2)</f>
        <v>0</v>
      </c>
      <c r="BL160" s="24" t="s">
        <v>275</v>
      </c>
      <c r="BM160" s="24" t="s">
        <v>536</v>
      </c>
    </row>
    <row r="161" spans="2:65" s="1" customFormat="1" ht="13.5">
      <c r="B161" s="41"/>
      <c r="C161" s="63"/>
      <c r="D161" s="204" t="s">
        <v>162</v>
      </c>
      <c r="E161" s="63"/>
      <c r="F161" s="205" t="s">
        <v>1365</v>
      </c>
      <c r="G161" s="63"/>
      <c r="H161" s="63"/>
      <c r="I161" s="163"/>
      <c r="J161" s="63"/>
      <c r="K161" s="63"/>
      <c r="L161" s="61"/>
      <c r="M161" s="206"/>
      <c r="N161" s="42"/>
      <c r="O161" s="42"/>
      <c r="P161" s="42"/>
      <c r="Q161" s="42"/>
      <c r="R161" s="42"/>
      <c r="S161" s="42"/>
      <c r="T161" s="78"/>
      <c r="AT161" s="24" t="s">
        <v>162</v>
      </c>
      <c r="AU161" s="24" t="s">
        <v>82</v>
      </c>
    </row>
    <row r="162" spans="2:65" s="12" customFormat="1" ht="13.5">
      <c r="B162" s="217"/>
      <c r="C162" s="218"/>
      <c r="D162" s="204" t="s">
        <v>164</v>
      </c>
      <c r="E162" s="219" t="s">
        <v>21</v>
      </c>
      <c r="F162" s="220" t="s">
        <v>1344</v>
      </c>
      <c r="G162" s="218"/>
      <c r="H162" s="221">
        <v>8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164</v>
      </c>
      <c r="AU162" s="227" t="s">
        <v>82</v>
      </c>
      <c r="AV162" s="12" t="s">
        <v>82</v>
      </c>
      <c r="AW162" s="12" t="s">
        <v>35</v>
      </c>
      <c r="AX162" s="12" t="s">
        <v>80</v>
      </c>
      <c r="AY162" s="227" t="s">
        <v>152</v>
      </c>
    </row>
    <row r="163" spans="2:65" s="1" customFormat="1" ht="16.5" customHeight="1">
      <c r="B163" s="41"/>
      <c r="C163" s="192" t="s">
        <v>375</v>
      </c>
      <c r="D163" s="192" t="s">
        <v>155</v>
      </c>
      <c r="E163" s="193" t="s">
        <v>1366</v>
      </c>
      <c r="F163" s="194" t="s">
        <v>1367</v>
      </c>
      <c r="G163" s="195" t="s">
        <v>371</v>
      </c>
      <c r="H163" s="196">
        <v>1</v>
      </c>
      <c r="I163" s="197"/>
      <c r="J163" s="198">
        <f>ROUND(I163*H163,2)</f>
        <v>0</v>
      </c>
      <c r="K163" s="194" t="s">
        <v>159</v>
      </c>
      <c r="L163" s="61"/>
      <c r="M163" s="199" t="s">
        <v>21</v>
      </c>
      <c r="N163" s="200" t="s">
        <v>43</v>
      </c>
      <c r="O163" s="42"/>
      <c r="P163" s="201">
        <f>O163*H163</f>
        <v>0</v>
      </c>
      <c r="Q163" s="201">
        <v>6.0000000000000002E-5</v>
      </c>
      <c r="R163" s="201">
        <f>Q163*H163</f>
        <v>6.0000000000000002E-5</v>
      </c>
      <c r="S163" s="201">
        <v>0</v>
      </c>
      <c r="T163" s="202">
        <f>S163*H163</f>
        <v>0</v>
      </c>
      <c r="AR163" s="24" t="s">
        <v>275</v>
      </c>
      <c r="AT163" s="24" t="s">
        <v>155</v>
      </c>
      <c r="AU163" s="24" t="s">
        <v>82</v>
      </c>
      <c r="AY163" s="24" t="s">
        <v>152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80</v>
      </c>
      <c r="BK163" s="203">
        <f>ROUND(I163*H163,2)</f>
        <v>0</v>
      </c>
      <c r="BL163" s="24" t="s">
        <v>275</v>
      </c>
      <c r="BM163" s="24" t="s">
        <v>548</v>
      </c>
    </row>
    <row r="164" spans="2:65" s="1" customFormat="1" ht="13.5">
      <c r="B164" s="41"/>
      <c r="C164" s="63"/>
      <c r="D164" s="204" t="s">
        <v>162</v>
      </c>
      <c r="E164" s="63"/>
      <c r="F164" s="205" t="s">
        <v>1368</v>
      </c>
      <c r="G164" s="63"/>
      <c r="H164" s="63"/>
      <c r="I164" s="163"/>
      <c r="J164" s="63"/>
      <c r="K164" s="63"/>
      <c r="L164" s="61"/>
      <c r="M164" s="206"/>
      <c r="N164" s="42"/>
      <c r="O164" s="42"/>
      <c r="P164" s="42"/>
      <c r="Q164" s="42"/>
      <c r="R164" s="42"/>
      <c r="S164" s="42"/>
      <c r="T164" s="78"/>
      <c r="AT164" s="24" t="s">
        <v>162</v>
      </c>
      <c r="AU164" s="24" t="s">
        <v>82</v>
      </c>
    </row>
    <row r="165" spans="2:65" s="12" customFormat="1" ht="13.5">
      <c r="B165" s="217"/>
      <c r="C165" s="218"/>
      <c r="D165" s="204" t="s">
        <v>164</v>
      </c>
      <c r="E165" s="219" t="s">
        <v>21</v>
      </c>
      <c r="F165" s="220" t="s">
        <v>1360</v>
      </c>
      <c r="G165" s="218"/>
      <c r="H165" s="221">
        <v>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164</v>
      </c>
      <c r="AU165" s="227" t="s">
        <v>82</v>
      </c>
      <c r="AV165" s="12" t="s">
        <v>82</v>
      </c>
      <c r="AW165" s="12" t="s">
        <v>35</v>
      </c>
      <c r="AX165" s="12" t="s">
        <v>80</v>
      </c>
      <c r="AY165" s="227" t="s">
        <v>152</v>
      </c>
    </row>
    <row r="166" spans="2:65" s="1" customFormat="1" ht="25.5" customHeight="1">
      <c r="B166" s="41"/>
      <c r="C166" s="192" t="s">
        <v>381</v>
      </c>
      <c r="D166" s="192" t="s">
        <v>155</v>
      </c>
      <c r="E166" s="193" t="s">
        <v>1369</v>
      </c>
      <c r="F166" s="194" t="s">
        <v>1370</v>
      </c>
      <c r="G166" s="195" t="s">
        <v>371</v>
      </c>
      <c r="H166" s="196">
        <v>4</v>
      </c>
      <c r="I166" s="197"/>
      <c r="J166" s="198">
        <f>ROUND(I166*H166,2)</f>
        <v>0</v>
      </c>
      <c r="K166" s="194" t="s">
        <v>21</v>
      </c>
      <c r="L166" s="61"/>
      <c r="M166" s="199" t="s">
        <v>21</v>
      </c>
      <c r="N166" s="200" t="s">
        <v>43</v>
      </c>
      <c r="O166" s="4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24" t="s">
        <v>275</v>
      </c>
      <c r="AT166" s="24" t="s">
        <v>155</v>
      </c>
      <c r="AU166" s="24" t="s">
        <v>82</v>
      </c>
      <c r="AY166" s="24" t="s">
        <v>152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80</v>
      </c>
      <c r="BK166" s="203">
        <f>ROUND(I166*H166,2)</f>
        <v>0</v>
      </c>
      <c r="BL166" s="24" t="s">
        <v>275</v>
      </c>
      <c r="BM166" s="24" t="s">
        <v>563</v>
      </c>
    </row>
    <row r="167" spans="2:65" s="1" customFormat="1" ht="13.5">
      <c r="B167" s="41"/>
      <c r="C167" s="63"/>
      <c r="D167" s="204" t="s">
        <v>162</v>
      </c>
      <c r="E167" s="63"/>
      <c r="F167" s="205" t="s">
        <v>1370</v>
      </c>
      <c r="G167" s="63"/>
      <c r="H167" s="63"/>
      <c r="I167" s="163"/>
      <c r="J167" s="63"/>
      <c r="K167" s="63"/>
      <c r="L167" s="61"/>
      <c r="M167" s="206"/>
      <c r="N167" s="42"/>
      <c r="O167" s="42"/>
      <c r="P167" s="42"/>
      <c r="Q167" s="42"/>
      <c r="R167" s="42"/>
      <c r="S167" s="42"/>
      <c r="T167" s="78"/>
      <c r="AT167" s="24" t="s">
        <v>162</v>
      </c>
      <c r="AU167" s="24" t="s">
        <v>82</v>
      </c>
    </row>
    <row r="168" spans="2:65" s="12" customFormat="1" ht="13.5">
      <c r="B168" s="217"/>
      <c r="C168" s="218"/>
      <c r="D168" s="204" t="s">
        <v>164</v>
      </c>
      <c r="E168" s="219" t="s">
        <v>21</v>
      </c>
      <c r="F168" s="220" t="s">
        <v>1371</v>
      </c>
      <c r="G168" s="218"/>
      <c r="H168" s="221">
        <v>4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164</v>
      </c>
      <c r="AU168" s="227" t="s">
        <v>82</v>
      </c>
      <c r="AV168" s="12" t="s">
        <v>82</v>
      </c>
      <c r="AW168" s="12" t="s">
        <v>35</v>
      </c>
      <c r="AX168" s="12" t="s">
        <v>80</v>
      </c>
      <c r="AY168" s="227" t="s">
        <v>152</v>
      </c>
    </row>
    <row r="169" spans="2:65" s="1" customFormat="1" ht="25.5" customHeight="1">
      <c r="B169" s="41"/>
      <c r="C169" s="192" t="s">
        <v>388</v>
      </c>
      <c r="D169" s="192" t="s">
        <v>155</v>
      </c>
      <c r="E169" s="193" t="s">
        <v>1372</v>
      </c>
      <c r="F169" s="194" t="s">
        <v>1373</v>
      </c>
      <c r="G169" s="195" t="s">
        <v>371</v>
      </c>
      <c r="H169" s="196">
        <v>16</v>
      </c>
      <c r="I169" s="197"/>
      <c r="J169" s="198">
        <f>ROUND(I169*H169,2)</f>
        <v>0</v>
      </c>
      <c r="K169" s="194" t="s">
        <v>21</v>
      </c>
      <c r="L169" s="61"/>
      <c r="M169" s="199" t="s">
        <v>21</v>
      </c>
      <c r="N169" s="200" t="s">
        <v>43</v>
      </c>
      <c r="O169" s="4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24" t="s">
        <v>275</v>
      </c>
      <c r="AT169" s="24" t="s">
        <v>155</v>
      </c>
      <c r="AU169" s="24" t="s">
        <v>82</v>
      </c>
      <c r="AY169" s="24" t="s">
        <v>152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4" t="s">
        <v>80</v>
      </c>
      <c r="BK169" s="203">
        <f>ROUND(I169*H169,2)</f>
        <v>0</v>
      </c>
      <c r="BL169" s="24" t="s">
        <v>275</v>
      </c>
      <c r="BM169" s="24" t="s">
        <v>575</v>
      </c>
    </row>
    <row r="170" spans="2:65" s="1" customFormat="1" ht="13.5">
      <c r="B170" s="41"/>
      <c r="C170" s="63"/>
      <c r="D170" s="204" t="s">
        <v>162</v>
      </c>
      <c r="E170" s="63"/>
      <c r="F170" s="205" t="s">
        <v>1373</v>
      </c>
      <c r="G170" s="63"/>
      <c r="H170" s="63"/>
      <c r="I170" s="163"/>
      <c r="J170" s="63"/>
      <c r="K170" s="63"/>
      <c r="L170" s="61"/>
      <c r="M170" s="206"/>
      <c r="N170" s="42"/>
      <c r="O170" s="42"/>
      <c r="P170" s="42"/>
      <c r="Q170" s="42"/>
      <c r="R170" s="42"/>
      <c r="S170" s="42"/>
      <c r="T170" s="78"/>
      <c r="AT170" s="24" t="s">
        <v>162</v>
      </c>
      <c r="AU170" s="24" t="s">
        <v>82</v>
      </c>
    </row>
    <row r="171" spans="2:65" s="12" customFormat="1" ht="13.5">
      <c r="B171" s="217"/>
      <c r="C171" s="218"/>
      <c r="D171" s="204" t="s">
        <v>164</v>
      </c>
      <c r="E171" s="219" t="s">
        <v>21</v>
      </c>
      <c r="F171" s="220" t="s">
        <v>1374</v>
      </c>
      <c r="G171" s="218"/>
      <c r="H171" s="221">
        <v>16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164</v>
      </c>
      <c r="AU171" s="227" t="s">
        <v>82</v>
      </c>
      <c r="AV171" s="12" t="s">
        <v>82</v>
      </c>
      <c r="AW171" s="12" t="s">
        <v>35</v>
      </c>
      <c r="AX171" s="12" t="s">
        <v>80</v>
      </c>
      <c r="AY171" s="227" t="s">
        <v>152</v>
      </c>
    </row>
    <row r="172" spans="2:65" s="1" customFormat="1" ht="16.5" customHeight="1">
      <c r="B172" s="41"/>
      <c r="C172" s="192" t="s">
        <v>395</v>
      </c>
      <c r="D172" s="192" t="s">
        <v>155</v>
      </c>
      <c r="E172" s="193" t="s">
        <v>1375</v>
      </c>
      <c r="F172" s="194" t="s">
        <v>1376</v>
      </c>
      <c r="G172" s="195" t="s">
        <v>371</v>
      </c>
      <c r="H172" s="196">
        <v>4</v>
      </c>
      <c r="I172" s="197"/>
      <c r="J172" s="198">
        <f>ROUND(I172*H172,2)</f>
        <v>0</v>
      </c>
      <c r="K172" s="194" t="s">
        <v>159</v>
      </c>
      <c r="L172" s="61"/>
      <c r="M172" s="199" t="s">
        <v>21</v>
      </c>
      <c r="N172" s="200" t="s">
        <v>43</v>
      </c>
      <c r="O172" s="4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4" t="s">
        <v>275</v>
      </c>
      <c r="AT172" s="24" t="s">
        <v>155</v>
      </c>
      <c r="AU172" s="24" t="s">
        <v>82</v>
      </c>
      <c r="AY172" s="24" t="s">
        <v>152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4" t="s">
        <v>80</v>
      </c>
      <c r="BK172" s="203">
        <f>ROUND(I172*H172,2)</f>
        <v>0</v>
      </c>
      <c r="BL172" s="24" t="s">
        <v>275</v>
      </c>
      <c r="BM172" s="24" t="s">
        <v>587</v>
      </c>
    </row>
    <row r="173" spans="2:65" s="1" customFormat="1" ht="13.5">
      <c r="B173" s="41"/>
      <c r="C173" s="63"/>
      <c r="D173" s="204" t="s">
        <v>162</v>
      </c>
      <c r="E173" s="63"/>
      <c r="F173" s="205" t="s">
        <v>1377</v>
      </c>
      <c r="G173" s="63"/>
      <c r="H173" s="63"/>
      <c r="I173" s="163"/>
      <c r="J173" s="63"/>
      <c r="K173" s="63"/>
      <c r="L173" s="61"/>
      <c r="M173" s="206"/>
      <c r="N173" s="42"/>
      <c r="O173" s="42"/>
      <c r="P173" s="42"/>
      <c r="Q173" s="42"/>
      <c r="R173" s="42"/>
      <c r="S173" s="42"/>
      <c r="T173" s="78"/>
      <c r="AT173" s="24" t="s">
        <v>162</v>
      </c>
      <c r="AU173" s="24" t="s">
        <v>82</v>
      </c>
    </row>
    <row r="174" spans="2:65" s="12" customFormat="1" ht="13.5">
      <c r="B174" s="217"/>
      <c r="C174" s="218"/>
      <c r="D174" s="204" t="s">
        <v>164</v>
      </c>
      <c r="E174" s="219" t="s">
        <v>21</v>
      </c>
      <c r="F174" s="220" t="s">
        <v>1378</v>
      </c>
      <c r="G174" s="218"/>
      <c r="H174" s="221">
        <v>4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164</v>
      </c>
      <c r="AU174" s="227" t="s">
        <v>82</v>
      </c>
      <c r="AV174" s="12" t="s">
        <v>82</v>
      </c>
      <c r="AW174" s="12" t="s">
        <v>35</v>
      </c>
      <c r="AX174" s="12" t="s">
        <v>80</v>
      </c>
      <c r="AY174" s="227" t="s">
        <v>152</v>
      </c>
    </row>
    <row r="175" spans="2:65" s="1" customFormat="1" ht="16.5" customHeight="1">
      <c r="B175" s="41"/>
      <c r="C175" s="250" t="s">
        <v>407</v>
      </c>
      <c r="D175" s="250" t="s">
        <v>177</v>
      </c>
      <c r="E175" s="251" t="s">
        <v>1379</v>
      </c>
      <c r="F175" s="252" t="s">
        <v>1380</v>
      </c>
      <c r="G175" s="253" t="s">
        <v>371</v>
      </c>
      <c r="H175" s="254">
        <v>4</v>
      </c>
      <c r="I175" s="255"/>
      <c r="J175" s="256">
        <f>ROUND(I175*H175,2)</f>
        <v>0</v>
      </c>
      <c r="K175" s="252" t="s">
        <v>21</v>
      </c>
      <c r="L175" s="257"/>
      <c r="M175" s="258" t="s">
        <v>21</v>
      </c>
      <c r="N175" s="259" t="s">
        <v>43</v>
      </c>
      <c r="O175" s="4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4" t="s">
        <v>431</v>
      </c>
      <c r="AT175" s="24" t="s">
        <v>177</v>
      </c>
      <c r="AU175" s="24" t="s">
        <v>82</v>
      </c>
      <c r="AY175" s="24" t="s">
        <v>152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80</v>
      </c>
      <c r="BK175" s="203">
        <f>ROUND(I175*H175,2)</f>
        <v>0</v>
      </c>
      <c r="BL175" s="24" t="s">
        <v>275</v>
      </c>
      <c r="BM175" s="24" t="s">
        <v>624</v>
      </c>
    </row>
    <row r="176" spans="2:65" s="1" customFormat="1" ht="13.5">
      <c r="B176" s="41"/>
      <c r="C176" s="63"/>
      <c r="D176" s="204" t="s">
        <v>162</v>
      </c>
      <c r="E176" s="63"/>
      <c r="F176" s="205" t="s">
        <v>1380</v>
      </c>
      <c r="G176" s="63"/>
      <c r="H176" s="63"/>
      <c r="I176" s="163"/>
      <c r="J176" s="63"/>
      <c r="K176" s="63"/>
      <c r="L176" s="61"/>
      <c r="M176" s="206"/>
      <c r="N176" s="42"/>
      <c r="O176" s="42"/>
      <c r="P176" s="42"/>
      <c r="Q176" s="42"/>
      <c r="R176" s="42"/>
      <c r="S176" s="42"/>
      <c r="T176" s="78"/>
      <c r="AT176" s="24" t="s">
        <v>162</v>
      </c>
      <c r="AU176" s="24" t="s">
        <v>82</v>
      </c>
    </row>
    <row r="177" spans="2:65" s="12" customFormat="1" ht="13.5">
      <c r="B177" s="217"/>
      <c r="C177" s="218"/>
      <c r="D177" s="204" t="s">
        <v>164</v>
      </c>
      <c r="E177" s="219" t="s">
        <v>21</v>
      </c>
      <c r="F177" s="220" t="s">
        <v>1371</v>
      </c>
      <c r="G177" s="218"/>
      <c r="H177" s="221">
        <v>4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164</v>
      </c>
      <c r="AU177" s="227" t="s">
        <v>82</v>
      </c>
      <c r="AV177" s="12" t="s">
        <v>82</v>
      </c>
      <c r="AW177" s="12" t="s">
        <v>35</v>
      </c>
      <c r="AX177" s="12" t="s">
        <v>80</v>
      </c>
      <c r="AY177" s="227" t="s">
        <v>152</v>
      </c>
    </row>
    <row r="178" spans="2:65" s="1" customFormat="1" ht="16.5" customHeight="1">
      <c r="B178" s="41"/>
      <c r="C178" s="192" t="s">
        <v>414</v>
      </c>
      <c r="D178" s="192" t="s">
        <v>155</v>
      </c>
      <c r="E178" s="193" t="s">
        <v>1381</v>
      </c>
      <c r="F178" s="194" t="s">
        <v>1382</v>
      </c>
      <c r="G178" s="195" t="s">
        <v>371</v>
      </c>
      <c r="H178" s="196">
        <v>31</v>
      </c>
      <c r="I178" s="197"/>
      <c r="J178" s="198">
        <f>ROUND(I178*H178,2)</f>
        <v>0</v>
      </c>
      <c r="K178" s="194" t="s">
        <v>159</v>
      </c>
      <c r="L178" s="61"/>
      <c r="M178" s="199" t="s">
        <v>21</v>
      </c>
      <c r="N178" s="200" t="s">
        <v>43</v>
      </c>
      <c r="O178" s="4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4" t="s">
        <v>275</v>
      </c>
      <c r="AT178" s="24" t="s">
        <v>155</v>
      </c>
      <c r="AU178" s="24" t="s">
        <v>82</v>
      </c>
      <c r="AY178" s="24" t="s">
        <v>152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80</v>
      </c>
      <c r="BK178" s="203">
        <f>ROUND(I178*H178,2)</f>
        <v>0</v>
      </c>
      <c r="BL178" s="24" t="s">
        <v>275</v>
      </c>
      <c r="BM178" s="24" t="s">
        <v>637</v>
      </c>
    </row>
    <row r="179" spans="2:65" s="1" customFormat="1" ht="27">
      <c r="B179" s="41"/>
      <c r="C179" s="63"/>
      <c r="D179" s="204" t="s">
        <v>162</v>
      </c>
      <c r="E179" s="63"/>
      <c r="F179" s="205" t="s">
        <v>1383</v>
      </c>
      <c r="G179" s="63"/>
      <c r="H179" s="63"/>
      <c r="I179" s="163"/>
      <c r="J179" s="63"/>
      <c r="K179" s="63"/>
      <c r="L179" s="61"/>
      <c r="M179" s="206"/>
      <c r="N179" s="42"/>
      <c r="O179" s="42"/>
      <c r="P179" s="42"/>
      <c r="Q179" s="42"/>
      <c r="R179" s="42"/>
      <c r="S179" s="42"/>
      <c r="T179" s="78"/>
      <c r="AT179" s="24" t="s">
        <v>162</v>
      </c>
      <c r="AU179" s="24" t="s">
        <v>82</v>
      </c>
    </row>
    <row r="180" spans="2:65" s="12" customFormat="1" ht="13.5">
      <c r="B180" s="217"/>
      <c r="C180" s="218"/>
      <c r="D180" s="204" t="s">
        <v>164</v>
      </c>
      <c r="E180" s="219" t="s">
        <v>21</v>
      </c>
      <c r="F180" s="220" t="s">
        <v>1384</v>
      </c>
      <c r="G180" s="218"/>
      <c r="H180" s="221">
        <v>4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164</v>
      </c>
      <c r="AU180" s="227" t="s">
        <v>82</v>
      </c>
      <c r="AV180" s="12" t="s">
        <v>82</v>
      </c>
      <c r="AW180" s="12" t="s">
        <v>35</v>
      </c>
      <c r="AX180" s="12" t="s">
        <v>72</v>
      </c>
      <c r="AY180" s="227" t="s">
        <v>152</v>
      </c>
    </row>
    <row r="181" spans="2:65" s="12" customFormat="1" ht="13.5">
      <c r="B181" s="217"/>
      <c r="C181" s="218"/>
      <c r="D181" s="204" t="s">
        <v>164</v>
      </c>
      <c r="E181" s="219" t="s">
        <v>21</v>
      </c>
      <c r="F181" s="220" t="s">
        <v>1385</v>
      </c>
      <c r="G181" s="218"/>
      <c r="H181" s="221">
        <v>14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164</v>
      </c>
      <c r="AU181" s="227" t="s">
        <v>82</v>
      </c>
      <c r="AV181" s="12" t="s">
        <v>82</v>
      </c>
      <c r="AW181" s="12" t="s">
        <v>35</v>
      </c>
      <c r="AX181" s="12" t="s">
        <v>72</v>
      </c>
      <c r="AY181" s="227" t="s">
        <v>152</v>
      </c>
    </row>
    <row r="182" spans="2:65" s="12" customFormat="1" ht="13.5">
      <c r="B182" s="217"/>
      <c r="C182" s="218"/>
      <c r="D182" s="204" t="s">
        <v>164</v>
      </c>
      <c r="E182" s="219" t="s">
        <v>21</v>
      </c>
      <c r="F182" s="220" t="s">
        <v>1386</v>
      </c>
      <c r="G182" s="218"/>
      <c r="H182" s="221">
        <v>13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164</v>
      </c>
      <c r="AU182" s="227" t="s">
        <v>82</v>
      </c>
      <c r="AV182" s="12" t="s">
        <v>82</v>
      </c>
      <c r="AW182" s="12" t="s">
        <v>35</v>
      </c>
      <c r="AX182" s="12" t="s">
        <v>72</v>
      </c>
      <c r="AY182" s="227" t="s">
        <v>152</v>
      </c>
    </row>
    <row r="183" spans="2:65" s="14" customFormat="1" ht="13.5">
      <c r="B183" s="239"/>
      <c r="C183" s="240"/>
      <c r="D183" s="204" t="s">
        <v>164</v>
      </c>
      <c r="E183" s="241" t="s">
        <v>21</v>
      </c>
      <c r="F183" s="242" t="s">
        <v>1320</v>
      </c>
      <c r="G183" s="240"/>
      <c r="H183" s="243">
        <v>31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164</v>
      </c>
      <c r="AU183" s="249" t="s">
        <v>82</v>
      </c>
      <c r="AV183" s="14" t="s">
        <v>160</v>
      </c>
      <c r="AW183" s="14" t="s">
        <v>35</v>
      </c>
      <c r="AX183" s="14" t="s">
        <v>80</v>
      </c>
      <c r="AY183" s="249" t="s">
        <v>152</v>
      </c>
    </row>
    <row r="184" spans="2:65" s="1" customFormat="1" ht="16.5" customHeight="1">
      <c r="B184" s="41"/>
      <c r="C184" s="250" t="s">
        <v>419</v>
      </c>
      <c r="D184" s="250" t="s">
        <v>177</v>
      </c>
      <c r="E184" s="251" t="s">
        <v>1387</v>
      </c>
      <c r="F184" s="252" t="s">
        <v>1388</v>
      </c>
      <c r="G184" s="253" t="s">
        <v>371</v>
      </c>
      <c r="H184" s="254">
        <v>4</v>
      </c>
      <c r="I184" s="255"/>
      <c r="J184" s="256">
        <f>ROUND(I184*H184,2)</f>
        <v>0</v>
      </c>
      <c r="K184" s="252" t="s">
        <v>21</v>
      </c>
      <c r="L184" s="257"/>
      <c r="M184" s="258" t="s">
        <v>21</v>
      </c>
      <c r="N184" s="259" t="s">
        <v>43</v>
      </c>
      <c r="O184" s="4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24" t="s">
        <v>431</v>
      </c>
      <c r="AT184" s="24" t="s">
        <v>177</v>
      </c>
      <c r="AU184" s="24" t="s">
        <v>82</v>
      </c>
      <c r="AY184" s="24" t="s">
        <v>152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4" t="s">
        <v>80</v>
      </c>
      <c r="BK184" s="203">
        <f>ROUND(I184*H184,2)</f>
        <v>0</v>
      </c>
      <c r="BL184" s="24" t="s">
        <v>275</v>
      </c>
      <c r="BM184" s="24" t="s">
        <v>648</v>
      </c>
    </row>
    <row r="185" spans="2:65" s="1" customFormat="1" ht="13.5">
      <c r="B185" s="41"/>
      <c r="C185" s="63"/>
      <c r="D185" s="204" t="s">
        <v>162</v>
      </c>
      <c r="E185" s="63"/>
      <c r="F185" s="205" t="s">
        <v>1388</v>
      </c>
      <c r="G185" s="63"/>
      <c r="H185" s="63"/>
      <c r="I185" s="163"/>
      <c r="J185" s="63"/>
      <c r="K185" s="63"/>
      <c r="L185" s="61"/>
      <c r="M185" s="206"/>
      <c r="N185" s="42"/>
      <c r="O185" s="42"/>
      <c r="P185" s="42"/>
      <c r="Q185" s="42"/>
      <c r="R185" s="42"/>
      <c r="S185" s="42"/>
      <c r="T185" s="78"/>
      <c r="AT185" s="24" t="s">
        <v>162</v>
      </c>
      <c r="AU185" s="24" t="s">
        <v>82</v>
      </c>
    </row>
    <row r="186" spans="2:65" s="12" customFormat="1" ht="13.5">
      <c r="B186" s="217"/>
      <c r="C186" s="218"/>
      <c r="D186" s="204" t="s">
        <v>164</v>
      </c>
      <c r="E186" s="219" t="s">
        <v>21</v>
      </c>
      <c r="F186" s="220" t="s">
        <v>1371</v>
      </c>
      <c r="G186" s="218"/>
      <c r="H186" s="221">
        <v>4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164</v>
      </c>
      <c r="AU186" s="227" t="s">
        <v>82</v>
      </c>
      <c r="AV186" s="12" t="s">
        <v>82</v>
      </c>
      <c r="AW186" s="12" t="s">
        <v>35</v>
      </c>
      <c r="AX186" s="12" t="s">
        <v>80</v>
      </c>
      <c r="AY186" s="227" t="s">
        <v>152</v>
      </c>
    </row>
    <row r="187" spans="2:65" s="1" customFormat="1" ht="16.5" customHeight="1">
      <c r="B187" s="41"/>
      <c r="C187" s="250" t="s">
        <v>425</v>
      </c>
      <c r="D187" s="250" t="s">
        <v>177</v>
      </c>
      <c r="E187" s="251" t="s">
        <v>1389</v>
      </c>
      <c r="F187" s="252" t="s">
        <v>1390</v>
      </c>
      <c r="G187" s="253" t="s">
        <v>371</v>
      </c>
      <c r="H187" s="254">
        <v>14</v>
      </c>
      <c r="I187" s="255"/>
      <c r="J187" s="256">
        <f>ROUND(I187*H187,2)</f>
        <v>0</v>
      </c>
      <c r="K187" s="252" t="s">
        <v>21</v>
      </c>
      <c r="L187" s="257"/>
      <c r="M187" s="258" t="s">
        <v>21</v>
      </c>
      <c r="N187" s="259" t="s">
        <v>43</v>
      </c>
      <c r="O187" s="4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24" t="s">
        <v>431</v>
      </c>
      <c r="AT187" s="24" t="s">
        <v>177</v>
      </c>
      <c r="AU187" s="24" t="s">
        <v>82</v>
      </c>
      <c r="AY187" s="24" t="s">
        <v>152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24" t="s">
        <v>80</v>
      </c>
      <c r="BK187" s="203">
        <f>ROUND(I187*H187,2)</f>
        <v>0</v>
      </c>
      <c r="BL187" s="24" t="s">
        <v>275</v>
      </c>
      <c r="BM187" s="24" t="s">
        <v>366</v>
      </c>
    </row>
    <row r="188" spans="2:65" s="1" customFormat="1" ht="13.5">
      <c r="B188" s="41"/>
      <c r="C188" s="63"/>
      <c r="D188" s="204" t="s">
        <v>162</v>
      </c>
      <c r="E188" s="63"/>
      <c r="F188" s="205" t="s">
        <v>1390</v>
      </c>
      <c r="G188" s="63"/>
      <c r="H188" s="63"/>
      <c r="I188" s="163"/>
      <c r="J188" s="63"/>
      <c r="K188" s="63"/>
      <c r="L188" s="61"/>
      <c r="M188" s="206"/>
      <c r="N188" s="42"/>
      <c r="O188" s="42"/>
      <c r="P188" s="42"/>
      <c r="Q188" s="42"/>
      <c r="R188" s="42"/>
      <c r="S188" s="42"/>
      <c r="T188" s="78"/>
      <c r="AT188" s="24" t="s">
        <v>162</v>
      </c>
      <c r="AU188" s="24" t="s">
        <v>82</v>
      </c>
    </row>
    <row r="189" spans="2:65" s="12" customFormat="1" ht="13.5">
      <c r="B189" s="217"/>
      <c r="C189" s="218"/>
      <c r="D189" s="204" t="s">
        <v>164</v>
      </c>
      <c r="E189" s="219" t="s">
        <v>21</v>
      </c>
      <c r="F189" s="220" t="s">
        <v>1391</v>
      </c>
      <c r="G189" s="218"/>
      <c r="H189" s="221">
        <v>14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164</v>
      </c>
      <c r="AU189" s="227" t="s">
        <v>82</v>
      </c>
      <c r="AV189" s="12" t="s">
        <v>82</v>
      </c>
      <c r="AW189" s="12" t="s">
        <v>35</v>
      </c>
      <c r="AX189" s="12" t="s">
        <v>80</v>
      </c>
      <c r="AY189" s="227" t="s">
        <v>152</v>
      </c>
    </row>
    <row r="190" spans="2:65" s="1" customFormat="1" ht="16.5" customHeight="1">
      <c r="B190" s="41"/>
      <c r="C190" s="250" t="s">
        <v>431</v>
      </c>
      <c r="D190" s="250" t="s">
        <v>177</v>
      </c>
      <c r="E190" s="251" t="s">
        <v>1392</v>
      </c>
      <c r="F190" s="252" t="s">
        <v>1393</v>
      </c>
      <c r="G190" s="253" t="s">
        <v>371</v>
      </c>
      <c r="H190" s="254">
        <v>13</v>
      </c>
      <c r="I190" s="255"/>
      <c r="J190" s="256">
        <f>ROUND(I190*H190,2)</f>
        <v>0</v>
      </c>
      <c r="K190" s="252" t="s">
        <v>159</v>
      </c>
      <c r="L190" s="257"/>
      <c r="M190" s="258" t="s">
        <v>21</v>
      </c>
      <c r="N190" s="259" t="s">
        <v>43</v>
      </c>
      <c r="O190" s="42"/>
      <c r="P190" s="201">
        <f>O190*H190</f>
        <v>0</v>
      </c>
      <c r="Q190" s="201">
        <v>1.3999999999999999E-4</v>
      </c>
      <c r="R190" s="201">
        <f>Q190*H190</f>
        <v>1.8199999999999998E-3</v>
      </c>
      <c r="S190" s="201">
        <v>0</v>
      </c>
      <c r="T190" s="202">
        <f>S190*H190</f>
        <v>0</v>
      </c>
      <c r="AR190" s="24" t="s">
        <v>431</v>
      </c>
      <c r="AT190" s="24" t="s">
        <v>177</v>
      </c>
      <c r="AU190" s="24" t="s">
        <v>82</v>
      </c>
      <c r="AY190" s="24" t="s">
        <v>152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80</v>
      </c>
      <c r="BK190" s="203">
        <f>ROUND(I190*H190,2)</f>
        <v>0</v>
      </c>
      <c r="BL190" s="24" t="s">
        <v>275</v>
      </c>
      <c r="BM190" s="24" t="s">
        <v>412</v>
      </c>
    </row>
    <row r="191" spans="2:65" s="1" customFormat="1" ht="13.5">
      <c r="B191" s="41"/>
      <c r="C191" s="63"/>
      <c r="D191" s="204" t="s">
        <v>162</v>
      </c>
      <c r="E191" s="63"/>
      <c r="F191" s="205" t="s">
        <v>1394</v>
      </c>
      <c r="G191" s="63"/>
      <c r="H191" s="63"/>
      <c r="I191" s="163"/>
      <c r="J191" s="63"/>
      <c r="K191" s="63"/>
      <c r="L191" s="61"/>
      <c r="M191" s="206"/>
      <c r="N191" s="42"/>
      <c r="O191" s="42"/>
      <c r="P191" s="42"/>
      <c r="Q191" s="42"/>
      <c r="R191" s="42"/>
      <c r="S191" s="42"/>
      <c r="T191" s="78"/>
      <c r="AT191" s="24" t="s">
        <v>162</v>
      </c>
      <c r="AU191" s="24" t="s">
        <v>82</v>
      </c>
    </row>
    <row r="192" spans="2:65" s="1" customFormat="1" ht="27">
      <c r="B192" s="41"/>
      <c r="C192" s="63"/>
      <c r="D192" s="204" t="s">
        <v>182</v>
      </c>
      <c r="E192" s="63"/>
      <c r="F192" s="260" t="s">
        <v>1395</v>
      </c>
      <c r="G192" s="63"/>
      <c r="H192" s="63"/>
      <c r="I192" s="163"/>
      <c r="J192" s="63"/>
      <c r="K192" s="63"/>
      <c r="L192" s="61"/>
      <c r="M192" s="206"/>
      <c r="N192" s="42"/>
      <c r="O192" s="42"/>
      <c r="P192" s="42"/>
      <c r="Q192" s="42"/>
      <c r="R192" s="42"/>
      <c r="S192" s="42"/>
      <c r="T192" s="78"/>
      <c r="AT192" s="24" t="s">
        <v>182</v>
      </c>
      <c r="AU192" s="24" t="s">
        <v>82</v>
      </c>
    </row>
    <row r="193" spans="2:65" s="12" customFormat="1" ht="13.5">
      <c r="B193" s="217"/>
      <c r="C193" s="218"/>
      <c r="D193" s="204" t="s">
        <v>164</v>
      </c>
      <c r="E193" s="219" t="s">
        <v>21</v>
      </c>
      <c r="F193" s="220" t="s">
        <v>1396</v>
      </c>
      <c r="G193" s="218"/>
      <c r="H193" s="221">
        <v>13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164</v>
      </c>
      <c r="AU193" s="227" t="s">
        <v>82</v>
      </c>
      <c r="AV193" s="12" t="s">
        <v>82</v>
      </c>
      <c r="AW193" s="12" t="s">
        <v>35</v>
      </c>
      <c r="AX193" s="12" t="s">
        <v>80</v>
      </c>
      <c r="AY193" s="227" t="s">
        <v>152</v>
      </c>
    </row>
    <row r="194" spans="2:65" s="1" customFormat="1" ht="16.5" customHeight="1">
      <c r="B194" s="41"/>
      <c r="C194" s="192" t="s">
        <v>439</v>
      </c>
      <c r="D194" s="192" t="s">
        <v>155</v>
      </c>
      <c r="E194" s="193" t="s">
        <v>1397</v>
      </c>
      <c r="F194" s="194" t="s">
        <v>1398</v>
      </c>
      <c r="G194" s="195" t="s">
        <v>1399</v>
      </c>
      <c r="H194" s="264"/>
      <c r="I194" s="197"/>
      <c r="J194" s="198">
        <f>ROUND(I194*H194,2)</f>
        <v>0</v>
      </c>
      <c r="K194" s="194" t="s">
        <v>159</v>
      </c>
      <c r="L194" s="61"/>
      <c r="M194" s="199" t="s">
        <v>21</v>
      </c>
      <c r="N194" s="200" t="s">
        <v>43</v>
      </c>
      <c r="O194" s="4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24" t="s">
        <v>275</v>
      </c>
      <c r="AT194" s="24" t="s">
        <v>155</v>
      </c>
      <c r="AU194" s="24" t="s">
        <v>82</v>
      </c>
      <c r="AY194" s="24" t="s">
        <v>152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80</v>
      </c>
      <c r="BK194" s="203">
        <f>ROUND(I194*H194,2)</f>
        <v>0</v>
      </c>
      <c r="BL194" s="24" t="s">
        <v>275</v>
      </c>
      <c r="BM194" s="24" t="s">
        <v>1400</v>
      </c>
    </row>
    <row r="195" spans="2:65" s="1" customFormat="1" ht="27">
      <c r="B195" s="41"/>
      <c r="C195" s="63"/>
      <c r="D195" s="204" t="s">
        <v>162</v>
      </c>
      <c r="E195" s="63"/>
      <c r="F195" s="205" t="s">
        <v>1401</v>
      </c>
      <c r="G195" s="63"/>
      <c r="H195" s="63"/>
      <c r="I195" s="163"/>
      <c r="J195" s="63"/>
      <c r="K195" s="63"/>
      <c r="L195" s="61"/>
      <c r="M195" s="206"/>
      <c r="N195" s="42"/>
      <c r="O195" s="42"/>
      <c r="P195" s="42"/>
      <c r="Q195" s="42"/>
      <c r="R195" s="42"/>
      <c r="S195" s="42"/>
      <c r="T195" s="78"/>
      <c r="AT195" s="24" t="s">
        <v>162</v>
      </c>
      <c r="AU195" s="24" t="s">
        <v>82</v>
      </c>
    </row>
    <row r="196" spans="2:65" s="10" customFormat="1" ht="29.85" customHeight="1">
      <c r="B196" s="176"/>
      <c r="C196" s="177"/>
      <c r="D196" s="178" t="s">
        <v>71</v>
      </c>
      <c r="E196" s="190" t="s">
        <v>1402</v>
      </c>
      <c r="F196" s="190" t="s">
        <v>1403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SUM(P197:P252)</f>
        <v>0</v>
      </c>
      <c r="Q196" s="184"/>
      <c r="R196" s="185">
        <f>SUM(R197:R252)</f>
        <v>0.33490749999999991</v>
      </c>
      <c r="S196" s="184"/>
      <c r="T196" s="186">
        <f>SUM(T197:T252)</f>
        <v>0.68159999999999998</v>
      </c>
      <c r="AR196" s="187" t="s">
        <v>82</v>
      </c>
      <c r="AT196" s="188" t="s">
        <v>71</v>
      </c>
      <c r="AU196" s="188" t="s">
        <v>80</v>
      </c>
      <c r="AY196" s="187" t="s">
        <v>152</v>
      </c>
      <c r="BK196" s="189">
        <f>SUM(BK197:BK252)</f>
        <v>0</v>
      </c>
    </row>
    <row r="197" spans="2:65" s="1" customFormat="1" ht="16.5" customHeight="1">
      <c r="B197" s="41"/>
      <c r="C197" s="192" t="s">
        <v>448</v>
      </c>
      <c r="D197" s="192" t="s">
        <v>155</v>
      </c>
      <c r="E197" s="193" t="s">
        <v>1404</v>
      </c>
      <c r="F197" s="194" t="s">
        <v>1405</v>
      </c>
      <c r="G197" s="195" t="s">
        <v>242</v>
      </c>
      <c r="H197" s="196">
        <v>320</v>
      </c>
      <c r="I197" s="197"/>
      <c r="J197" s="198">
        <f>ROUND(I197*H197,2)</f>
        <v>0</v>
      </c>
      <c r="K197" s="194" t="s">
        <v>159</v>
      </c>
      <c r="L197" s="61"/>
      <c r="M197" s="199" t="s">
        <v>21</v>
      </c>
      <c r="N197" s="200" t="s">
        <v>43</v>
      </c>
      <c r="O197" s="42"/>
      <c r="P197" s="201">
        <f>O197*H197</f>
        <v>0</v>
      </c>
      <c r="Q197" s="201">
        <v>0</v>
      </c>
      <c r="R197" s="201">
        <f>Q197*H197</f>
        <v>0</v>
      </c>
      <c r="S197" s="201">
        <v>2.1299999999999999E-3</v>
      </c>
      <c r="T197" s="202">
        <f>S197*H197</f>
        <v>0.68159999999999998</v>
      </c>
      <c r="AR197" s="24" t="s">
        <v>275</v>
      </c>
      <c r="AT197" s="24" t="s">
        <v>155</v>
      </c>
      <c r="AU197" s="24" t="s">
        <v>82</v>
      </c>
      <c r="AY197" s="24" t="s">
        <v>152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80</v>
      </c>
      <c r="BK197" s="203">
        <f>ROUND(I197*H197,2)</f>
        <v>0</v>
      </c>
      <c r="BL197" s="24" t="s">
        <v>275</v>
      </c>
      <c r="BM197" s="24" t="s">
        <v>695</v>
      </c>
    </row>
    <row r="198" spans="2:65" s="1" customFormat="1" ht="13.5">
      <c r="B198" s="41"/>
      <c r="C198" s="63"/>
      <c r="D198" s="204" t="s">
        <v>162</v>
      </c>
      <c r="E198" s="63"/>
      <c r="F198" s="205" t="s">
        <v>1406</v>
      </c>
      <c r="G198" s="63"/>
      <c r="H198" s="63"/>
      <c r="I198" s="163"/>
      <c r="J198" s="63"/>
      <c r="K198" s="63"/>
      <c r="L198" s="61"/>
      <c r="M198" s="206"/>
      <c r="N198" s="42"/>
      <c r="O198" s="42"/>
      <c r="P198" s="42"/>
      <c r="Q198" s="42"/>
      <c r="R198" s="42"/>
      <c r="S198" s="42"/>
      <c r="T198" s="78"/>
      <c r="AT198" s="24" t="s">
        <v>162</v>
      </c>
      <c r="AU198" s="24" t="s">
        <v>82</v>
      </c>
    </row>
    <row r="199" spans="2:65" s="12" customFormat="1" ht="13.5">
      <c r="B199" s="217"/>
      <c r="C199" s="218"/>
      <c r="D199" s="204" t="s">
        <v>164</v>
      </c>
      <c r="E199" s="219" t="s">
        <v>21</v>
      </c>
      <c r="F199" s="220" t="s">
        <v>1407</v>
      </c>
      <c r="G199" s="218"/>
      <c r="H199" s="221">
        <v>320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164</v>
      </c>
      <c r="AU199" s="227" t="s">
        <v>82</v>
      </c>
      <c r="AV199" s="12" t="s">
        <v>82</v>
      </c>
      <c r="AW199" s="12" t="s">
        <v>35</v>
      </c>
      <c r="AX199" s="12" t="s">
        <v>80</v>
      </c>
      <c r="AY199" s="227" t="s">
        <v>152</v>
      </c>
    </row>
    <row r="200" spans="2:65" s="1" customFormat="1" ht="16.5" customHeight="1">
      <c r="B200" s="41"/>
      <c r="C200" s="192" t="s">
        <v>453</v>
      </c>
      <c r="D200" s="192" t="s">
        <v>155</v>
      </c>
      <c r="E200" s="193" t="s">
        <v>1408</v>
      </c>
      <c r="F200" s="194" t="s">
        <v>1409</v>
      </c>
      <c r="G200" s="195" t="s">
        <v>242</v>
      </c>
      <c r="H200" s="196">
        <v>214.25</v>
      </c>
      <c r="I200" s="197"/>
      <c r="J200" s="198">
        <f>ROUND(I200*H200,2)</f>
        <v>0</v>
      </c>
      <c r="K200" s="194" t="s">
        <v>159</v>
      </c>
      <c r="L200" s="61"/>
      <c r="M200" s="199" t="s">
        <v>21</v>
      </c>
      <c r="N200" s="200" t="s">
        <v>43</v>
      </c>
      <c r="O200" s="42"/>
      <c r="P200" s="201">
        <f>O200*H200</f>
        <v>0</v>
      </c>
      <c r="Q200" s="201">
        <v>7.7999999999999999E-4</v>
      </c>
      <c r="R200" s="201">
        <f>Q200*H200</f>
        <v>0.16711499999999999</v>
      </c>
      <c r="S200" s="201">
        <v>0</v>
      </c>
      <c r="T200" s="202">
        <f>S200*H200</f>
        <v>0</v>
      </c>
      <c r="AR200" s="24" t="s">
        <v>275</v>
      </c>
      <c r="AT200" s="24" t="s">
        <v>155</v>
      </c>
      <c r="AU200" s="24" t="s">
        <v>82</v>
      </c>
      <c r="AY200" s="24" t="s">
        <v>152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80</v>
      </c>
      <c r="BK200" s="203">
        <f>ROUND(I200*H200,2)</f>
        <v>0</v>
      </c>
      <c r="BL200" s="24" t="s">
        <v>275</v>
      </c>
      <c r="BM200" s="24" t="s">
        <v>712</v>
      </c>
    </row>
    <row r="201" spans="2:65" s="1" customFormat="1" ht="13.5">
      <c r="B201" s="41"/>
      <c r="C201" s="63"/>
      <c r="D201" s="204" t="s">
        <v>162</v>
      </c>
      <c r="E201" s="63"/>
      <c r="F201" s="205" t="s">
        <v>1410</v>
      </c>
      <c r="G201" s="63"/>
      <c r="H201" s="63"/>
      <c r="I201" s="163"/>
      <c r="J201" s="63"/>
      <c r="K201" s="63"/>
      <c r="L201" s="61"/>
      <c r="M201" s="206"/>
      <c r="N201" s="42"/>
      <c r="O201" s="42"/>
      <c r="P201" s="42"/>
      <c r="Q201" s="42"/>
      <c r="R201" s="42"/>
      <c r="S201" s="42"/>
      <c r="T201" s="78"/>
      <c r="AT201" s="24" t="s">
        <v>162</v>
      </c>
      <c r="AU201" s="24" t="s">
        <v>82</v>
      </c>
    </row>
    <row r="202" spans="2:65" s="12" customFormat="1" ht="13.5">
      <c r="B202" s="217"/>
      <c r="C202" s="218"/>
      <c r="D202" s="204" t="s">
        <v>164</v>
      </c>
      <c r="E202" s="219" t="s">
        <v>21</v>
      </c>
      <c r="F202" s="220" t="s">
        <v>1411</v>
      </c>
      <c r="G202" s="218"/>
      <c r="H202" s="221">
        <v>150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164</v>
      </c>
      <c r="AU202" s="227" t="s">
        <v>82</v>
      </c>
      <c r="AV202" s="12" t="s">
        <v>82</v>
      </c>
      <c r="AW202" s="12" t="s">
        <v>35</v>
      </c>
      <c r="AX202" s="12" t="s">
        <v>72</v>
      </c>
      <c r="AY202" s="227" t="s">
        <v>152</v>
      </c>
    </row>
    <row r="203" spans="2:65" s="12" customFormat="1" ht="13.5">
      <c r="B203" s="217"/>
      <c r="C203" s="218"/>
      <c r="D203" s="204" t="s">
        <v>164</v>
      </c>
      <c r="E203" s="219" t="s">
        <v>21</v>
      </c>
      <c r="F203" s="220" t="s">
        <v>1412</v>
      </c>
      <c r="G203" s="218"/>
      <c r="H203" s="221">
        <v>62.25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164</v>
      </c>
      <c r="AU203" s="227" t="s">
        <v>82</v>
      </c>
      <c r="AV203" s="12" t="s">
        <v>82</v>
      </c>
      <c r="AW203" s="12" t="s">
        <v>35</v>
      </c>
      <c r="AX203" s="12" t="s">
        <v>72</v>
      </c>
      <c r="AY203" s="227" t="s">
        <v>152</v>
      </c>
    </row>
    <row r="204" spans="2:65" s="12" customFormat="1" ht="13.5">
      <c r="B204" s="217"/>
      <c r="C204" s="218"/>
      <c r="D204" s="204" t="s">
        <v>164</v>
      </c>
      <c r="E204" s="219" t="s">
        <v>21</v>
      </c>
      <c r="F204" s="220" t="s">
        <v>1413</v>
      </c>
      <c r="G204" s="218"/>
      <c r="H204" s="221">
        <v>2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164</v>
      </c>
      <c r="AU204" s="227" t="s">
        <v>82</v>
      </c>
      <c r="AV204" s="12" t="s">
        <v>82</v>
      </c>
      <c r="AW204" s="12" t="s">
        <v>35</v>
      </c>
      <c r="AX204" s="12" t="s">
        <v>72</v>
      </c>
      <c r="AY204" s="227" t="s">
        <v>152</v>
      </c>
    </row>
    <row r="205" spans="2:65" s="14" customFormat="1" ht="13.5">
      <c r="B205" s="239"/>
      <c r="C205" s="240"/>
      <c r="D205" s="204" t="s">
        <v>164</v>
      </c>
      <c r="E205" s="241" t="s">
        <v>21</v>
      </c>
      <c r="F205" s="242" t="s">
        <v>1320</v>
      </c>
      <c r="G205" s="240"/>
      <c r="H205" s="243">
        <v>214.25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164</v>
      </c>
      <c r="AU205" s="249" t="s">
        <v>82</v>
      </c>
      <c r="AV205" s="14" t="s">
        <v>160</v>
      </c>
      <c r="AW205" s="14" t="s">
        <v>35</v>
      </c>
      <c r="AX205" s="14" t="s">
        <v>80</v>
      </c>
      <c r="AY205" s="249" t="s">
        <v>152</v>
      </c>
    </row>
    <row r="206" spans="2:65" s="1" customFormat="1" ht="16.5" customHeight="1">
      <c r="B206" s="41"/>
      <c r="C206" s="250" t="s">
        <v>459</v>
      </c>
      <c r="D206" s="250" t="s">
        <v>177</v>
      </c>
      <c r="E206" s="251" t="s">
        <v>1414</v>
      </c>
      <c r="F206" s="252" t="s">
        <v>1415</v>
      </c>
      <c r="G206" s="253" t="s">
        <v>371</v>
      </c>
      <c r="H206" s="254">
        <v>2</v>
      </c>
      <c r="I206" s="255"/>
      <c r="J206" s="256">
        <f>ROUND(I206*H206,2)</f>
        <v>0</v>
      </c>
      <c r="K206" s="252" t="s">
        <v>159</v>
      </c>
      <c r="L206" s="257"/>
      <c r="M206" s="258" t="s">
        <v>21</v>
      </c>
      <c r="N206" s="259" t="s">
        <v>43</v>
      </c>
      <c r="O206" s="42"/>
      <c r="P206" s="201">
        <f>O206*H206</f>
        <v>0</v>
      </c>
      <c r="Q206" s="201">
        <v>2.4000000000000001E-4</v>
      </c>
      <c r="R206" s="201">
        <f>Q206*H206</f>
        <v>4.8000000000000001E-4</v>
      </c>
      <c r="S206" s="201">
        <v>0</v>
      </c>
      <c r="T206" s="202">
        <f>S206*H206</f>
        <v>0</v>
      </c>
      <c r="AR206" s="24" t="s">
        <v>431</v>
      </c>
      <c r="AT206" s="24" t="s">
        <v>177</v>
      </c>
      <c r="AU206" s="24" t="s">
        <v>82</v>
      </c>
      <c r="AY206" s="24" t="s">
        <v>152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4" t="s">
        <v>80</v>
      </c>
      <c r="BK206" s="203">
        <f>ROUND(I206*H206,2)</f>
        <v>0</v>
      </c>
      <c r="BL206" s="24" t="s">
        <v>275</v>
      </c>
      <c r="BM206" s="24" t="s">
        <v>727</v>
      </c>
    </row>
    <row r="207" spans="2:65" s="1" customFormat="1" ht="13.5">
      <c r="B207" s="41"/>
      <c r="C207" s="63"/>
      <c r="D207" s="204" t="s">
        <v>162</v>
      </c>
      <c r="E207" s="63"/>
      <c r="F207" s="205" t="s">
        <v>1415</v>
      </c>
      <c r="G207" s="63"/>
      <c r="H207" s="63"/>
      <c r="I207" s="163"/>
      <c r="J207" s="63"/>
      <c r="K207" s="63"/>
      <c r="L207" s="61"/>
      <c r="M207" s="206"/>
      <c r="N207" s="42"/>
      <c r="O207" s="42"/>
      <c r="P207" s="42"/>
      <c r="Q207" s="42"/>
      <c r="R207" s="42"/>
      <c r="S207" s="42"/>
      <c r="T207" s="78"/>
      <c r="AT207" s="24" t="s">
        <v>162</v>
      </c>
      <c r="AU207" s="24" t="s">
        <v>82</v>
      </c>
    </row>
    <row r="208" spans="2:65" s="1" customFormat="1" ht="27">
      <c r="B208" s="41"/>
      <c r="C208" s="63"/>
      <c r="D208" s="204" t="s">
        <v>182</v>
      </c>
      <c r="E208" s="63"/>
      <c r="F208" s="260" t="s">
        <v>1416</v>
      </c>
      <c r="G208" s="63"/>
      <c r="H208" s="63"/>
      <c r="I208" s="163"/>
      <c r="J208" s="63"/>
      <c r="K208" s="63"/>
      <c r="L208" s="61"/>
      <c r="M208" s="206"/>
      <c r="N208" s="42"/>
      <c r="O208" s="42"/>
      <c r="P208" s="42"/>
      <c r="Q208" s="42"/>
      <c r="R208" s="42"/>
      <c r="S208" s="42"/>
      <c r="T208" s="78"/>
      <c r="AT208" s="24" t="s">
        <v>182</v>
      </c>
      <c r="AU208" s="24" t="s">
        <v>82</v>
      </c>
    </row>
    <row r="209" spans="2:65" s="12" customFormat="1" ht="13.5">
      <c r="B209" s="217"/>
      <c r="C209" s="218"/>
      <c r="D209" s="204" t="s">
        <v>164</v>
      </c>
      <c r="E209" s="219" t="s">
        <v>21</v>
      </c>
      <c r="F209" s="220" t="s">
        <v>1417</v>
      </c>
      <c r="G209" s="218"/>
      <c r="H209" s="221">
        <v>2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164</v>
      </c>
      <c r="AU209" s="227" t="s">
        <v>82</v>
      </c>
      <c r="AV209" s="12" t="s">
        <v>82</v>
      </c>
      <c r="AW209" s="12" t="s">
        <v>35</v>
      </c>
      <c r="AX209" s="12" t="s">
        <v>80</v>
      </c>
      <c r="AY209" s="227" t="s">
        <v>152</v>
      </c>
    </row>
    <row r="210" spans="2:65" s="1" customFormat="1" ht="16.5" customHeight="1">
      <c r="B210" s="41"/>
      <c r="C210" s="192" t="s">
        <v>467</v>
      </c>
      <c r="D210" s="192" t="s">
        <v>155</v>
      </c>
      <c r="E210" s="193" t="s">
        <v>1418</v>
      </c>
      <c r="F210" s="194" t="s">
        <v>1419</v>
      </c>
      <c r="G210" s="195" t="s">
        <v>242</v>
      </c>
      <c r="H210" s="196">
        <v>90</v>
      </c>
      <c r="I210" s="197"/>
      <c r="J210" s="198">
        <f>ROUND(I210*H210,2)</f>
        <v>0</v>
      </c>
      <c r="K210" s="194" t="s">
        <v>159</v>
      </c>
      <c r="L210" s="61"/>
      <c r="M210" s="199" t="s">
        <v>21</v>
      </c>
      <c r="N210" s="200" t="s">
        <v>43</v>
      </c>
      <c r="O210" s="42"/>
      <c r="P210" s="201">
        <f>O210*H210</f>
        <v>0</v>
      </c>
      <c r="Q210" s="201">
        <v>9.6000000000000002E-4</v>
      </c>
      <c r="R210" s="201">
        <f>Q210*H210</f>
        <v>8.6400000000000005E-2</v>
      </c>
      <c r="S210" s="201">
        <v>0</v>
      </c>
      <c r="T210" s="202">
        <f>S210*H210</f>
        <v>0</v>
      </c>
      <c r="AR210" s="24" t="s">
        <v>275</v>
      </c>
      <c r="AT210" s="24" t="s">
        <v>155</v>
      </c>
      <c r="AU210" s="24" t="s">
        <v>82</v>
      </c>
      <c r="AY210" s="24" t="s">
        <v>152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4" t="s">
        <v>80</v>
      </c>
      <c r="BK210" s="203">
        <f>ROUND(I210*H210,2)</f>
        <v>0</v>
      </c>
      <c r="BL210" s="24" t="s">
        <v>275</v>
      </c>
      <c r="BM210" s="24" t="s">
        <v>734</v>
      </c>
    </row>
    <row r="211" spans="2:65" s="1" customFormat="1" ht="13.5">
      <c r="B211" s="41"/>
      <c r="C211" s="63"/>
      <c r="D211" s="204" t="s">
        <v>162</v>
      </c>
      <c r="E211" s="63"/>
      <c r="F211" s="205" t="s">
        <v>1420</v>
      </c>
      <c r="G211" s="63"/>
      <c r="H211" s="63"/>
      <c r="I211" s="163"/>
      <c r="J211" s="63"/>
      <c r="K211" s="63"/>
      <c r="L211" s="61"/>
      <c r="M211" s="206"/>
      <c r="N211" s="42"/>
      <c r="O211" s="42"/>
      <c r="P211" s="42"/>
      <c r="Q211" s="42"/>
      <c r="R211" s="42"/>
      <c r="S211" s="42"/>
      <c r="T211" s="78"/>
      <c r="AT211" s="24" t="s">
        <v>162</v>
      </c>
      <c r="AU211" s="24" t="s">
        <v>82</v>
      </c>
    </row>
    <row r="212" spans="2:65" s="12" customFormat="1" ht="13.5">
      <c r="B212" s="217"/>
      <c r="C212" s="218"/>
      <c r="D212" s="204" t="s">
        <v>164</v>
      </c>
      <c r="E212" s="219" t="s">
        <v>21</v>
      </c>
      <c r="F212" s="220" t="s">
        <v>1421</v>
      </c>
      <c r="G212" s="218"/>
      <c r="H212" s="221">
        <v>90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164</v>
      </c>
      <c r="AU212" s="227" t="s">
        <v>82</v>
      </c>
      <c r="AV212" s="12" t="s">
        <v>82</v>
      </c>
      <c r="AW212" s="12" t="s">
        <v>35</v>
      </c>
      <c r="AX212" s="12" t="s">
        <v>80</v>
      </c>
      <c r="AY212" s="227" t="s">
        <v>152</v>
      </c>
    </row>
    <row r="213" spans="2:65" s="1" customFormat="1" ht="16.5" customHeight="1">
      <c r="B213" s="41"/>
      <c r="C213" s="250" t="s">
        <v>475</v>
      </c>
      <c r="D213" s="250" t="s">
        <v>177</v>
      </c>
      <c r="E213" s="251" t="s">
        <v>1422</v>
      </c>
      <c r="F213" s="252" t="s">
        <v>1423</v>
      </c>
      <c r="G213" s="253" t="s">
        <v>371</v>
      </c>
      <c r="H213" s="254">
        <v>22</v>
      </c>
      <c r="I213" s="255"/>
      <c r="J213" s="256">
        <f>ROUND(I213*H213,2)</f>
        <v>0</v>
      </c>
      <c r="K213" s="252" t="s">
        <v>159</v>
      </c>
      <c r="L213" s="257"/>
      <c r="M213" s="258" t="s">
        <v>21</v>
      </c>
      <c r="N213" s="259" t="s">
        <v>43</v>
      </c>
      <c r="O213" s="42"/>
      <c r="P213" s="201">
        <f>O213*H213</f>
        <v>0</v>
      </c>
      <c r="Q213" s="201">
        <v>2.5000000000000001E-4</v>
      </c>
      <c r="R213" s="201">
        <f>Q213*H213</f>
        <v>5.4999999999999997E-3</v>
      </c>
      <c r="S213" s="201">
        <v>0</v>
      </c>
      <c r="T213" s="202">
        <f>S213*H213</f>
        <v>0</v>
      </c>
      <c r="AR213" s="24" t="s">
        <v>431</v>
      </c>
      <c r="AT213" s="24" t="s">
        <v>177</v>
      </c>
      <c r="AU213" s="24" t="s">
        <v>82</v>
      </c>
      <c r="AY213" s="24" t="s">
        <v>152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80</v>
      </c>
      <c r="BK213" s="203">
        <f>ROUND(I213*H213,2)</f>
        <v>0</v>
      </c>
      <c r="BL213" s="24" t="s">
        <v>275</v>
      </c>
      <c r="BM213" s="24" t="s">
        <v>744</v>
      </c>
    </row>
    <row r="214" spans="2:65" s="1" customFormat="1" ht="13.5">
      <c r="B214" s="41"/>
      <c r="C214" s="63"/>
      <c r="D214" s="204" t="s">
        <v>162</v>
      </c>
      <c r="E214" s="63"/>
      <c r="F214" s="205" t="s">
        <v>1423</v>
      </c>
      <c r="G214" s="63"/>
      <c r="H214" s="63"/>
      <c r="I214" s="163"/>
      <c r="J214" s="63"/>
      <c r="K214" s="63"/>
      <c r="L214" s="61"/>
      <c r="M214" s="206"/>
      <c r="N214" s="42"/>
      <c r="O214" s="42"/>
      <c r="P214" s="42"/>
      <c r="Q214" s="42"/>
      <c r="R214" s="42"/>
      <c r="S214" s="42"/>
      <c r="T214" s="78"/>
      <c r="AT214" s="24" t="s">
        <v>162</v>
      </c>
      <c r="AU214" s="24" t="s">
        <v>82</v>
      </c>
    </row>
    <row r="215" spans="2:65" s="1" customFormat="1" ht="27">
      <c r="B215" s="41"/>
      <c r="C215" s="63"/>
      <c r="D215" s="204" t="s">
        <v>182</v>
      </c>
      <c r="E215" s="63"/>
      <c r="F215" s="260" t="s">
        <v>1424</v>
      </c>
      <c r="G215" s="63"/>
      <c r="H215" s="63"/>
      <c r="I215" s="163"/>
      <c r="J215" s="63"/>
      <c r="K215" s="63"/>
      <c r="L215" s="61"/>
      <c r="M215" s="206"/>
      <c r="N215" s="42"/>
      <c r="O215" s="42"/>
      <c r="P215" s="42"/>
      <c r="Q215" s="42"/>
      <c r="R215" s="42"/>
      <c r="S215" s="42"/>
      <c r="T215" s="78"/>
      <c r="AT215" s="24" t="s">
        <v>182</v>
      </c>
      <c r="AU215" s="24" t="s">
        <v>82</v>
      </c>
    </row>
    <row r="216" spans="2:65" s="12" customFormat="1" ht="13.5">
      <c r="B216" s="217"/>
      <c r="C216" s="218"/>
      <c r="D216" s="204" t="s">
        <v>164</v>
      </c>
      <c r="E216" s="219" t="s">
        <v>21</v>
      </c>
      <c r="F216" s="220" t="s">
        <v>1425</v>
      </c>
      <c r="G216" s="218"/>
      <c r="H216" s="221">
        <v>22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164</v>
      </c>
      <c r="AU216" s="227" t="s">
        <v>82</v>
      </c>
      <c r="AV216" s="12" t="s">
        <v>82</v>
      </c>
      <c r="AW216" s="12" t="s">
        <v>35</v>
      </c>
      <c r="AX216" s="12" t="s">
        <v>80</v>
      </c>
      <c r="AY216" s="227" t="s">
        <v>152</v>
      </c>
    </row>
    <row r="217" spans="2:65" s="1" customFormat="1" ht="25.5" customHeight="1">
      <c r="B217" s="41"/>
      <c r="C217" s="192" t="s">
        <v>487</v>
      </c>
      <c r="D217" s="192" t="s">
        <v>155</v>
      </c>
      <c r="E217" s="193" t="s">
        <v>1426</v>
      </c>
      <c r="F217" s="194" t="s">
        <v>1427</v>
      </c>
      <c r="G217" s="195" t="s">
        <v>242</v>
      </c>
      <c r="H217" s="196">
        <v>214.25</v>
      </c>
      <c r="I217" s="197"/>
      <c r="J217" s="198">
        <f>ROUND(I217*H217,2)</f>
        <v>0</v>
      </c>
      <c r="K217" s="194" t="s">
        <v>159</v>
      </c>
      <c r="L217" s="61"/>
      <c r="M217" s="199" t="s">
        <v>21</v>
      </c>
      <c r="N217" s="200" t="s">
        <v>43</v>
      </c>
      <c r="O217" s="42"/>
      <c r="P217" s="201">
        <f>O217*H217</f>
        <v>0</v>
      </c>
      <c r="Q217" s="201">
        <v>5.0000000000000002E-5</v>
      </c>
      <c r="R217" s="201">
        <f>Q217*H217</f>
        <v>1.07125E-2</v>
      </c>
      <c r="S217" s="201">
        <v>0</v>
      </c>
      <c r="T217" s="202">
        <f>S217*H217</f>
        <v>0</v>
      </c>
      <c r="AR217" s="24" t="s">
        <v>275</v>
      </c>
      <c r="AT217" s="24" t="s">
        <v>155</v>
      </c>
      <c r="AU217" s="24" t="s">
        <v>82</v>
      </c>
      <c r="AY217" s="24" t="s">
        <v>152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4" t="s">
        <v>80</v>
      </c>
      <c r="BK217" s="203">
        <f>ROUND(I217*H217,2)</f>
        <v>0</v>
      </c>
      <c r="BL217" s="24" t="s">
        <v>275</v>
      </c>
      <c r="BM217" s="24" t="s">
        <v>754</v>
      </c>
    </row>
    <row r="218" spans="2:65" s="1" customFormat="1" ht="27">
      <c r="B218" s="41"/>
      <c r="C218" s="63"/>
      <c r="D218" s="204" t="s">
        <v>162</v>
      </c>
      <c r="E218" s="63"/>
      <c r="F218" s="205" t="s">
        <v>1428</v>
      </c>
      <c r="G218" s="63"/>
      <c r="H218" s="63"/>
      <c r="I218" s="163"/>
      <c r="J218" s="63"/>
      <c r="K218" s="63"/>
      <c r="L218" s="61"/>
      <c r="M218" s="206"/>
      <c r="N218" s="42"/>
      <c r="O218" s="42"/>
      <c r="P218" s="42"/>
      <c r="Q218" s="42"/>
      <c r="R218" s="42"/>
      <c r="S218" s="42"/>
      <c r="T218" s="78"/>
      <c r="AT218" s="24" t="s">
        <v>162</v>
      </c>
      <c r="AU218" s="24" t="s">
        <v>82</v>
      </c>
    </row>
    <row r="219" spans="2:65" s="12" customFormat="1" ht="13.5">
      <c r="B219" s="217"/>
      <c r="C219" s="218"/>
      <c r="D219" s="204" t="s">
        <v>164</v>
      </c>
      <c r="E219" s="219" t="s">
        <v>21</v>
      </c>
      <c r="F219" s="220" t="s">
        <v>1429</v>
      </c>
      <c r="G219" s="218"/>
      <c r="H219" s="221">
        <v>214.25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164</v>
      </c>
      <c r="AU219" s="227" t="s">
        <v>82</v>
      </c>
      <c r="AV219" s="12" t="s">
        <v>82</v>
      </c>
      <c r="AW219" s="12" t="s">
        <v>35</v>
      </c>
      <c r="AX219" s="12" t="s">
        <v>80</v>
      </c>
      <c r="AY219" s="227" t="s">
        <v>152</v>
      </c>
    </row>
    <row r="220" spans="2:65" s="1" customFormat="1" ht="25.5" customHeight="1">
      <c r="B220" s="41"/>
      <c r="C220" s="192" t="s">
        <v>493</v>
      </c>
      <c r="D220" s="192" t="s">
        <v>155</v>
      </c>
      <c r="E220" s="193" t="s">
        <v>1430</v>
      </c>
      <c r="F220" s="194" t="s">
        <v>1431</v>
      </c>
      <c r="G220" s="195" t="s">
        <v>242</v>
      </c>
      <c r="H220" s="196">
        <v>90</v>
      </c>
      <c r="I220" s="197"/>
      <c r="J220" s="198">
        <f>ROUND(I220*H220,2)</f>
        <v>0</v>
      </c>
      <c r="K220" s="194" t="s">
        <v>159</v>
      </c>
      <c r="L220" s="61"/>
      <c r="M220" s="199" t="s">
        <v>21</v>
      </c>
      <c r="N220" s="200" t="s">
        <v>43</v>
      </c>
      <c r="O220" s="42"/>
      <c r="P220" s="201">
        <f>O220*H220</f>
        <v>0</v>
      </c>
      <c r="Q220" s="201">
        <v>6.9999999999999994E-5</v>
      </c>
      <c r="R220" s="201">
        <f>Q220*H220</f>
        <v>6.2999999999999992E-3</v>
      </c>
      <c r="S220" s="201">
        <v>0</v>
      </c>
      <c r="T220" s="202">
        <f>S220*H220</f>
        <v>0</v>
      </c>
      <c r="AR220" s="24" t="s">
        <v>275</v>
      </c>
      <c r="AT220" s="24" t="s">
        <v>155</v>
      </c>
      <c r="AU220" s="24" t="s">
        <v>82</v>
      </c>
      <c r="AY220" s="24" t="s">
        <v>152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24" t="s">
        <v>80</v>
      </c>
      <c r="BK220" s="203">
        <f>ROUND(I220*H220,2)</f>
        <v>0</v>
      </c>
      <c r="BL220" s="24" t="s">
        <v>275</v>
      </c>
      <c r="BM220" s="24" t="s">
        <v>768</v>
      </c>
    </row>
    <row r="221" spans="2:65" s="1" customFormat="1" ht="40.5">
      <c r="B221" s="41"/>
      <c r="C221" s="63"/>
      <c r="D221" s="204" t="s">
        <v>162</v>
      </c>
      <c r="E221" s="63"/>
      <c r="F221" s="205" t="s">
        <v>1432</v>
      </c>
      <c r="G221" s="63"/>
      <c r="H221" s="63"/>
      <c r="I221" s="163"/>
      <c r="J221" s="63"/>
      <c r="K221" s="63"/>
      <c r="L221" s="61"/>
      <c r="M221" s="206"/>
      <c r="N221" s="42"/>
      <c r="O221" s="42"/>
      <c r="P221" s="42"/>
      <c r="Q221" s="42"/>
      <c r="R221" s="42"/>
      <c r="S221" s="42"/>
      <c r="T221" s="78"/>
      <c r="AT221" s="24" t="s">
        <v>162</v>
      </c>
      <c r="AU221" s="24" t="s">
        <v>82</v>
      </c>
    </row>
    <row r="222" spans="2:65" s="12" customFormat="1" ht="13.5">
      <c r="B222" s="217"/>
      <c r="C222" s="218"/>
      <c r="D222" s="204" t="s">
        <v>164</v>
      </c>
      <c r="E222" s="219" t="s">
        <v>21</v>
      </c>
      <c r="F222" s="220" t="s">
        <v>1421</v>
      </c>
      <c r="G222" s="218"/>
      <c r="H222" s="221">
        <v>90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164</v>
      </c>
      <c r="AU222" s="227" t="s">
        <v>82</v>
      </c>
      <c r="AV222" s="12" t="s">
        <v>82</v>
      </c>
      <c r="AW222" s="12" t="s">
        <v>35</v>
      </c>
      <c r="AX222" s="12" t="s">
        <v>80</v>
      </c>
      <c r="AY222" s="227" t="s">
        <v>152</v>
      </c>
    </row>
    <row r="223" spans="2:65" s="1" customFormat="1" ht="16.5" customHeight="1">
      <c r="B223" s="41"/>
      <c r="C223" s="192" t="s">
        <v>499</v>
      </c>
      <c r="D223" s="192" t="s">
        <v>155</v>
      </c>
      <c r="E223" s="193" t="s">
        <v>1433</v>
      </c>
      <c r="F223" s="194" t="s">
        <v>1434</v>
      </c>
      <c r="G223" s="195" t="s">
        <v>371</v>
      </c>
      <c r="H223" s="196">
        <v>85</v>
      </c>
      <c r="I223" s="197"/>
      <c r="J223" s="198">
        <f>ROUND(I223*H223,2)</f>
        <v>0</v>
      </c>
      <c r="K223" s="194" t="s">
        <v>159</v>
      </c>
      <c r="L223" s="61"/>
      <c r="M223" s="199" t="s">
        <v>21</v>
      </c>
      <c r="N223" s="200" t="s">
        <v>43</v>
      </c>
      <c r="O223" s="42"/>
      <c r="P223" s="201">
        <f>O223*H223</f>
        <v>0</v>
      </c>
      <c r="Q223" s="201">
        <v>1.7000000000000001E-4</v>
      </c>
      <c r="R223" s="201">
        <f>Q223*H223</f>
        <v>1.4450000000000001E-2</v>
      </c>
      <c r="S223" s="201">
        <v>0</v>
      </c>
      <c r="T223" s="202">
        <f>S223*H223</f>
        <v>0</v>
      </c>
      <c r="AR223" s="24" t="s">
        <v>275</v>
      </c>
      <c r="AT223" s="24" t="s">
        <v>155</v>
      </c>
      <c r="AU223" s="24" t="s">
        <v>82</v>
      </c>
      <c r="AY223" s="24" t="s">
        <v>152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4" t="s">
        <v>80</v>
      </c>
      <c r="BK223" s="203">
        <f>ROUND(I223*H223,2)</f>
        <v>0</v>
      </c>
      <c r="BL223" s="24" t="s">
        <v>275</v>
      </c>
      <c r="BM223" s="24" t="s">
        <v>785</v>
      </c>
    </row>
    <row r="224" spans="2:65" s="1" customFormat="1" ht="13.5">
      <c r="B224" s="41"/>
      <c r="C224" s="63"/>
      <c r="D224" s="204" t="s">
        <v>162</v>
      </c>
      <c r="E224" s="63"/>
      <c r="F224" s="205" t="s">
        <v>1435</v>
      </c>
      <c r="G224" s="63"/>
      <c r="H224" s="63"/>
      <c r="I224" s="163"/>
      <c r="J224" s="63"/>
      <c r="K224" s="63"/>
      <c r="L224" s="61"/>
      <c r="M224" s="206"/>
      <c r="N224" s="42"/>
      <c r="O224" s="42"/>
      <c r="P224" s="42"/>
      <c r="Q224" s="42"/>
      <c r="R224" s="42"/>
      <c r="S224" s="42"/>
      <c r="T224" s="78"/>
      <c r="AT224" s="24" t="s">
        <v>162</v>
      </c>
      <c r="AU224" s="24" t="s">
        <v>82</v>
      </c>
    </row>
    <row r="225" spans="2:65" s="12" customFormat="1" ht="13.5">
      <c r="B225" s="217"/>
      <c r="C225" s="218"/>
      <c r="D225" s="204" t="s">
        <v>164</v>
      </c>
      <c r="E225" s="219" t="s">
        <v>21</v>
      </c>
      <c r="F225" s="220" t="s">
        <v>1436</v>
      </c>
      <c r="G225" s="218"/>
      <c r="H225" s="221">
        <v>85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164</v>
      </c>
      <c r="AU225" s="227" t="s">
        <v>82</v>
      </c>
      <c r="AV225" s="12" t="s">
        <v>82</v>
      </c>
      <c r="AW225" s="12" t="s">
        <v>35</v>
      </c>
      <c r="AX225" s="12" t="s">
        <v>80</v>
      </c>
      <c r="AY225" s="227" t="s">
        <v>152</v>
      </c>
    </row>
    <row r="226" spans="2:65" s="1" customFormat="1" ht="16.5" customHeight="1">
      <c r="B226" s="41"/>
      <c r="C226" s="192" t="s">
        <v>508</v>
      </c>
      <c r="D226" s="192" t="s">
        <v>155</v>
      </c>
      <c r="E226" s="193" t="s">
        <v>1437</v>
      </c>
      <c r="F226" s="194" t="s">
        <v>1438</v>
      </c>
      <c r="G226" s="195" t="s">
        <v>371</v>
      </c>
      <c r="H226" s="196">
        <v>5</v>
      </c>
      <c r="I226" s="197"/>
      <c r="J226" s="198">
        <f>ROUND(I226*H226,2)</f>
        <v>0</v>
      </c>
      <c r="K226" s="194" t="s">
        <v>159</v>
      </c>
      <c r="L226" s="61"/>
      <c r="M226" s="199" t="s">
        <v>21</v>
      </c>
      <c r="N226" s="200" t="s">
        <v>43</v>
      </c>
      <c r="O226" s="42"/>
      <c r="P226" s="201">
        <f>O226*H226</f>
        <v>0</v>
      </c>
      <c r="Q226" s="201">
        <v>3.4000000000000002E-4</v>
      </c>
      <c r="R226" s="201">
        <f>Q226*H226</f>
        <v>1.7000000000000001E-3</v>
      </c>
      <c r="S226" s="201">
        <v>0</v>
      </c>
      <c r="T226" s="202">
        <f>S226*H226</f>
        <v>0</v>
      </c>
      <c r="AR226" s="24" t="s">
        <v>275</v>
      </c>
      <c r="AT226" s="24" t="s">
        <v>155</v>
      </c>
      <c r="AU226" s="24" t="s">
        <v>82</v>
      </c>
      <c r="AY226" s="24" t="s">
        <v>152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4" t="s">
        <v>80</v>
      </c>
      <c r="BK226" s="203">
        <f>ROUND(I226*H226,2)</f>
        <v>0</v>
      </c>
      <c r="BL226" s="24" t="s">
        <v>275</v>
      </c>
      <c r="BM226" s="24" t="s">
        <v>795</v>
      </c>
    </row>
    <row r="227" spans="2:65" s="1" customFormat="1" ht="27">
      <c r="B227" s="41"/>
      <c r="C227" s="63"/>
      <c r="D227" s="204" t="s">
        <v>162</v>
      </c>
      <c r="E227" s="63"/>
      <c r="F227" s="205" t="s">
        <v>1439</v>
      </c>
      <c r="G227" s="63"/>
      <c r="H227" s="63"/>
      <c r="I227" s="163"/>
      <c r="J227" s="63"/>
      <c r="K227" s="63"/>
      <c r="L227" s="61"/>
      <c r="M227" s="206"/>
      <c r="N227" s="42"/>
      <c r="O227" s="42"/>
      <c r="P227" s="42"/>
      <c r="Q227" s="42"/>
      <c r="R227" s="42"/>
      <c r="S227" s="42"/>
      <c r="T227" s="78"/>
      <c r="AT227" s="24" t="s">
        <v>162</v>
      </c>
      <c r="AU227" s="24" t="s">
        <v>82</v>
      </c>
    </row>
    <row r="228" spans="2:65" s="12" customFormat="1" ht="13.5">
      <c r="B228" s="217"/>
      <c r="C228" s="218"/>
      <c r="D228" s="204" t="s">
        <v>164</v>
      </c>
      <c r="E228" s="219" t="s">
        <v>21</v>
      </c>
      <c r="F228" s="220" t="s">
        <v>1440</v>
      </c>
      <c r="G228" s="218"/>
      <c r="H228" s="221">
        <v>5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164</v>
      </c>
      <c r="AU228" s="227" t="s">
        <v>82</v>
      </c>
      <c r="AV228" s="12" t="s">
        <v>82</v>
      </c>
      <c r="AW228" s="12" t="s">
        <v>35</v>
      </c>
      <c r="AX228" s="12" t="s">
        <v>80</v>
      </c>
      <c r="AY228" s="227" t="s">
        <v>152</v>
      </c>
    </row>
    <row r="229" spans="2:65" s="1" customFormat="1" ht="16.5" customHeight="1">
      <c r="B229" s="41"/>
      <c r="C229" s="192" t="s">
        <v>517</v>
      </c>
      <c r="D229" s="192" t="s">
        <v>155</v>
      </c>
      <c r="E229" s="193" t="s">
        <v>1441</v>
      </c>
      <c r="F229" s="194" t="s">
        <v>1442</v>
      </c>
      <c r="G229" s="195" t="s">
        <v>371</v>
      </c>
      <c r="H229" s="196">
        <v>22</v>
      </c>
      <c r="I229" s="197"/>
      <c r="J229" s="198">
        <f>ROUND(I229*H229,2)</f>
        <v>0</v>
      </c>
      <c r="K229" s="194" t="s">
        <v>159</v>
      </c>
      <c r="L229" s="61"/>
      <c r="M229" s="199" t="s">
        <v>21</v>
      </c>
      <c r="N229" s="200" t="s">
        <v>43</v>
      </c>
      <c r="O229" s="42"/>
      <c r="P229" s="201">
        <f>O229*H229</f>
        <v>0</v>
      </c>
      <c r="Q229" s="201">
        <v>5.0000000000000001E-4</v>
      </c>
      <c r="R229" s="201">
        <f>Q229*H229</f>
        <v>1.0999999999999999E-2</v>
      </c>
      <c r="S229" s="201">
        <v>0</v>
      </c>
      <c r="T229" s="202">
        <f>S229*H229</f>
        <v>0</v>
      </c>
      <c r="AR229" s="24" t="s">
        <v>275</v>
      </c>
      <c r="AT229" s="24" t="s">
        <v>155</v>
      </c>
      <c r="AU229" s="24" t="s">
        <v>82</v>
      </c>
      <c r="AY229" s="24" t="s">
        <v>152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4" t="s">
        <v>80</v>
      </c>
      <c r="BK229" s="203">
        <f>ROUND(I229*H229,2)</f>
        <v>0</v>
      </c>
      <c r="BL229" s="24" t="s">
        <v>275</v>
      </c>
      <c r="BM229" s="24" t="s">
        <v>807</v>
      </c>
    </row>
    <row r="230" spans="2:65" s="1" customFormat="1" ht="27">
      <c r="B230" s="41"/>
      <c r="C230" s="63"/>
      <c r="D230" s="204" t="s">
        <v>162</v>
      </c>
      <c r="E230" s="63"/>
      <c r="F230" s="205" t="s">
        <v>1443</v>
      </c>
      <c r="G230" s="63"/>
      <c r="H230" s="63"/>
      <c r="I230" s="163"/>
      <c r="J230" s="63"/>
      <c r="K230" s="63"/>
      <c r="L230" s="61"/>
      <c r="M230" s="206"/>
      <c r="N230" s="42"/>
      <c r="O230" s="42"/>
      <c r="P230" s="42"/>
      <c r="Q230" s="42"/>
      <c r="R230" s="42"/>
      <c r="S230" s="42"/>
      <c r="T230" s="78"/>
      <c r="AT230" s="24" t="s">
        <v>162</v>
      </c>
      <c r="AU230" s="24" t="s">
        <v>82</v>
      </c>
    </row>
    <row r="231" spans="2:65" s="12" customFormat="1" ht="13.5">
      <c r="B231" s="217"/>
      <c r="C231" s="218"/>
      <c r="D231" s="204" t="s">
        <v>164</v>
      </c>
      <c r="E231" s="219" t="s">
        <v>21</v>
      </c>
      <c r="F231" s="220" t="s">
        <v>1425</v>
      </c>
      <c r="G231" s="218"/>
      <c r="H231" s="221">
        <v>22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164</v>
      </c>
      <c r="AU231" s="227" t="s">
        <v>82</v>
      </c>
      <c r="AV231" s="12" t="s">
        <v>82</v>
      </c>
      <c r="AW231" s="12" t="s">
        <v>35</v>
      </c>
      <c r="AX231" s="12" t="s">
        <v>80</v>
      </c>
      <c r="AY231" s="227" t="s">
        <v>152</v>
      </c>
    </row>
    <row r="232" spans="2:65" s="1" customFormat="1" ht="16.5" customHeight="1">
      <c r="B232" s="41"/>
      <c r="C232" s="192" t="s">
        <v>525</v>
      </c>
      <c r="D232" s="192" t="s">
        <v>155</v>
      </c>
      <c r="E232" s="193" t="s">
        <v>1444</v>
      </c>
      <c r="F232" s="194" t="s">
        <v>1445</v>
      </c>
      <c r="G232" s="195" t="s">
        <v>1446</v>
      </c>
      <c r="H232" s="196">
        <v>51</v>
      </c>
      <c r="I232" s="197"/>
      <c r="J232" s="198">
        <f>ROUND(I232*H232,2)</f>
        <v>0</v>
      </c>
      <c r="K232" s="194" t="s">
        <v>159</v>
      </c>
      <c r="L232" s="61"/>
      <c r="M232" s="199" t="s">
        <v>21</v>
      </c>
      <c r="N232" s="200" t="s">
        <v>43</v>
      </c>
      <c r="O232" s="42"/>
      <c r="P232" s="201">
        <f>O232*H232</f>
        <v>0</v>
      </c>
      <c r="Q232" s="201">
        <v>9.0000000000000006E-5</v>
      </c>
      <c r="R232" s="201">
        <f>Q232*H232</f>
        <v>4.5900000000000003E-3</v>
      </c>
      <c r="S232" s="201">
        <v>0</v>
      </c>
      <c r="T232" s="202">
        <f>S232*H232</f>
        <v>0</v>
      </c>
      <c r="AR232" s="24" t="s">
        <v>275</v>
      </c>
      <c r="AT232" s="24" t="s">
        <v>155</v>
      </c>
      <c r="AU232" s="24" t="s">
        <v>82</v>
      </c>
      <c r="AY232" s="24" t="s">
        <v>152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24" t="s">
        <v>80</v>
      </c>
      <c r="BK232" s="203">
        <f>ROUND(I232*H232,2)</f>
        <v>0</v>
      </c>
      <c r="BL232" s="24" t="s">
        <v>275</v>
      </c>
      <c r="BM232" s="24" t="s">
        <v>815</v>
      </c>
    </row>
    <row r="233" spans="2:65" s="1" customFormat="1" ht="13.5">
      <c r="B233" s="41"/>
      <c r="C233" s="63"/>
      <c r="D233" s="204" t="s">
        <v>162</v>
      </c>
      <c r="E233" s="63"/>
      <c r="F233" s="205" t="s">
        <v>1447</v>
      </c>
      <c r="G233" s="63"/>
      <c r="H233" s="63"/>
      <c r="I233" s="163"/>
      <c r="J233" s="63"/>
      <c r="K233" s="63"/>
      <c r="L233" s="61"/>
      <c r="M233" s="206"/>
      <c r="N233" s="42"/>
      <c r="O233" s="42"/>
      <c r="P233" s="42"/>
      <c r="Q233" s="42"/>
      <c r="R233" s="42"/>
      <c r="S233" s="42"/>
      <c r="T233" s="78"/>
      <c r="AT233" s="24" t="s">
        <v>162</v>
      </c>
      <c r="AU233" s="24" t="s">
        <v>82</v>
      </c>
    </row>
    <row r="234" spans="2:65" s="12" customFormat="1" ht="13.5">
      <c r="B234" s="217"/>
      <c r="C234" s="218"/>
      <c r="D234" s="204" t="s">
        <v>164</v>
      </c>
      <c r="E234" s="219" t="s">
        <v>21</v>
      </c>
      <c r="F234" s="220" t="s">
        <v>1448</v>
      </c>
      <c r="G234" s="218"/>
      <c r="H234" s="221">
        <v>51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164</v>
      </c>
      <c r="AU234" s="227" t="s">
        <v>82</v>
      </c>
      <c r="AV234" s="12" t="s">
        <v>82</v>
      </c>
      <c r="AW234" s="12" t="s">
        <v>35</v>
      </c>
      <c r="AX234" s="12" t="s">
        <v>80</v>
      </c>
      <c r="AY234" s="227" t="s">
        <v>152</v>
      </c>
    </row>
    <row r="235" spans="2:65" s="1" customFormat="1" ht="16.5" customHeight="1">
      <c r="B235" s="41"/>
      <c r="C235" s="250" t="s">
        <v>530</v>
      </c>
      <c r="D235" s="250" t="s">
        <v>177</v>
      </c>
      <c r="E235" s="251" t="s">
        <v>1449</v>
      </c>
      <c r="F235" s="252" t="s">
        <v>1450</v>
      </c>
      <c r="G235" s="253" t="s">
        <v>371</v>
      </c>
      <c r="H235" s="254">
        <v>51</v>
      </c>
      <c r="I235" s="255"/>
      <c r="J235" s="256">
        <f>ROUND(I235*H235,2)</f>
        <v>0</v>
      </c>
      <c r="K235" s="252" t="s">
        <v>159</v>
      </c>
      <c r="L235" s="257"/>
      <c r="M235" s="258" t="s">
        <v>21</v>
      </c>
      <c r="N235" s="259" t="s">
        <v>43</v>
      </c>
      <c r="O235" s="42"/>
      <c r="P235" s="201">
        <f>O235*H235</f>
        <v>0</v>
      </c>
      <c r="Q235" s="201">
        <v>2.1000000000000001E-4</v>
      </c>
      <c r="R235" s="201">
        <f>Q235*H235</f>
        <v>1.0710000000000001E-2</v>
      </c>
      <c r="S235" s="201">
        <v>0</v>
      </c>
      <c r="T235" s="202">
        <f>S235*H235</f>
        <v>0</v>
      </c>
      <c r="AR235" s="24" t="s">
        <v>431</v>
      </c>
      <c r="AT235" s="24" t="s">
        <v>177</v>
      </c>
      <c r="AU235" s="24" t="s">
        <v>82</v>
      </c>
      <c r="AY235" s="24" t="s">
        <v>152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24" t="s">
        <v>80</v>
      </c>
      <c r="BK235" s="203">
        <f>ROUND(I235*H235,2)</f>
        <v>0</v>
      </c>
      <c r="BL235" s="24" t="s">
        <v>275</v>
      </c>
      <c r="BM235" s="24" t="s">
        <v>831</v>
      </c>
    </row>
    <row r="236" spans="2:65" s="1" customFormat="1" ht="13.5">
      <c r="B236" s="41"/>
      <c r="C236" s="63"/>
      <c r="D236" s="204" t="s">
        <v>162</v>
      </c>
      <c r="E236" s="63"/>
      <c r="F236" s="205" t="s">
        <v>1451</v>
      </c>
      <c r="G236" s="63"/>
      <c r="H236" s="63"/>
      <c r="I236" s="163"/>
      <c r="J236" s="63"/>
      <c r="K236" s="63"/>
      <c r="L236" s="61"/>
      <c r="M236" s="206"/>
      <c r="N236" s="42"/>
      <c r="O236" s="42"/>
      <c r="P236" s="42"/>
      <c r="Q236" s="42"/>
      <c r="R236" s="42"/>
      <c r="S236" s="42"/>
      <c r="T236" s="78"/>
      <c r="AT236" s="24" t="s">
        <v>162</v>
      </c>
      <c r="AU236" s="24" t="s">
        <v>82</v>
      </c>
    </row>
    <row r="237" spans="2:65" s="12" customFormat="1" ht="13.5">
      <c r="B237" s="217"/>
      <c r="C237" s="218"/>
      <c r="D237" s="204" t="s">
        <v>164</v>
      </c>
      <c r="E237" s="219" t="s">
        <v>21</v>
      </c>
      <c r="F237" s="220" t="s">
        <v>1452</v>
      </c>
      <c r="G237" s="218"/>
      <c r="H237" s="221">
        <v>51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164</v>
      </c>
      <c r="AU237" s="227" t="s">
        <v>82</v>
      </c>
      <c r="AV237" s="12" t="s">
        <v>82</v>
      </c>
      <c r="AW237" s="12" t="s">
        <v>35</v>
      </c>
      <c r="AX237" s="12" t="s">
        <v>80</v>
      </c>
      <c r="AY237" s="227" t="s">
        <v>152</v>
      </c>
    </row>
    <row r="238" spans="2:65" s="1" customFormat="1" ht="16.5" customHeight="1">
      <c r="B238" s="41"/>
      <c r="C238" s="250" t="s">
        <v>536</v>
      </c>
      <c r="D238" s="250" t="s">
        <v>177</v>
      </c>
      <c r="E238" s="251" t="s">
        <v>1453</v>
      </c>
      <c r="F238" s="252" t="s">
        <v>1454</v>
      </c>
      <c r="G238" s="253" t="s">
        <v>371</v>
      </c>
      <c r="H238" s="254">
        <v>51</v>
      </c>
      <c r="I238" s="255"/>
      <c r="J238" s="256">
        <f>ROUND(I238*H238,2)</f>
        <v>0</v>
      </c>
      <c r="K238" s="252" t="s">
        <v>159</v>
      </c>
      <c r="L238" s="257"/>
      <c r="M238" s="258" t="s">
        <v>21</v>
      </c>
      <c r="N238" s="259" t="s">
        <v>43</v>
      </c>
      <c r="O238" s="42"/>
      <c r="P238" s="201">
        <f>O238*H238</f>
        <v>0</v>
      </c>
      <c r="Q238" s="201">
        <v>9.0000000000000006E-5</v>
      </c>
      <c r="R238" s="201">
        <f>Q238*H238</f>
        <v>4.5900000000000003E-3</v>
      </c>
      <c r="S238" s="201">
        <v>0</v>
      </c>
      <c r="T238" s="202">
        <f>S238*H238</f>
        <v>0</v>
      </c>
      <c r="AR238" s="24" t="s">
        <v>431</v>
      </c>
      <c r="AT238" s="24" t="s">
        <v>177</v>
      </c>
      <c r="AU238" s="24" t="s">
        <v>82</v>
      </c>
      <c r="AY238" s="24" t="s">
        <v>152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24" t="s">
        <v>80</v>
      </c>
      <c r="BK238" s="203">
        <f>ROUND(I238*H238,2)</f>
        <v>0</v>
      </c>
      <c r="BL238" s="24" t="s">
        <v>275</v>
      </c>
      <c r="BM238" s="24" t="s">
        <v>845</v>
      </c>
    </row>
    <row r="239" spans="2:65" s="1" customFormat="1" ht="13.5">
      <c r="B239" s="41"/>
      <c r="C239" s="63"/>
      <c r="D239" s="204" t="s">
        <v>162</v>
      </c>
      <c r="E239" s="63"/>
      <c r="F239" s="205" t="s">
        <v>1454</v>
      </c>
      <c r="G239" s="63"/>
      <c r="H239" s="63"/>
      <c r="I239" s="163"/>
      <c r="J239" s="63"/>
      <c r="K239" s="63"/>
      <c r="L239" s="61"/>
      <c r="M239" s="206"/>
      <c r="N239" s="42"/>
      <c r="O239" s="42"/>
      <c r="P239" s="42"/>
      <c r="Q239" s="42"/>
      <c r="R239" s="42"/>
      <c r="S239" s="42"/>
      <c r="T239" s="78"/>
      <c r="AT239" s="24" t="s">
        <v>162</v>
      </c>
      <c r="AU239" s="24" t="s">
        <v>82</v>
      </c>
    </row>
    <row r="240" spans="2:65" s="1" customFormat="1" ht="27">
      <c r="B240" s="41"/>
      <c r="C240" s="63"/>
      <c r="D240" s="204" t="s">
        <v>182</v>
      </c>
      <c r="E240" s="63"/>
      <c r="F240" s="260" t="s">
        <v>1455</v>
      </c>
      <c r="G240" s="63"/>
      <c r="H240" s="63"/>
      <c r="I240" s="163"/>
      <c r="J240" s="63"/>
      <c r="K240" s="63"/>
      <c r="L240" s="61"/>
      <c r="M240" s="206"/>
      <c r="N240" s="42"/>
      <c r="O240" s="42"/>
      <c r="P240" s="42"/>
      <c r="Q240" s="42"/>
      <c r="R240" s="42"/>
      <c r="S240" s="42"/>
      <c r="T240" s="78"/>
      <c r="AT240" s="24" t="s">
        <v>182</v>
      </c>
      <c r="AU240" s="24" t="s">
        <v>82</v>
      </c>
    </row>
    <row r="241" spans="2:65" s="12" customFormat="1" ht="13.5">
      <c r="B241" s="217"/>
      <c r="C241" s="218"/>
      <c r="D241" s="204" t="s">
        <v>164</v>
      </c>
      <c r="E241" s="219" t="s">
        <v>21</v>
      </c>
      <c r="F241" s="220" t="s">
        <v>1456</v>
      </c>
      <c r="G241" s="218"/>
      <c r="H241" s="221">
        <v>51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164</v>
      </c>
      <c r="AU241" s="227" t="s">
        <v>82</v>
      </c>
      <c r="AV241" s="12" t="s">
        <v>82</v>
      </c>
      <c r="AW241" s="12" t="s">
        <v>35</v>
      </c>
      <c r="AX241" s="12" t="s">
        <v>80</v>
      </c>
      <c r="AY241" s="227" t="s">
        <v>152</v>
      </c>
    </row>
    <row r="242" spans="2:65" s="1" customFormat="1" ht="16.5" customHeight="1">
      <c r="B242" s="41"/>
      <c r="C242" s="192" t="s">
        <v>542</v>
      </c>
      <c r="D242" s="192" t="s">
        <v>155</v>
      </c>
      <c r="E242" s="193" t="s">
        <v>1457</v>
      </c>
      <c r="F242" s="194" t="s">
        <v>1458</v>
      </c>
      <c r="G242" s="195" t="s">
        <v>242</v>
      </c>
      <c r="H242" s="196">
        <v>4</v>
      </c>
      <c r="I242" s="197"/>
      <c r="J242" s="198">
        <f>ROUND(I242*H242,2)</f>
        <v>0</v>
      </c>
      <c r="K242" s="194" t="s">
        <v>159</v>
      </c>
      <c r="L242" s="61"/>
      <c r="M242" s="199" t="s">
        <v>21</v>
      </c>
      <c r="N242" s="200" t="s">
        <v>43</v>
      </c>
      <c r="O242" s="42"/>
      <c r="P242" s="201">
        <f>O242*H242</f>
        <v>0</v>
      </c>
      <c r="Q242" s="201">
        <v>2.8400000000000001E-3</v>
      </c>
      <c r="R242" s="201">
        <f>Q242*H242</f>
        <v>1.136E-2</v>
      </c>
      <c r="S242" s="201">
        <v>0</v>
      </c>
      <c r="T242" s="202">
        <f>S242*H242</f>
        <v>0</v>
      </c>
      <c r="AR242" s="24" t="s">
        <v>275</v>
      </c>
      <c r="AT242" s="24" t="s">
        <v>155</v>
      </c>
      <c r="AU242" s="24" t="s">
        <v>82</v>
      </c>
      <c r="AY242" s="24" t="s">
        <v>152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4" t="s">
        <v>80</v>
      </c>
      <c r="BK242" s="203">
        <f>ROUND(I242*H242,2)</f>
        <v>0</v>
      </c>
      <c r="BL242" s="24" t="s">
        <v>275</v>
      </c>
      <c r="BM242" s="24" t="s">
        <v>437</v>
      </c>
    </row>
    <row r="243" spans="2:65" s="1" customFormat="1" ht="13.5">
      <c r="B243" s="41"/>
      <c r="C243" s="63"/>
      <c r="D243" s="204" t="s">
        <v>162</v>
      </c>
      <c r="E243" s="63"/>
      <c r="F243" s="205" t="s">
        <v>1459</v>
      </c>
      <c r="G243" s="63"/>
      <c r="H243" s="63"/>
      <c r="I243" s="163"/>
      <c r="J243" s="63"/>
      <c r="K243" s="63"/>
      <c r="L243" s="61"/>
      <c r="M243" s="206"/>
      <c r="N243" s="42"/>
      <c r="O243" s="42"/>
      <c r="P243" s="42"/>
      <c r="Q243" s="42"/>
      <c r="R243" s="42"/>
      <c r="S243" s="42"/>
      <c r="T243" s="78"/>
      <c r="AT243" s="24" t="s">
        <v>162</v>
      </c>
      <c r="AU243" s="24" t="s">
        <v>82</v>
      </c>
    </row>
    <row r="244" spans="2:65" s="12" customFormat="1" ht="13.5">
      <c r="B244" s="217"/>
      <c r="C244" s="218"/>
      <c r="D244" s="204" t="s">
        <v>164</v>
      </c>
      <c r="E244" s="219" t="s">
        <v>21</v>
      </c>
      <c r="F244" s="220" t="s">
        <v>1378</v>
      </c>
      <c r="G244" s="218"/>
      <c r="H244" s="221">
        <v>4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164</v>
      </c>
      <c r="AU244" s="227" t="s">
        <v>82</v>
      </c>
      <c r="AV244" s="12" t="s">
        <v>82</v>
      </c>
      <c r="AW244" s="12" t="s">
        <v>35</v>
      </c>
      <c r="AX244" s="12" t="s">
        <v>80</v>
      </c>
      <c r="AY244" s="227" t="s">
        <v>152</v>
      </c>
    </row>
    <row r="245" spans="2:65" s="1" customFormat="1" ht="16.5" customHeight="1">
      <c r="B245" s="41"/>
      <c r="C245" s="192" t="s">
        <v>548</v>
      </c>
      <c r="D245" s="192" t="s">
        <v>155</v>
      </c>
      <c r="E245" s="193" t="s">
        <v>1460</v>
      </c>
      <c r="F245" s="194" t="s">
        <v>1461</v>
      </c>
      <c r="G245" s="195" t="s">
        <v>242</v>
      </c>
      <c r="H245" s="196">
        <v>308.5</v>
      </c>
      <c r="I245" s="197"/>
      <c r="J245" s="198">
        <f>ROUND(I245*H245,2)</f>
        <v>0</v>
      </c>
      <c r="K245" s="194" t="s">
        <v>159</v>
      </c>
      <c r="L245" s="61"/>
      <c r="M245" s="199" t="s">
        <v>21</v>
      </c>
      <c r="N245" s="200" t="s">
        <v>43</v>
      </c>
      <c r="O245" s="4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24" t="s">
        <v>275</v>
      </c>
      <c r="AT245" s="24" t="s">
        <v>155</v>
      </c>
      <c r="AU245" s="24" t="s">
        <v>82</v>
      </c>
      <c r="AY245" s="24" t="s">
        <v>152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24" t="s">
        <v>80</v>
      </c>
      <c r="BK245" s="203">
        <f>ROUND(I245*H245,2)</f>
        <v>0</v>
      </c>
      <c r="BL245" s="24" t="s">
        <v>275</v>
      </c>
      <c r="BM245" s="24" t="s">
        <v>465</v>
      </c>
    </row>
    <row r="246" spans="2:65" s="1" customFormat="1" ht="13.5">
      <c r="B246" s="41"/>
      <c r="C246" s="63"/>
      <c r="D246" s="204" t="s">
        <v>162</v>
      </c>
      <c r="E246" s="63"/>
      <c r="F246" s="205" t="s">
        <v>1461</v>
      </c>
      <c r="G246" s="63"/>
      <c r="H246" s="63"/>
      <c r="I246" s="163"/>
      <c r="J246" s="63"/>
      <c r="K246" s="63"/>
      <c r="L246" s="61"/>
      <c r="M246" s="206"/>
      <c r="N246" s="42"/>
      <c r="O246" s="42"/>
      <c r="P246" s="42"/>
      <c r="Q246" s="42"/>
      <c r="R246" s="42"/>
      <c r="S246" s="42"/>
      <c r="T246" s="78"/>
      <c r="AT246" s="24" t="s">
        <v>162</v>
      </c>
      <c r="AU246" s="24" t="s">
        <v>82</v>
      </c>
    </row>
    <row r="247" spans="2:65" s="12" customFormat="1" ht="13.5">
      <c r="B247" s="217"/>
      <c r="C247" s="218"/>
      <c r="D247" s="204" t="s">
        <v>164</v>
      </c>
      <c r="E247" s="219" t="s">
        <v>21</v>
      </c>
      <c r="F247" s="220" t="s">
        <v>1462</v>
      </c>
      <c r="G247" s="218"/>
      <c r="H247" s="221">
        <v>308.5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164</v>
      </c>
      <c r="AU247" s="227" t="s">
        <v>82</v>
      </c>
      <c r="AV247" s="12" t="s">
        <v>82</v>
      </c>
      <c r="AW247" s="12" t="s">
        <v>35</v>
      </c>
      <c r="AX247" s="12" t="s">
        <v>80</v>
      </c>
      <c r="AY247" s="227" t="s">
        <v>152</v>
      </c>
    </row>
    <row r="248" spans="2:65" s="1" customFormat="1" ht="16.5" customHeight="1">
      <c r="B248" s="41"/>
      <c r="C248" s="192" t="s">
        <v>557</v>
      </c>
      <c r="D248" s="192" t="s">
        <v>155</v>
      </c>
      <c r="E248" s="193" t="s">
        <v>1463</v>
      </c>
      <c r="F248" s="194" t="s">
        <v>1464</v>
      </c>
      <c r="G248" s="195" t="s">
        <v>242</v>
      </c>
      <c r="H248" s="196">
        <v>308.5</v>
      </c>
      <c r="I248" s="197"/>
      <c r="J248" s="198">
        <f>ROUND(I248*H248,2)</f>
        <v>0</v>
      </c>
      <c r="K248" s="194" t="s">
        <v>159</v>
      </c>
      <c r="L248" s="61"/>
      <c r="M248" s="199" t="s">
        <v>21</v>
      </c>
      <c r="N248" s="200" t="s">
        <v>43</v>
      </c>
      <c r="O248" s="4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AR248" s="24" t="s">
        <v>275</v>
      </c>
      <c r="AT248" s="24" t="s">
        <v>155</v>
      </c>
      <c r="AU248" s="24" t="s">
        <v>82</v>
      </c>
      <c r="AY248" s="24" t="s">
        <v>152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24" t="s">
        <v>80</v>
      </c>
      <c r="BK248" s="203">
        <f>ROUND(I248*H248,2)</f>
        <v>0</v>
      </c>
      <c r="BL248" s="24" t="s">
        <v>275</v>
      </c>
      <c r="BM248" s="24" t="s">
        <v>876</v>
      </c>
    </row>
    <row r="249" spans="2:65" s="1" customFormat="1" ht="13.5">
      <c r="B249" s="41"/>
      <c r="C249" s="63"/>
      <c r="D249" s="204" t="s">
        <v>162</v>
      </c>
      <c r="E249" s="63"/>
      <c r="F249" s="205" t="s">
        <v>1465</v>
      </c>
      <c r="G249" s="63"/>
      <c r="H249" s="63"/>
      <c r="I249" s="163"/>
      <c r="J249" s="63"/>
      <c r="K249" s="63"/>
      <c r="L249" s="61"/>
      <c r="M249" s="206"/>
      <c r="N249" s="42"/>
      <c r="O249" s="42"/>
      <c r="P249" s="42"/>
      <c r="Q249" s="42"/>
      <c r="R249" s="42"/>
      <c r="S249" s="42"/>
      <c r="T249" s="78"/>
      <c r="AT249" s="24" t="s">
        <v>162</v>
      </c>
      <c r="AU249" s="24" t="s">
        <v>82</v>
      </c>
    </row>
    <row r="250" spans="2:65" s="12" customFormat="1" ht="13.5">
      <c r="B250" s="217"/>
      <c r="C250" s="218"/>
      <c r="D250" s="204" t="s">
        <v>164</v>
      </c>
      <c r="E250" s="219" t="s">
        <v>21</v>
      </c>
      <c r="F250" s="220" t="s">
        <v>1466</v>
      </c>
      <c r="G250" s="218"/>
      <c r="H250" s="221">
        <v>308.5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164</v>
      </c>
      <c r="AU250" s="227" t="s">
        <v>82</v>
      </c>
      <c r="AV250" s="12" t="s">
        <v>82</v>
      </c>
      <c r="AW250" s="12" t="s">
        <v>35</v>
      </c>
      <c r="AX250" s="12" t="s">
        <v>80</v>
      </c>
      <c r="AY250" s="227" t="s">
        <v>152</v>
      </c>
    </row>
    <row r="251" spans="2:65" s="1" customFormat="1" ht="16.5" customHeight="1">
      <c r="B251" s="41"/>
      <c r="C251" s="192" t="s">
        <v>563</v>
      </c>
      <c r="D251" s="192" t="s">
        <v>155</v>
      </c>
      <c r="E251" s="193" t="s">
        <v>1467</v>
      </c>
      <c r="F251" s="194" t="s">
        <v>1468</v>
      </c>
      <c r="G251" s="195" t="s">
        <v>1399</v>
      </c>
      <c r="H251" s="264"/>
      <c r="I251" s="197"/>
      <c r="J251" s="198">
        <f>ROUND(I251*H251,2)</f>
        <v>0</v>
      </c>
      <c r="K251" s="194" t="s">
        <v>159</v>
      </c>
      <c r="L251" s="61"/>
      <c r="M251" s="199" t="s">
        <v>21</v>
      </c>
      <c r="N251" s="200" t="s">
        <v>43</v>
      </c>
      <c r="O251" s="4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AR251" s="24" t="s">
        <v>275</v>
      </c>
      <c r="AT251" s="24" t="s">
        <v>155</v>
      </c>
      <c r="AU251" s="24" t="s">
        <v>82</v>
      </c>
      <c r="AY251" s="24" t="s">
        <v>152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24" t="s">
        <v>80</v>
      </c>
      <c r="BK251" s="203">
        <f>ROUND(I251*H251,2)</f>
        <v>0</v>
      </c>
      <c r="BL251" s="24" t="s">
        <v>275</v>
      </c>
      <c r="BM251" s="24" t="s">
        <v>1469</v>
      </c>
    </row>
    <row r="252" spans="2:65" s="1" customFormat="1" ht="27">
      <c r="B252" s="41"/>
      <c r="C252" s="63"/>
      <c r="D252" s="204" t="s">
        <v>162</v>
      </c>
      <c r="E252" s="63"/>
      <c r="F252" s="205" t="s">
        <v>1470</v>
      </c>
      <c r="G252" s="63"/>
      <c r="H252" s="63"/>
      <c r="I252" s="163"/>
      <c r="J252" s="63"/>
      <c r="K252" s="63"/>
      <c r="L252" s="61"/>
      <c r="M252" s="206"/>
      <c r="N252" s="42"/>
      <c r="O252" s="42"/>
      <c r="P252" s="42"/>
      <c r="Q252" s="42"/>
      <c r="R252" s="42"/>
      <c r="S252" s="42"/>
      <c r="T252" s="78"/>
      <c r="AT252" s="24" t="s">
        <v>162</v>
      </c>
      <c r="AU252" s="24" t="s">
        <v>82</v>
      </c>
    </row>
    <row r="253" spans="2:65" s="10" customFormat="1" ht="29.85" customHeight="1">
      <c r="B253" s="176"/>
      <c r="C253" s="177"/>
      <c r="D253" s="178" t="s">
        <v>71</v>
      </c>
      <c r="E253" s="190" t="s">
        <v>1471</v>
      </c>
      <c r="F253" s="190" t="s">
        <v>1472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SUM(P254:P272)</f>
        <v>0</v>
      </c>
      <c r="Q253" s="184"/>
      <c r="R253" s="185">
        <f>SUM(R254:R272)</f>
        <v>1.218E-2</v>
      </c>
      <c r="S253" s="184"/>
      <c r="T253" s="186">
        <f>SUM(T254:T272)</f>
        <v>3.1800000000000002E-2</v>
      </c>
      <c r="AR253" s="187" t="s">
        <v>82</v>
      </c>
      <c r="AT253" s="188" t="s">
        <v>71</v>
      </c>
      <c r="AU253" s="188" t="s">
        <v>80</v>
      </c>
      <c r="AY253" s="187" t="s">
        <v>152</v>
      </c>
      <c r="BK253" s="189">
        <f>SUM(BK254:BK272)</f>
        <v>0</v>
      </c>
    </row>
    <row r="254" spans="2:65" s="1" customFormat="1" ht="16.5" customHeight="1">
      <c r="B254" s="41"/>
      <c r="C254" s="192" t="s">
        <v>569</v>
      </c>
      <c r="D254" s="192" t="s">
        <v>155</v>
      </c>
      <c r="E254" s="193" t="s">
        <v>1473</v>
      </c>
      <c r="F254" s="194" t="s">
        <v>1474</v>
      </c>
      <c r="G254" s="195" t="s">
        <v>242</v>
      </c>
      <c r="H254" s="196">
        <v>30</v>
      </c>
      <c r="I254" s="197"/>
      <c r="J254" s="198">
        <f>ROUND(I254*H254,2)</f>
        <v>0</v>
      </c>
      <c r="K254" s="194" t="s">
        <v>159</v>
      </c>
      <c r="L254" s="61"/>
      <c r="M254" s="199" t="s">
        <v>21</v>
      </c>
      <c r="N254" s="200" t="s">
        <v>43</v>
      </c>
      <c r="O254" s="42"/>
      <c r="P254" s="201">
        <f>O254*H254</f>
        <v>0</v>
      </c>
      <c r="Q254" s="201">
        <v>3.6000000000000002E-4</v>
      </c>
      <c r="R254" s="201">
        <f>Q254*H254</f>
        <v>1.0800000000000001E-2</v>
      </c>
      <c r="S254" s="201">
        <v>0</v>
      </c>
      <c r="T254" s="202">
        <f>S254*H254</f>
        <v>0</v>
      </c>
      <c r="AR254" s="24" t="s">
        <v>275</v>
      </c>
      <c r="AT254" s="24" t="s">
        <v>155</v>
      </c>
      <c r="AU254" s="24" t="s">
        <v>82</v>
      </c>
      <c r="AY254" s="24" t="s">
        <v>152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4" t="s">
        <v>80</v>
      </c>
      <c r="BK254" s="203">
        <f>ROUND(I254*H254,2)</f>
        <v>0</v>
      </c>
      <c r="BL254" s="24" t="s">
        <v>275</v>
      </c>
      <c r="BM254" s="24" t="s">
        <v>892</v>
      </c>
    </row>
    <row r="255" spans="2:65" s="1" customFormat="1" ht="13.5">
      <c r="B255" s="41"/>
      <c r="C255" s="63"/>
      <c r="D255" s="204" t="s">
        <v>162</v>
      </c>
      <c r="E255" s="63"/>
      <c r="F255" s="205" t="s">
        <v>1475</v>
      </c>
      <c r="G255" s="63"/>
      <c r="H255" s="63"/>
      <c r="I255" s="163"/>
      <c r="J255" s="63"/>
      <c r="K255" s="63"/>
      <c r="L255" s="61"/>
      <c r="M255" s="206"/>
      <c r="N255" s="42"/>
      <c r="O255" s="42"/>
      <c r="P255" s="42"/>
      <c r="Q255" s="42"/>
      <c r="R255" s="42"/>
      <c r="S255" s="42"/>
      <c r="T255" s="78"/>
      <c r="AT255" s="24" t="s">
        <v>162</v>
      </c>
      <c r="AU255" s="24" t="s">
        <v>82</v>
      </c>
    </row>
    <row r="256" spans="2:65" s="12" customFormat="1" ht="13.5">
      <c r="B256" s="217"/>
      <c r="C256" s="218"/>
      <c r="D256" s="204" t="s">
        <v>164</v>
      </c>
      <c r="E256" s="219" t="s">
        <v>21</v>
      </c>
      <c r="F256" s="220" t="s">
        <v>1476</v>
      </c>
      <c r="G256" s="218"/>
      <c r="H256" s="221">
        <v>15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164</v>
      </c>
      <c r="AU256" s="227" t="s">
        <v>82</v>
      </c>
      <c r="AV256" s="12" t="s">
        <v>82</v>
      </c>
      <c r="AW256" s="12" t="s">
        <v>35</v>
      </c>
      <c r="AX256" s="12" t="s">
        <v>72</v>
      </c>
      <c r="AY256" s="227" t="s">
        <v>152</v>
      </c>
    </row>
    <row r="257" spans="2:65" s="12" customFormat="1" ht="13.5">
      <c r="B257" s="217"/>
      <c r="C257" s="218"/>
      <c r="D257" s="204" t="s">
        <v>164</v>
      </c>
      <c r="E257" s="219" t="s">
        <v>21</v>
      </c>
      <c r="F257" s="220" t="s">
        <v>1477</v>
      </c>
      <c r="G257" s="218"/>
      <c r="H257" s="221">
        <v>15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164</v>
      </c>
      <c r="AU257" s="227" t="s">
        <v>82</v>
      </c>
      <c r="AV257" s="12" t="s">
        <v>82</v>
      </c>
      <c r="AW257" s="12" t="s">
        <v>35</v>
      </c>
      <c r="AX257" s="12" t="s">
        <v>72</v>
      </c>
      <c r="AY257" s="227" t="s">
        <v>152</v>
      </c>
    </row>
    <row r="258" spans="2:65" s="14" customFormat="1" ht="13.5">
      <c r="B258" s="239"/>
      <c r="C258" s="240"/>
      <c r="D258" s="204" t="s">
        <v>164</v>
      </c>
      <c r="E258" s="241" t="s">
        <v>21</v>
      </c>
      <c r="F258" s="242" t="s">
        <v>1320</v>
      </c>
      <c r="G258" s="240"/>
      <c r="H258" s="243">
        <v>30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AT258" s="249" t="s">
        <v>164</v>
      </c>
      <c r="AU258" s="249" t="s">
        <v>82</v>
      </c>
      <c r="AV258" s="14" t="s">
        <v>160</v>
      </c>
      <c r="AW258" s="14" t="s">
        <v>35</v>
      </c>
      <c r="AX258" s="14" t="s">
        <v>80</v>
      </c>
      <c r="AY258" s="249" t="s">
        <v>152</v>
      </c>
    </row>
    <row r="259" spans="2:65" s="1" customFormat="1" ht="16.5" customHeight="1">
      <c r="B259" s="41"/>
      <c r="C259" s="192" t="s">
        <v>575</v>
      </c>
      <c r="D259" s="192" t="s">
        <v>155</v>
      </c>
      <c r="E259" s="193" t="s">
        <v>1478</v>
      </c>
      <c r="F259" s="194" t="s">
        <v>1479</v>
      </c>
      <c r="G259" s="195" t="s">
        <v>371</v>
      </c>
      <c r="H259" s="196">
        <v>9</v>
      </c>
      <c r="I259" s="197"/>
      <c r="J259" s="198">
        <f>ROUND(I259*H259,2)</f>
        <v>0</v>
      </c>
      <c r="K259" s="194" t="s">
        <v>159</v>
      </c>
      <c r="L259" s="61"/>
      <c r="M259" s="199" t="s">
        <v>21</v>
      </c>
      <c r="N259" s="200" t="s">
        <v>43</v>
      </c>
      <c r="O259" s="42"/>
      <c r="P259" s="201">
        <f>O259*H259</f>
        <v>0</v>
      </c>
      <c r="Q259" s="201">
        <v>2.0000000000000002E-5</v>
      </c>
      <c r="R259" s="201">
        <f>Q259*H259</f>
        <v>1.8000000000000001E-4</v>
      </c>
      <c r="S259" s="201">
        <v>0</v>
      </c>
      <c r="T259" s="202">
        <f>S259*H259</f>
        <v>0</v>
      </c>
      <c r="AR259" s="24" t="s">
        <v>275</v>
      </c>
      <c r="AT259" s="24" t="s">
        <v>155</v>
      </c>
      <c r="AU259" s="24" t="s">
        <v>82</v>
      </c>
      <c r="AY259" s="24" t="s">
        <v>152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24" t="s">
        <v>80</v>
      </c>
      <c r="BK259" s="203">
        <f>ROUND(I259*H259,2)</f>
        <v>0</v>
      </c>
      <c r="BL259" s="24" t="s">
        <v>275</v>
      </c>
      <c r="BM259" s="24" t="s">
        <v>902</v>
      </c>
    </row>
    <row r="260" spans="2:65" s="1" customFormat="1" ht="13.5">
      <c r="B260" s="41"/>
      <c r="C260" s="63"/>
      <c r="D260" s="204" t="s">
        <v>162</v>
      </c>
      <c r="E260" s="63"/>
      <c r="F260" s="205" t="s">
        <v>1480</v>
      </c>
      <c r="G260" s="63"/>
      <c r="H260" s="63"/>
      <c r="I260" s="163"/>
      <c r="J260" s="63"/>
      <c r="K260" s="63"/>
      <c r="L260" s="61"/>
      <c r="M260" s="206"/>
      <c r="N260" s="42"/>
      <c r="O260" s="42"/>
      <c r="P260" s="42"/>
      <c r="Q260" s="42"/>
      <c r="R260" s="42"/>
      <c r="S260" s="42"/>
      <c r="T260" s="78"/>
      <c r="AT260" s="24" t="s">
        <v>162</v>
      </c>
      <c r="AU260" s="24" t="s">
        <v>82</v>
      </c>
    </row>
    <row r="261" spans="2:65" s="12" customFormat="1" ht="13.5">
      <c r="B261" s="217"/>
      <c r="C261" s="218"/>
      <c r="D261" s="204" t="s">
        <v>164</v>
      </c>
      <c r="E261" s="219" t="s">
        <v>21</v>
      </c>
      <c r="F261" s="220" t="s">
        <v>1481</v>
      </c>
      <c r="G261" s="218"/>
      <c r="H261" s="221">
        <v>9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164</v>
      </c>
      <c r="AU261" s="227" t="s">
        <v>82</v>
      </c>
      <c r="AV261" s="12" t="s">
        <v>82</v>
      </c>
      <c r="AW261" s="12" t="s">
        <v>35</v>
      </c>
      <c r="AX261" s="12" t="s">
        <v>80</v>
      </c>
      <c r="AY261" s="227" t="s">
        <v>152</v>
      </c>
    </row>
    <row r="262" spans="2:65" s="1" customFormat="1" ht="16.5" customHeight="1">
      <c r="B262" s="41"/>
      <c r="C262" s="250" t="s">
        <v>581</v>
      </c>
      <c r="D262" s="250" t="s">
        <v>177</v>
      </c>
      <c r="E262" s="251" t="s">
        <v>1482</v>
      </c>
      <c r="F262" s="252" t="s">
        <v>1483</v>
      </c>
      <c r="G262" s="253" t="s">
        <v>371</v>
      </c>
      <c r="H262" s="254">
        <v>9</v>
      </c>
      <c r="I262" s="255"/>
      <c r="J262" s="256">
        <f>ROUND(I262*H262,2)</f>
        <v>0</v>
      </c>
      <c r="K262" s="252" t="s">
        <v>21</v>
      </c>
      <c r="L262" s="257"/>
      <c r="M262" s="258" t="s">
        <v>21</v>
      </c>
      <c r="N262" s="259" t="s">
        <v>43</v>
      </c>
      <c r="O262" s="4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AR262" s="24" t="s">
        <v>431</v>
      </c>
      <c r="AT262" s="24" t="s">
        <v>177</v>
      </c>
      <c r="AU262" s="24" t="s">
        <v>82</v>
      </c>
      <c r="AY262" s="24" t="s">
        <v>152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24" t="s">
        <v>80</v>
      </c>
      <c r="BK262" s="203">
        <f>ROUND(I262*H262,2)</f>
        <v>0</v>
      </c>
      <c r="BL262" s="24" t="s">
        <v>275</v>
      </c>
      <c r="BM262" s="24" t="s">
        <v>913</v>
      </c>
    </row>
    <row r="263" spans="2:65" s="1" customFormat="1" ht="13.5">
      <c r="B263" s="41"/>
      <c r="C263" s="63"/>
      <c r="D263" s="204" t="s">
        <v>162</v>
      </c>
      <c r="E263" s="63"/>
      <c r="F263" s="205" t="s">
        <v>1483</v>
      </c>
      <c r="G263" s="63"/>
      <c r="H263" s="63"/>
      <c r="I263" s="163"/>
      <c r="J263" s="63"/>
      <c r="K263" s="63"/>
      <c r="L263" s="61"/>
      <c r="M263" s="206"/>
      <c r="N263" s="42"/>
      <c r="O263" s="42"/>
      <c r="P263" s="42"/>
      <c r="Q263" s="42"/>
      <c r="R263" s="42"/>
      <c r="S263" s="42"/>
      <c r="T263" s="78"/>
      <c r="AT263" s="24" t="s">
        <v>162</v>
      </c>
      <c r="AU263" s="24" t="s">
        <v>82</v>
      </c>
    </row>
    <row r="264" spans="2:65" s="12" customFormat="1" ht="13.5">
      <c r="B264" s="217"/>
      <c r="C264" s="218"/>
      <c r="D264" s="204" t="s">
        <v>164</v>
      </c>
      <c r="E264" s="219" t="s">
        <v>21</v>
      </c>
      <c r="F264" s="220" t="s">
        <v>1481</v>
      </c>
      <c r="G264" s="218"/>
      <c r="H264" s="221">
        <v>9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164</v>
      </c>
      <c r="AU264" s="227" t="s">
        <v>82</v>
      </c>
      <c r="AV264" s="12" t="s">
        <v>82</v>
      </c>
      <c r="AW264" s="12" t="s">
        <v>35</v>
      </c>
      <c r="AX264" s="12" t="s">
        <v>80</v>
      </c>
      <c r="AY264" s="227" t="s">
        <v>152</v>
      </c>
    </row>
    <row r="265" spans="2:65" s="1" customFormat="1" ht="16.5" customHeight="1">
      <c r="B265" s="41"/>
      <c r="C265" s="192" t="s">
        <v>587</v>
      </c>
      <c r="D265" s="192" t="s">
        <v>155</v>
      </c>
      <c r="E265" s="193" t="s">
        <v>1484</v>
      </c>
      <c r="F265" s="194" t="s">
        <v>1485</v>
      </c>
      <c r="G265" s="195" t="s">
        <v>242</v>
      </c>
      <c r="H265" s="196">
        <v>30</v>
      </c>
      <c r="I265" s="197"/>
      <c r="J265" s="198">
        <f>ROUND(I265*H265,2)</f>
        <v>0</v>
      </c>
      <c r="K265" s="194" t="s">
        <v>159</v>
      </c>
      <c r="L265" s="61"/>
      <c r="M265" s="199" t="s">
        <v>21</v>
      </c>
      <c r="N265" s="200" t="s">
        <v>43</v>
      </c>
      <c r="O265" s="42"/>
      <c r="P265" s="201">
        <f>O265*H265</f>
        <v>0</v>
      </c>
      <c r="Q265" s="201">
        <v>3.0000000000000001E-5</v>
      </c>
      <c r="R265" s="201">
        <f>Q265*H265</f>
        <v>8.9999999999999998E-4</v>
      </c>
      <c r="S265" s="201">
        <v>1.06E-3</v>
      </c>
      <c r="T265" s="202">
        <f>S265*H265</f>
        <v>3.1800000000000002E-2</v>
      </c>
      <c r="AR265" s="24" t="s">
        <v>275</v>
      </c>
      <c r="AT265" s="24" t="s">
        <v>155</v>
      </c>
      <c r="AU265" s="24" t="s">
        <v>82</v>
      </c>
      <c r="AY265" s="24" t="s">
        <v>152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4" t="s">
        <v>80</v>
      </c>
      <c r="BK265" s="203">
        <f>ROUND(I265*H265,2)</f>
        <v>0</v>
      </c>
      <c r="BL265" s="24" t="s">
        <v>275</v>
      </c>
      <c r="BM265" s="24" t="s">
        <v>922</v>
      </c>
    </row>
    <row r="266" spans="2:65" s="1" customFormat="1" ht="13.5">
      <c r="B266" s="41"/>
      <c r="C266" s="63"/>
      <c r="D266" s="204" t="s">
        <v>162</v>
      </c>
      <c r="E266" s="63"/>
      <c r="F266" s="205" t="s">
        <v>1486</v>
      </c>
      <c r="G266" s="63"/>
      <c r="H266" s="63"/>
      <c r="I266" s="163"/>
      <c r="J266" s="63"/>
      <c r="K266" s="63"/>
      <c r="L266" s="61"/>
      <c r="M266" s="206"/>
      <c r="N266" s="42"/>
      <c r="O266" s="42"/>
      <c r="P266" s="42"/>
      <c r="Q266" s="42"/>
      <c r="R266" s="42"/>
      <c r="S266" s="42"/>
      <c r="T266" s="78"/>
      <c r="AT266" s="24" t="s">
        <v>162</v>
      </c>
      <c r="AU266" s="24" t="s">
        <v>82</v>
      </c>
    </row>
    <row r="267" spans="2:65" s="12" customFormat="1" ht="13.5">
      <c r="B267" s="217"/>
      <c r="C267" s="218"/>
      <c r="D267" s="204" t="s">
        <v>164</v>
      </c>
      <c r="E267" s="219" t="s">
        <v>21</v>
      </c>
      <c r="F267" s="220" t="s">
        <v>1487</v>
      </c>
      <c r="G267" s="218"/>
      <c r="H267" s="221">
        <v>30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164</v>
      </c>
      <c r="AU267" s="227" t="s">
        <v>82</v>
      </c>
      <c r="AV267" s="12" t="s">
        <v>82</v>
      </c>
      <c r="AW267" s="12" t="s">
        <v>35</v>
      </c>
      <c r="AX267" s="12" t="s">
        <v>80</v>
      </c>
      <c r="AY267" s="227" t="s">
        <v>152</v>
      </c>
    </row>
    <row r="268" spans="2:65" s="1" customFormat="1" ht="16.5" customHeight="1">
      <c r="B268" s="41"/>
      <c r="C268" s="192" t="s">
        <v>593</v>
      </c>
      <c r="D268" s="192" t="s">
        <v>155</v>
      </c>
      <c r="E268" s="193" t="s">
        <v>1488</v>
      </c>
      <c r="F268" s="194" t="s">
        <v>1489</v>
      </c>
      <c r="G268" s="195" t="s">
        <v>371</v>
      </c>
      <c r="H268" s="196">
        <v>30</v>
      </c>
      <c r="I268" s="197"/>
      <c r="J268" s="198">
        <f>ROUND(I268*H268,2)</f>
        <v>0</v>
      </c>
      <c r="K268" s="194" t="s">
        <v>159</v>
      </c>
      <c r="L268" s="61"/>
      <c r="M268" s="199" t="s">
        <v>21</v>
      </c>
      <c r="N268" s="200" t="s">
        <v>43</v>
      </c>
      <c r="O268" s="42"/>
      <c r="P268" s="201">
        <f>O268*H268</f>
        <v>0</v>
      </c>
      <c r="Q268" s="201">
        <v>1.0000000000000001E-5</v>
      </c>
      <c r="R268" s="201">
        <f>Q268*H268</f>
        <v>3.0000000000000003E-4</v>
      </c>
      <c r="S268" s="201">
        <v>0</v>
      </c>
      <c r="T268" s="202">
        <f>S268*H268</f>
        <v>0</v>
      </c>
      <c r="AR268" s="24" t="s">
        <v>275</v>
      </c>
      <c r="AT268" s="24" t="s">
        <v>155</v>
      </c>
      <c r="AU268" s="24" t="s">
        <v>82</v>
      </c>
      <c r="AY268" s="24" t="s">
        <v>152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24" t="s">
        <v>80</v>
      </c>
      <c r="BK268" s="203">
        <f>ROUND(I268*H268,2)</f>
        <v>0</v>
      </c>
      <c r="BL268" s="24" t="s">
        <v>275</v>
      </c>
      <c r="BM268" s="24" t="s">
        <v>932</v>
      </c>
    </row>
    <row r="269" spans="2:65" s="1" customFormat="1" ht="13.5">
      <c r="B269" s="41"/>
      <c r="C269" s="63"/>
      <c r="D269" s="204" t="s">
        <v>162</v>
      </c>
      <c r="E269" s="63"/>
      <c r="F269" s="205" t="s">
        <v>1490</v>
      </c>
      <c r="G269" s="63"/>
      <c r="H269" s="63"/>
      <c r="I269" s="163"/>
      <c r="J269" s="63"/>
      <c r="K269" s="63"/>
      <c r="L269" s="61"/>
      <c r="M269" s="206"/>
      <c r="N269" s="42"/>
      <c r="O269" s="42"/>
      <c r="P269" s="42"/>
      <c r="Q269" s="42"/>
      <c r="R269" s="42"/>
      <c r="S269" s="42"/>
      <c r="T269" s="78"/>
      <c r="AT269" s="24" t="s">
        <v>162</v>
      </c>
      <c r="AU269" s="24" t="s">
        <v>82</v>
      </c>
    </row>
    <row r="270" spans="2:65" s="12" customFormat="1" ht="13.5">
      <c r="B270" s="217"/>
      <c r="C270" s="218"/>
      <c r="D270" s="204" t="s">
        <v>164</v>
      </c>
      <c r="E270" s="219" t="s">
        <v>21</v>
      </c>
      <c r="F270" s="220" t="s">
        <v>1491</v>
      </c>
      <c r="G270" s="218"/>
      <c r="H270" s="221">
        <v>30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164</v>
      </c>
      <c r="AU270" s="227" t="s">
        <v>82</v>
      </c>
      <c r="AV270" s="12" t="s">
        <v>82</v>
      </c>
      <c r="AW270" s="12" t="s">
        <v>35</v>
      </c>
      <c r="AX270" s="12" t="s">
        <v>80</v>
      </c>
      <c r="AY270" s="227" t="s">
        <v>152</v>
      </c>
    </row>
    <row r="271" spans="2:65" s="1" customFormat="1" ht="16.5" customHeight="1">
      <c r="B271" s="41"/>
      <c r="C271" s="192" t="s">
        <v>624</v>
      </c>
      <c r="D271" s="192" t="s">
        <v>155</v>
      </c>
      <c r="E271" s="193" t="s">
        <v>1492</v>
      </c>
      <c r="F271" s="194" t="s">
        <v>1493</v>
      </c>
      <c r="G271" s="195" t="s">
        <v>1399</v>
      </c>
      <c r="H271" s="264"/>
      <c r="I271" s="197"/>
      <c r="J271" s="198">
        <f>ROUND(I271*H271,2)</f>
        <v>0</v>
      </c>
      <c r="K271" s="194" t="s">
        <v>159</v>
      </c>
      <c r="L271" s="61"/>
      <c r="M271" s="199" t="s">
        <v>21</v>
      </c>
      <c r="N271" s="200" t="s">
        <v>43</v>
      </c>
      <c r="O271" s="4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AR271" s="24" t="s">
        <v>275</v>
      </c>
      <c r="AT271" s="24" t="s">
        <v>155</v>
      </c>
      <c r="AU271" s="24" t="s">
        <v>82</v>
      </c>
      <c r="AY271" s="24" t="s">
        <v>152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24" t="s">
        <v>80</v>
      </c>
      <c r="BK271" s="203">
        <f>ROUND(I271*H271,2)</f>
        <v>0</v>
      </c>
      <c r="BL271" s="24" t="s">
        <v>275</v>
      </c>
      <c r="BM271" s="24" t="s">
        <v>1494</v>
      </c>
    </row>
    <row r="272" spans="2:65" s="1" customFormat="1" ht="27">
      <c r="B272" s="41"/>
      <c r="C272" s="63"/>
      <c r="D272" s="204" t="s">
        <v>162</v>
      </c>
      <c r="E272" s="63"/>
      <c r="F272" s="205" t="s">
        <v>1495</v>
      </c>
      <c r="G272" s="63"/>
      <c r="H272" s="63"/>
      <c r="I272" s="163"/>
      <c r="J272" s="63"/>
      <c r="K272" s="63"/>
      <c r="L272" s="61"/>
      <c r="M272" s="206"/>
      <c r="N272" s="42"/>
      <c r="O272" s="42"/>
      <c r="P272" s="42"/>
      <c r="Q272" s="42"/>
      <c r="R272" s="42"/>
      <c r="S272" s="42"/>
      <c r="T272" s="78"/>
      <c r="AT272" s="24" t="s">
        <v>162</v>
      </c>
      <c r="AU272" s="24" t="s">
        <v>82</v>
      </c>
    </row>
    <row r="273" spans="2:65" s="10" customFormat="1" ht="29.85" customHeight="1">
      <c r="B273" s="176"/>
      <c r="C273" s="177"/>
      <c r="D273" s="178" t="s">
        <v>71</v>
      </c>
      <c r="E273" s="190" t="s">
        <v>1496</v>
      </c>
      <c r="F273" s="190" t="s">
        <v>1497</v>
      </c>
      <c r="G273" s="177"/>
      <c r="H273" s="177"/>
      <c r="I273" s="180"/>
      <c r="J273" s="191">
        <f>BK273</f>
        <v>0</v>
      </c>
      <c r="K273" s="177"/>
      <c r="L273" s="182"/>
      <c r="M273" s="183"/>
      <c r="N273" s="184"/>
      <c r="O273" s="184"/>
      <c r="P273" s="185">
        <f>SUM(P274:P363)</f>
        <v>0</v>
      </c>
      <c r="Q273" s="184"/>
      <c r="R273" s="185">
        <f>SUM(R274:R363)</f>
        <v>1.07114</v>
      </c>
      <c r="S273" s="184"/>
      <c r="T273" s="186">
        <f>SUM(T274:T363)</f>
        <v>0.81496000000000013</v>
      </c>
      <c r="AR273" s="187" t="s">
        <v>82</v>
      </c>
      <c r="AT273" s="188" t="s">
        <v>71</v>
      </c>
      <c r="AU273" s="188" t="s">
        <v>80</v>
      </c>
      <c r="AY273" s="187" t="s">
        <v>152</v>
      </c>
      <c r="BK273" s="189">
        <f>SUM(BK274:BK363)</f>
        <v>0</v>
      </c>
    </row>
    <row r="274" spans="2:65" s="1" customFormat="1" ht="16.5" customHeight="1">
      <c r="B274" s="41"/>
      <c r="C274" s="192" t="s">
        <v>632</v>
      </c>
      <c r="D274" s="192" t="s">
        <v>155</v>
      </c>
      <c r="E274" s="193" t="s">
        <v>1498</v>
      </c>
      <c r="F274" s="194" t="s">
        <v>1499</v>
      </c>
      <c r="G274" s="195" t="s">
        <v>1446</v>
      </c>
      <c r="H274" s="196">
        <v>16</v>
      </c>
      <c r="I274" s="197"/>
      <c r="J274" s="198">
        <f>ROUND(I274*H274,2)</f>
        <v>0</v>
      </c>
      <c r="K274" s="194" t="s">
        <v>159</v>
      </c>
      <c r="L274" s="61"/>
      <c r="M274" s="199" t="s">
        <v>21</v>
      </c>
      <c r="N274" s="200" t="s">
        <v>43</v>
      </c>
      <c r="O274" s="42"/>
      <c r="P274" s="201">
        <f>O274*H274</f>
        <v>0</v>
      </c>
      <c r="Q274" s="201">
        <v>0</v>
      </c>
      <c r="R274" s="201">
        <f>Q274*H274</f>
        <v>0</v>
      </c>
      <c r="S274" s="201">
        <v>1.933E-2</v>
      </c>
      <c r="T274" s="202">
        <f>S274*H274</f>
        <v>0.30928</v>
      </c>
      <c r="AR274" s="24" t="s">
        <v>275</v>
      </c>
      <c r="AT274" s="24" t="s">
        <v>155</v>
      </c>
      <c r="AU274" s="24" t="s">
        <v>82</v>
      </c>
      <c r="AY274" s="24" t="s">
        <v>152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24" t="s">
        <v>80</v>
      </c>
      <c r="BK274" s="203">
        <f>ROUND(I274*H274,2)</f>
        <v>0</v>
      </c>
      <c r="BL274" s="24" t="s">
        <v>275</v>
      </c>
      <c r="BM274" s="24" t="s">
        <v>952</v>
      </c>
    </row>
    <row r="275" spans="2:65" s="1" customFormat="1" ht="13.5">
      <c r="B275" s="41"/>
      <c r="C275" s="63"/>
      <c r="D275" s="204" t="s">
        <v>162</v>
      </c>
      <c r="E275" s="63"/>
      <c r="F275" s="205" t="s">
        <v>1500</v>
      </c>
      <c r="G275" s="63"/>
      <c r="H275" s="63"/>
      <c r="I275" s="163"/>
      <c r="J275" s="63"/>
      <c r="K275" s="63"/>
      <c r="L275" s="61"/>
      <c r="M275" s="206"/>
      <c r="N275" s="42"/>
      <c r="O275" s="42"/>
      <c r="P275" s="42"/>
      <c r="Q275" s="42"/>
      <c r="R275" s="42"/>
      <c r="S275" s="42"/>
      <c r="T275" s="78"/>
      <c r="AT275" s="24" t="s">
        <v>162</v>
      </c>
      <c r="AU275" s="24" t="s">
        <v>82</v>
      </c>
    </row>
    <row r="276" spans="2:65" s="12" customFormat="1" ht="13.5">
      <c r="B276" s="217"/>
      <c r="C276" s="218"/>
      <c r="D276" s="204" t="s">
        <v>164</v>
      </c>
      <c r="E276" s="219" t="s">
        <v>21</v>
      </c>
      <c r="F276" s="220" t="s">
        <v>1374</v>
      </c>
      <c r="G276" s="218"/>
      <c r="H276" s="221">
        <v>16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164</v>
      </c>
      <c r="AU276" s="227" t="s">
        <v>82</v>
      </c>
      <c r="AV276" s="12" t="s">
        <v>82</v>
      </c>
      <c r="AW276" s="12" t="s">
        <v>35</v>
      </c>
      <c r="AX276" s="12" t="s">
        <v>80</v>
      </c>
      <c r="AY276" s="227" t="s">
        <v>152</v>
      </c>
    </row>
    <row r="277" spans="2:65" s="1" customFormat="1" ht="16.5" customHeight="1">
      <c r="B277" s="41"/>
      <c r="C277" s="192" t="s">
        <v>637</v>
      </c>
      <c r="D277" s="192" t="s">
        <v>155</v>
      </c>
      <c r="E277" s="193" t="s">
        <v>1501</v>
      </c>
      <c r="F277" s="194" t="s">
        <v>1502</v>
      </c>
      <c r="G277" s="195" t="s">
        <v>1446</v>
      </c>
      <c r="H277" s="196">
        <v>2</v>
      </c>
      <c r="I277" s="197"/>
      <c r="J277" s="198">
        <f>ROUND(I277*H277,2)</f>
        <v>0</v>
      </c>
      <c r="K277" s="194" t="s">
        <v>159</v>
      </c>
      <c r="L277" s="61"/>
      <c r="M277" s="199" t="s">
        <v>21</v>
      </c>
      <c r="N277" s="200" t="s">
        <v>43</v>
      </c>
      <c r="O277" s="42"/>
      <c r="P277" s="201">
        <f>O277*H277</f>
        <v>0</v>
      </c>
      <c r="Q277" s="201">
        <v>2.4119999999999999E-2</v>
      </c>
      <c r="R277" s="201">
        <f>Q277*H277</f>
        <v>4.8239999999999998E-2</v>
      </c>
      <c r="S277" s="201">
        <v>0</v>
      </c>
      <c r="T277" s="202">
        <f>S277*H277</f>
        <v>0</v>
      </c>
      <c r="AR277" s="24" t="s">
        <v>275</v>
      </c>
      <c r="AT277" s="24" t="s">
        <v>155</v>
      </c>
      <c r="AU277" s="24" t="s">
        <v>82</v>
      </c>
      <c r="AY277" s="24" t="s">
        <v>152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24" t="s">
        <v>80</v>
      </c>
      <c r="BK277" s="203">
        <f>ROUND(I277*H277,2)</f>
        <v>0</v>
      </c>
      <c r="BL277" s="24" t="s">
        <v>275</v>
      </c>
      <c r="BM277" s="24" t="s">
        <v>962</v>
      </c>
    </row>
    <row r="278" spans="2:65" s="1" customFormat="1" ht="13.5">
      <c r="B278" s="41"/>
      <c r="C278" s="63"/>
      <c r="D278" s="204" t="s">
        <v>162</v>
      </c>
      <c r="E278" s="63"/>
      <c r="F278" s="205" t="s">
        <v>1503</v>
      </c>
      <c r="G278" s="63"/>
      <c r="H278" s="63"/>
      <c r="I278" s="163"/>
      <c r="J278" s="63"/>
      <c r="K278" s="63"/>
      <c r="L278" s="61"/>
      <c r="M278" s="206"/>
      <c r="N278" s="42"/>
      <c r="O278" s="42"/>
      <c r="P278" s="42"/>
      <c r="Q278" s="42"/>
      <c r="R278" s="42"/>
      <c r="S278" s="42"/>
      <c r="T278" s="78"/>
      <c r="AT278" s="24" t="s">
        <v>162</v>
      </c>
      <c r="AU278" s="24" t="s">
        <v>82</v>
      </c>
    </row>
    <row r="279" spans="2:65" s="12" customFormat="1" ht="13.5">
      <c r="B279" s="217"/>
      <c r="C279" s="218"/>
      <c r="D279" s="204" t="s">
        <v>164</v>
      </c>
      <c r="E279" s="219" t="s">
        <v>21</v>
      </c>
      <c r="F279" s="220" t="s">
        <v>1417</v>
      </c>
      <c r="G279" s="218"/>
      <c r="H279" s="221">
        <v>2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164</v>
      </c>
      <c r="AU279" s="227" t="s">
        <v>82</v>
      </c>
      <c r="AV279" s="12" t="s">
        <v>82</v>
      </c>
      <c r="AW279" s="12" t="s">
        <v>35</v>
      </c>
      <c r="AX279" s="12" t="s">
        <v>80</v>
      </c>
      <c r="AY279" s="227" t="s">
        <v>152</v>
      </c>
    </row>
    <row r="280" spans="2:65" s="1" customFormat="1" ht="16.5" customHeight="1">
      <c r="B280" s="41"/>
      <c r="C280" s="192" t="s">
        <v>642</v>
      </c>
      <c r="D280" s="192" t="s">
        <v>155</v>
      </c>
      <c r="E280" s="193" t="s">
        <v>1504</v>
      </c>
      <c r="F280" s="194" t="s">
        <v>1505</v>
      </c>
      <c r="G280" s="195" t="s">
        <v>1446</v>
      </c>
      <c r="H280" s="196">
        <v>18</v>
      </c>
      <c r="I280" s="197"/>
      <c r="J280" s="198">
        <f>ROUND(I280*H280,2)</f>
        <v>0</v>
      </c>
      <c r="K280" s="194" t="s">
        <v>159</v>
      </c>
      <c r="L280" s="61"/>
      <c r="M280" s="199" t="s">
        <v>21</v>
      </c>
      <c r="N280" s="200" t="s">
        <v>43</v>
      </c>
      <c r="O280" s="42"/>
      <c r="P280" s="201">
        <f>O280*H280</f>
        <v>0</v>
      </c>
      <c r="Q280" s="201">
        <v>0</v>
      </c>
      <c r="R280" s="201">
        <f>Q280*H280</f>
        <v>0</v>
      </c>
      <c r="S280" s="201">
        <v>1.9460000000000002E-2</v>
      </c>
      <c r="T280" s="202">
        <f>S280*H280</f>
        <v>0.35028000000000004</v>
      </c>
      <c r="AR280" s="24" t="s">
        <v>275</v>
      </c>
      <c r="AT280" s="24" t="s">
        <v>155</v>
      </c>
      <c r="AU280" s="24" t="s">
        <v>82</v>
      </c>
      <c r="AY280" s="24" t="s">
        <v>152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24" t="s">
        <v>80</v>
      </c>
      <c r="BK280" s="203">
        <f>ROUND(I280*H280,2)</f>
        <v>0</v>
      </c>
      <c r="BL280" s="24" t="s">
        <v>275</v>
      </c>
      <c r="BM280" s="24" t="s">
        <v>980</v>
      </c>
    </row>
    <row r="281" spans="2:65" s="1" customFormat="1" ht="13.5">
      <c r="B281" s="41"/>
      <c r="C281" s="63"/>
      <c r="D281" s="204" t="s">
        <v>162</v>
      </c>
      <c r="E281" s="63"/>
      <c r="F281" s="205" t="s">
        <v>1506</v>
      </c>
      <c r="G281" s="63"/>
      <c r="H281" s="63"/>
      <c r="I281" s="163"/>
      <c r="J281" s="63"/>
      <c r="K281" s="63"/>
      <c r="L281" s="61"/>
      <c r="M281" s="206"/>
      <c r="N281" s="42"/>
      <c r="O281" s="42"/>
      <c r="P281" s="42"/>
      <c r="Q281" s="42"/>
      <c r="R281" s="42"/>
      <c r="S281" s="42"/>
      <c r="T281" s="78"/>
      <c r="AT281" s="24" t="s">
        <v>162</v>
      </c>
      <c r="AU281" s="24" t="s">
        <v>82</v>
      </c>
    </row>
    <row r="282" spans="2:65" s="12" customFormat="1" ht="13.5">
      <c r="B282" s="217"/>
      <c r="C282" s="218"/>
      <c r="D282" s="204" t="s">
        <v>164</v>
      </c>
      <c r="E282" s="219" t="s">
        <v>21</v>
      </c>
      <c r="F282" s="220" t="s">
        <v>1507</v>
      </c>
      <c r="G282" s="218"/>
      <c r="H282" s="221">
        <v>18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164</v>
      </c>
      <c r="AU282" s="227" t="s">
        <v>82</v>
      </c>
      <c r="AV282" s="12" t="s">
        <v>82</v>
      </c>
      <c r="AW282" s="12" t="s">
        <v>35</v>
      </c>
      <c r="AX282" s="12" t="s">
        <v>80</v>
      </c>
      <c r="AY282" s="227" t="s">
        <v>152</v>
      </c>
    </row>
    <row r="283" spans="2:65" s="1" customFormat="1" ht="25.5" customHeight="1">
      <c r="B283" s="41"/>
      <c r="C283" s="192" t="s">
        <v>648</v>
      </c>
      <c r="D283" s="192" t="s">
        <v>155</v>
      </c>
      <c r="E283" s="193" t="s">
        <v>1508</v>
      </c>
      <c r="F283" s="194" t="s">
        <v>1509</v>
      </c>
      <c r="G283" s="195" t="s">
        <v>1446</v>
      </c>
      <c r="H283" s="196">
        <v>17</v>
      </c>
      <c r="I283" s="197"/>
      <c r="J283" s="198">
        <f>ROUND(I283*H283,2)</f>
        <v>0</v>
      </c>
      <c r="K283" s="194" t="s">
        <v>159</v>
      </c>
      <c r="L283" s="61"/>
      <c r="M283" s="199" t="s">
        <v>21</v>
      </c>
      <c r="N283" s="200" t="s">
        <v>43</v>
      </c>
      <c r="O283" s="42"/>
      <c r="P283" s="201">
        <f>O283*H283</f>
        <v>0</v>
      </c>
      <c r="Q283" s="201">
        <v>1.4749999999999999E-2</v>
      </c>
      <c r="R283" s="201">
        <f>Q283*H283</f>
        <v>0.25074999999999997</v>
      </c>
      <c r="S283" s="201">
        <v>0</v>
      </c>
      <c r="T283" s="202">
        <f>S283*H283</f>
        <v>0</v>
      </c>
      <c r="AR283" s="24" t="s">
        <v>275</v>
      </c>
      <c r="AT283" s="24" t="s">
        <v>155</v>
      </c>
      <c r="AU283" s="24" t="s">
        <v>82</v>
      </c>
      <c r="AY283" s="24" t="s">
        <v>152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24" t="s">
        <v>80</v>
      </c>
      <c r="BK283" s="203">
        <f>ROUND(I283*H283,2)</f>
        <v>0</v>
      </c>
      <c r="BL283" s="24" t="s">
        <v>275</v>
      </c>
      <c r="BM283" s="24" t="s">
        <v>995</v>
      </c>
    </row>
    <row r="284" spans="2:65" s="1" customFormat="1" ht="27">
      <c r="B284" s="41"/>
      <c r="C284" s="63"/>
      <c r="D284" s="204" t="s">
        <v>162</v>
      </c>
      <c r="E284" s="63"/>
      <c r="F284" s="205" t="s">
        <v>1510</v>
      </c>
      <c r="G284" s="63"/>
      <c r="H284" s="63"/>
      <c r="I284" s="163"/>
      <c r="J284" s="63"/>
      <c r="K284" s="63"/>
      <c r="L284" s="61"/>
      <c r="M284" s="206"/>
      <c r="N284" s="42"/>
      <c r="O284" s="42"/>
      <c r="P284" s="42"/>
      <c r="Q284" s="42"/>
      <c r="R284" s="42"/>
      <c r="S284" s="42"/>
      <c r="T284" s="78"/>
      <c r="AT284" s="24" t="s">
        <v>162</v>
      </c>
      <c r="AU284" s="24" t="s">
        <v>82</v>
      </c>
    </row>
    <row r="285" spans="2:65" s="12" customFormat="1" ht="13.5">
      <c r="B285" s="217"/>
      <c r="C285" s="218"/>
      <c r="D285" s="204" t="s">
        <v>164</v>
      </c>
      <c r="E285" s="219" t="s">
        <v>21</v>
      </c>
      <c r="F285" s="220" t="s">
        <v>1511</v>
      </c>
      <c r="G285" s="218"/>
      <c r="H285" s="221">
        <v>17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164</v>
      </c>
      <c r="AU285" s="227" t="s">
        <v>82</v>
      </c>
      <c r="AV285" s="12" t="s">
        <v>82</v>
      </c>
      <c r="AW285" s="12" t="s">
        <v>35</v>
      </c>
      <c r="AX285" s="12" t="s">
        <v>80</v>
      </c>
      <c r="AY285" s="227" t="s">
        <v>152</v>
      </c>
    </row>
    <row r="286" spans="2:65" s="1" customFormat="1" ht="16.5" customHeight="1">
      <c r="B286" s="41"/>
      <c r="C286" s="192" t="s">
        <v>263</v>
      </c>
      <c r="D286" s="192" t="s">
        <v>155</v>
      </c>
      <c r="E286" s="193" t="s">
        <v>1512</v>
      </c>
      <c r="F286" s="194" t="s">
        <v>1513</v>
      </c>
      <c r="G286" s="195" t="s">
        <v>1446</v>
      </c>
      <c r="H286" s="196">
        <v>2</v>
      </c>
      <c r="I286" s="197"/>
      <c r="J286" s="198">
        <f>ROUND(I286*H286,2)</f>
        <v>0</v>
      </c>
      <c r="K286" s="194" t="s">
        <v>159</v>
      </c>
      <c r="L286" s="61"/>
      <c r="M286" s="199" t="s">
        <v>21</v>
      </c>
      <c r="N286" s="200" t="s">
        <v>43</v>
      </c>
      <c r="O286" s="42"/>
      <c r="P286" s="201">
        <f>O286*H286</f>
        <v>0</v>
      </c>
      <c r="Q286" s="201">
        <v>9.75E-3</v>
      </c>
      <c r="R286" s="201">
        <f>Q286*H286</f>
        <v>1.95E-2</v>
      </c>
      <c r="S286" s="201">
        <v>0</v>
      </c>
      <c r="T286" s="202">
        <f>S286*H286</f>
        <v>0</v>
      </c>
      <c r="AR286" s="24" t="s">
        <v>275</v>
      </c>
      <c r="AT286" s="24" t="s">
        <v>155</v>
      </c>
      <c r="AU286" s="24" t="s">
        <v>82</v>
      </c>
      <c r="AY286" s="24" t="s">
        <v>152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24" t="s">
        <v>80</v>
      </c>
      <c r="BK286" s="203">
        <f>ROUND(I286*H286,2)</f>
        <v>0</v>
      </c>
      <c r="BL286" s="24" t="s">
        <v>275</v>
      </c>
      <c r="BM286" s="24" t="s">
        <v>1005</v>
      </c>
    </row>
    <row r="287" spans="2:65" s="1" customFormat="1" ht="13.5">
      <c r="B287" s="41"/>
      <c r="C287" s="63"/>
      <c r="D287" s="204" t="s">
        <v>162</v>
      </c>
      <c r="E287" s="63"/>
      <c r="F287" s="205" t="s">
        <v>1514</v>
      </c>
      <c r="G287" s="63"/>
      <c r="H287" s="63"/>
      <c r="I287" s="163"/>
      <c r="J287" s="63"/>
      <c r="K287" s="63"/>
      <c r="L287" s="61"/>
      <c r="M287" s="206"/>
      <c r="N287" s="42"/>
      <c r="O287" s="42"/>
      <c r="P287" s="42"/>
      <c r="Q287" s="42"/>
      <c r="R287" s="42"/>
      <c r="S287" s="42"/>
      <c r="T287" s="78"/>
      <c r="AT287" s="24" t="s">
        <v>162</v>
      </c>
      <c r="AU287" s="24" t="s">
        <v>82</v>
      </c>
    </row>
    <row r="288" spans="2:65" s="12" customFormat="1" ht="13.5">
      <c r="B288" s="217"/>
      <c r="C288" s="218"/>
      <c r="D288" s="204" t="s">
        <v>164</v>
      </c>
      <c r="E288" s="219" t="s">
        <v>21</v>
      </c>
      <c r="F288" s="220" t="s">
        <v>1417</v>
      </c>
      <c r="G288" s="218"/>
      <c r="H288" s="221">
        <v>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164</v>
      </c>
      <c r="AU288" s="227" t="s">
        <v>82</v>
      </c>
      <c r="AV288" s="12" t="s">
        <v>82</v>
      </c>
      <c r="AW288" s="12" t="s">
        <v>35</v>
      </c>
      <c r="AX288" s="12" t="s">
        <v>80</v>
      </c>
      <c r="AY288" s="227" t="s">
        <v>152</v>
      </c>
    </row>
    <row r="289" spans="2:65" s="1" customFormat="1" ht="16.5" customHeight="1">
      <c r="B289" s="41"/>
      <c r="C289" s="192" t="s">
        <v>366</v>
      </c>
      <c r="D289" s="192" t="s">
        <v>155</v>
      </c>
      <c r="E289" s="193" t="s">
        <v>1515</v>
      </c>
      <c r="F289" s="194" t="s">
        <v>1516</v>
      </c>
      <c r="G289" s="195" t="s">
        <v>1446</v>
      </c>
      <c r="H289" s="196">
        <v>2</v>
      </c>
      <c r="I289" s="197"/>
      <c r="J289" s="198">
        <f>ROUND(I289*H289,2)</f>
        <v>0</v>
      </c>
      <c r="K289" s="194" t="s">
        <v>159</v>
      </c>
      <c r="L289" s="61"/>
      <c r="M289" s="199" t="s">
        <v>21</v>
      </c>
      <c r="N289" s="200" t="s">
        <v>43</v>
      </c>
      <c r="O289" s="42"/>
      <c r="P289" s="201">
        <f>O289*H289</f>
        <v>0</v>
      </c>
      <c r="Q289" s="201">
        <v>1.8500000000000001E-3</v>
      </c>
      <c r="R289" s="201">
        <f>Q289*H289</f>
        <v>3.7000000000000002E-3</v>
      </c>
      <c r="S289" s="201">
        <v>0</v>
      </c>
      <c r="T289" s="202">
        <f>S289*H289</f>
        <v>0</v>
      </c>
      <c r="AR289" s="24" t="s">
        <v>275</v>
      </c>
      <c r="AT289" s="24" t="s">
        <v>155</v>
      </c>
      <c r="AU289" s="24" t="s">
        <v>82</v>
      </c>
      <c r="AY289" s="24" t="s">
        <v>152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24" t="s">
        <v>80</v>
      </c>
      <c r="BK289" s="203">
        <f>ROUND(I289*H289,2)</f>
        <v>0</v>
      </c>
      <c r="BL289" s="24" t="s">
        <v>275</v>
      </c>
      <c r="BM289" s="24" t="s">
        <v>1016</v>
      </c>
    </row>
    <row r="290" spans="2:65" s="1" customFormat="1" ht="13.5">
      <c r="B290" s="41"/>
      <c r="C290" s="63"/>
      <c r="D290" s="204" t="s">
        <v>162</v>
      </c>
      <c r="E290" s="63"/>
      <c r="F290" s="205" t="s">
        <v>1517</v>
      </c>
      <c r="G290" s="63"/>
      <c r="H290" s="63"/>
      <c r="I290" s="163"/>
      <c r="J290" s="63"/>
      <c r="K290" s="63"/>
      <c r="L290" s="61"/>
      <c r="M290" s="206"/>
      <c r="N290" s="42"/>
      <c r="O290" s="42"/>
      <c r="P290" s="42"/>
      <c r="Q290" s="42"/>
      <c r="R290" s="42"/>
      <c r="S290" s="42"/>
      <c r="T290" s="78"/>
      <c r="AT290" s="24" t="s">
        <v>162</v>
      </c>
      <c r="AU290" s="24" t="s">
        <v>82</v>
      </c>
    </row>
    <row r="291" spans="2:65" s="12" customFormat="1" ht="13.5">
      <c r="B291" s="217"/>
      <c r="C291" s="218"/>
      <c r="D291" s="204" t="s">
        <v>164</v>
      </c>
      <c r="E291" s="219" t="s">
        <v>21</v>
      </c>
      <c r="F291" s="220" t="s">
        <v>1417</v>
      </c>
      <c r="G291" s="218"/>
      <c r="H291" s="221">
        <v>2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164</v>
      </c>
      <c r="AU291" s="227" t="s">
        <v>82</v>
      </c>
      <c r="AV291" s="12" t="s">
        <v>82</v>
      </c>
      <c r="AW291" s="12" t="s">
        <v>35</v>
      </c>
      <c r="AX291" s="12" t="s">
        <v>80</v>
      </c>
      <c r="AY291" s="227" t="s">
        <v>152</v>
      </c>
    </row>
    <row r="292" spans="2:65" s="1" customFormat="1" ht="16.5" customHeight="1">
      <c r="B292" s="41"/>
      <c r="C292" s="250" t="s">
        <v>386</v>
      </c>
      <c r="D292" s="250" t="s">
        <v>177</v>
      </c>
      <c r="E292" s="251" t="s">
        <v>1518</v>
      </c>
      <c r="F292" s="252" t="s">
        <v>1519</v>
      </c>
      <c r="G292" s="253" t="s">
        <v>371</v>
      </c>
      <c r="H292" s="254">
        <v>2</v>
      </c>
      <c r="I292" s="255"/>
      <c r="J292" s="256">
        <f>ROUND(I292*H292,2)</f>
        <v>0</v>
      </c>
      <c r="K292" s="252" t="s">
        <v>159</v>
      </c>
      <c r="L292" s="257"/>
      <c r="M292" s="258" t="s">
        <v>21</v>
      </c>
      <c r="N292" s="259" t="s">
        <v>43</v>
      </c>
      <c r="O292" s="42"/>
      <c r="P292" s="201">
        <f>O292*H292</f>
        <v>0</v>
      </c>
      <c r="Q292" s="201">
        <v>1.2999999999999999E-2</v>
      </c>
      <c r="R292" s="201">
        <f>Q292*H292</f>
        <v>2.5999999999999999E-2</v>
      </c>
      <c r="S292" s="201">
        <v>0</v>
      </c>
      <c r="T292" s="202">
        <f>S292*H292</f>
        <v>0</v>
      </c>
      <c r="AR292" s="24" t="s">
        <v>431</v>
      </c>
      <c r="AT292" s="24" t="s">
        <v>177</v>
      </c>
      <c r="AU292" s="24" t="s">
        <v>82</v>
      </c>
      <c r="AY292" s="24" t="s">
        <v>152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24" t="s">
        <v>80</v>
      </c>
      <c r="BK292" s="203">
        <f>ROUND(I292*H292,2)</f>
        <v>0</v>
      </c>
      <c r="BL292" s="24" t="s">
        <v>275</v>
      </c>
      <c r="BM292" s="24" t="s">
        <v>1027</v>
      </c>
    </row>
    <row r="293" spans="2:65" s="1" customFormat="1" ht="13.5">
      <c r="B293" s="41"/>
      <c r="C293" s="63"/>
      <c r="D293" s="204" t="s">
        <v>162</v>
      </c>
      <c r="E293" s="63"/>
      <c r="F293" s="205" t="s">
        <v>1520</v>
      </c>
      <c r="G293" s="63"/>
      <c r="H293" s="63"/>
      <c r="I293" s="163"/>
      <c r="J293" s="63"/>
      <c r="K293" s="63"/>
      <c r="L293" s="61"/>
      <c r="M293" s="206"/>
      <c r="N293" s="42"/>
      <c r="O293" s="42"/>
      <c r="P293" s="42"/>
      <c r="Q293" s="42"/>
      <c r="R293" s="42"/>
      <c r="S293" s="42"/>
      <c r="T293" s="78"/>
      <c r="AT293" s="24" t="s">
        <v>162</v>
      </c>
      <c r="AU293" s="24" t="s">
        <v>82</v>
      </c>
    </row>
    <row r="294" spans="2:65" s="12" customFormat="1" ht="13.5">
      <c r="B294" s="217"/>
      <c r="C294" s="218"/>
      <c r="D294" s="204" t="s">
        <v>164</v>
      </c>
      <c r="E294" s="219" t="s">
        <v>21</v>
      </c>
      <c r="F294" s="220" t="s">
        <v>1417</v>
      </c>
      <c r="G294" s="218"/>
      <c r="H294" s="221">
        <v>2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164</v>
      </c>
      <c r="AU294" s="227" t="s">
        <v>82</v>
      </c>
      <c r="AV294" s="12" t="s">
        <v>82</v>
      </c>
      <c r="AW294" s="12" t="s">
        <v>35</v>
      </c>
      <c r="AX294" s="12" t="s">
        <v>80</v>
      </c>
      <c r="AY294" s="227" t="s">
        <v>152</v>
      </c>
    </row>
    <row r="295" spans="2:65" s="1" customFormat="1" ht="16.5" customHeight="1">
      <c r="B295" s="41"/>
      <c r="C295" s="192" t="s">
        <v>412</v>
      </c>
      <c r="D295" s="192" t="s">
        <v>155</v>
      </c>
      <c r="E295" s="193" t="s">
        <v>1521</v>
      </c>
      <c r="F295" s="194" t="s">
        <v>1522</v>
      </c>
      <c r="G295" s="195" t="s">
        <v>1446</v>
      </c>
      <c r="H295" s="196">
        <v>1</v>
      </c>
      <c r="I295" s="197"/>
      <c r="J295" s="198">
        <f>ROUND(I295*H295,2)</f>
        <v>0</v>
      </c>
      <c r="K295" s="194" t="s">
        <v>159</v>
      </c>
      <c r="L295" s="61"/>
      <c r="M295" s="199" t="s">
        <v>21</v>
      </c>
      <c r="N295" s="200" t="s">
        <v>43</v>
      </c>
      <c r="O295" s="42"/>
      <c r="P295" s="201">
        <f>O295*H295</f>
        <v>0</v>
      </c>
      <c r="Q295" s="201">
        <v>0</v>
      </c>
      <c r="R295" s="201">
        <f>Q295*H295</f>
        <v>0</v>
      </c>
      <c r="S295" s="201">
        <v>3.2899999999999999E-2</v>
      </c>
      <c r="T295" s="202">
        <f>S295*H295</f>
        <v>3.2899999999999999E-2</v>
      </c>
      <c r="AR295" s="24" t="s">
        <v>275</v>
      </c>
      <c r="AT295" s="24" t="s">
        <v>155</v>
      </c>
      <c r="AU295" s="24" t="s">
        <v>82</v>
      </c>
      <c r="AY295" s="24" t="s">
        <v>152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24" t="s">
        <v>80</v>
      </c>
      <c r="BK295" s="203">
        <f>ROUND(I295*H295,2)</f>
        <v>0</v>
      </c>
      <c r="BL295" s="24" t="s">
        <v>275</v>
      </c>
      <c r="BM295" s="24" t="s">
        <v>1036</v>
      </c>
    </row>
    <row r="296" spans="2:65" s="1" customFormat="1" ht="13.5">
      <c r="B296" s="41"/>
      <c r="C296" s="63"/>
      <c r="D296" s="204" t="s">
        <v>162</v>
      </c>
      <c r="E296" s="63"/>
      <c r="F296" s="205" t="s">
        <v>1523</v>
      </c>
      <c r="G296" s="63"/>
      <c r="H296" s="63"/>
      <c r="I296" s="163"/>
      <c r="J296" s="63"/>
      <c r="K296" s="63"/>
      <c r="L296" s="61"/>
      <c r="M296" s="206"/>
      <c r="N296" s="42"/>
      <c r="O296" s="42"/>
      <c r="P296" s="42"/>
      <c r="Q296" s="42"/>
      <c r="R296" s="42"/>
      <c r="S296" s="42"/>
      <c r="T296" s="78"/>
      <c r="AT296" s="24" t="s">
        <v>162</v>
      </c>
      <c r="AU296" s="24" t="s">
        <v>82</v>
      </c>
    </row>
    <row r="297" spans="2:65" s="12" customFormat="1" ht="13.5">
      <c r="B297" s="217"/>
      <c r="C297" s="218"/>
      <c r="D297" s="204" t="s">
        <v>164</v>
      </c>
      <c r="E297" s="219" t="s">
        <v>21</v>
      </c>
      <c r="F297" s="220" t="s">
        <v>1360</v>
      </c>
      <c r="G297" s="218"/>
      <c r="H297" s="221">
        <v>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164</v>
      </c>
      <c r="AU297" s="227" t="s">
        <v>82</v>
      </c>
      <c r="AV297" s="12" t="s">
        <v>82</v>
      </c>
      <c r="AW297" s="12" t="s">
        <v>35</v>
      </c>
      <c r="AX297" s="12" t="s">
        <v>80</v>
      </c>
      <c r="AY297" s="227" t="s">
        <v>152</v>
      </c>
    </row>
    <row r="298" spans="2:65" s="1" customFormat="1" ht="16.5" customHeight="1">
      <c r="B298" s="41"/>
      <c r="C298" s="192" t="s">
        <v>680</v>
      </c>
      <c r="D298" s="192" t="s">
        <v>155</v>
      </c>
      <c r="E298" s="193" t="s">
        <v>1524</v>
      </c>
      <c r="F298" s="194" t="s">
        <v>1525</v>
      </c>
      <c r="G298" s="195" t="s">
        <v>1446</v>
      </c>
      <c r="H298" s="196">
        <v>1</v>
      </c>
      <c r="I298" s="197"/>
      <c r="J298" s="198">
        <f>ROUND(I298*H298,2)</f>
        <v>0</v>
      </c>
      <c r="K298" s="194" t="s">
        <v>159</v>
      </c>
      <c r="L298" s="61"/>
      <c r="M298" s="199" t="s">
        <v>21</v>
      </c>
      <c r="N298" s="200" t="s">
        <v>43</v>
      </c>
      <c r="O298" s="42"/>
      <c r="P298" s="201">
        <f>O298*H298</f>
        <v>0</v>
      </c>
      <c r="Q298" s="201">
        <v>1.99E-3</v>
      </c>
      <c r="R298" s="201">
        <f>Q298*H298</f>
        <v>1.99E-3</v>
      </c>
      <c r="S298" s="201">
        <v>0</v>
      </c>
      <c r="T298" s="202">
        <f>S298*H298</f>
        <v>0</v>
      </c>
      <c r="AR298" s="24" t="s">
        <v>275</v>
      </c>
      <c r="AT298" s="24" t="s">
        <v>155</v>
      </c>
      <c r="AU298" s="24" t="s">
        <v>82</v>
      </c>
      <c r="AY298" s="24" t="s">
        <v>152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24" t="s">
        <v>80</v>
      </c>
      <c r="BK298" s="203">
        <f>ROUND(I298*H298,2)</f>
        <v>0</v>
      </c>
      <c r="BL298" s="24" t="s">
        <v>275</v>
      </c>
      <c r="BM298" s="24" t="s">
        <v>1046</v>
      </c>
    </row>
    <row r="299" spans="2:65" s="1" customFormat="1" ht="13.5">
      <c r="B299" s="41"/>
      <c r="C299" s="63"/>
      <c r="D299" s="204" t="s">
        <v>162</v>
      </c>
      <c r="E299" s="63"/>
      <c r="F299" s="205" t="s">
        <v>1526</v>
      </c>
      <c r="G299" s="63"/>
      <c r="H299" s="63"/>
      <c r="I299" s="163"/>
      <c r="J299" s="63"/>
      <c r="K299" s="63"/>
      <c r="L299" s="61"/>
      <c r="M299" s="206"/>
      <c r="N299" s="42"/>
      <c r="O299" s="42"/>
      <c r="P299" s="42"/>
      <c r="Q299" s="42"/>
      <c r="R299" s="42"/>
      <c r="S299" s="42"/>
      <c r="T299" s="78"/>
      <c r="AT299" s="24" t="s">
        <v>162</v>
      </c>
      <c r="AU299" s="24" t="s">
        <v>82</v>
      </c>
    </row>
    <row r="300" spans="2:65" s="12" customFormat="1" ht="13.5">
      <c r="B300" s="217"/>
      <c r="C300" s="218"/>
      <c r="D300" s="204" t="s">
        <v>164</v>
      </c>
      <c r="E300" s="219" t="s">
        <v>21</v>
      </c>
      <c r="F300" s="220" t="s">
        <v>1360</v>
      </c>
      <c r="G300" s="218"/>
      <c r="H300" s="221">
        <v>1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164</v>
      </c>
      <c r="AU300" s="227" t="s">
        <v>82</v>
      </c>
      <c r="AV300" s="12" t="s">
        <v>82</v>
      </c>
      <c r="AW300" s="12" t="s">
        <v>35</v>
      </c>
      <c r="AX300" s="12" t="s">
        <v>80</v>
      </c>
      <c r="AY300" s="227" t="s">
        <v>152</v>
      </c>
    </row>
    <row r="301" spans="2:65" s="1" customFormat="1" ht="16.5" customHeight="1">
      <c r="B301" s="41"/>
      <c r="C301" s="250" t="s">
        <v>685</v>
      </c>
      <c r="D301" s="250" t="s">
        <v>177</v>
      </c>
      <c r="E301" s="251" t="s">
        <v>1527</v>
      </c>
      <c r="F301" s="252" t="s">
        <v>1528</v>
      </c>
      <c r="G301" s="253" t="s">
        <v>371</v>
      </c>
      <c r="H301" s="254">
        <v>1</v>
      </c>
      <c r="I301" s="255"/>
      <c r="J301" s="256">
        <f>ROUND(I301*H301,2)</f>
        <v>0</v>
      </c>
      <c r="K301" s="252" t="s">
        <v>159</v>
      </c>
      <c r="L301" s="257"/>
      <c r="M301" s="258" t="s">
        <v>21</v>
      </c>
      <c r="N301" s="259" t="s">
        <v>43</v>
      </c>
      <c r="O301" s="42"/>
      <c r="P301" s="201">
        <f>O301*H301</f>
        <v>0</v>
      </c>
      <c r="Q301" s="201">
        <v>4.7E-2</v>
      </c>
      <c r="R301" s="201">
        <f>Q301*H301</f>
        <v>4.7E-2</v>
      </c>
      <c r="S301" s="201">
        <v>0</v>
      </c>
      <c r="T301" s="202">
        <f>S301*H301</f>
        <v>0</v>
      </c>
      <c r="AR301" s="24" t="s">
        <v>431</v>
      </c>
      <c r="AT301" s="24" t="s">
        <v>177</v>
      </c>
      <c r="AU301" s="24" t="s">
        <v>82</v>
      </c>
      <c r="AY301" s="24" t="s">
        <v>152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24" t="s">
        <v>80</v>
      </c>
      <c r="BK301" s="203">
        <f>ROUND(I301*H301,2)</f>
        <v>0</v>
      </c>
      <c r="BL301" s="24" t="s">
        <v>275</v>
      </c>
      <c r="BM301" s="24" t="s">
        <v>1059</v>
      </c>
    </row>
    <row r="302" spans="2:65" s="1" customFormat="1" ht="13.5">
      <c r="B302" s="41"/>
      <c r="C302" s="63"/>
      <c r="D302" s="204" t="s">
        <v>162</v>
      </c>
      <c r="E302" s="63"/>
      <c r="F302" s="205" t="s">
        <v>1529</v>
      </c>
      <c r="G302" s="63"/>
      <c r="H302" s="63"/>
      <c r="I302" s="163"/>
      <c r="J302" s="63"/>
      <c r="K302" s="63"/>
      <c r="L302" s="61"/>
      <c r="M302" s="206"/>
      <c r="N302" s="42"/>
      <c r="O302" s="42"/>
      <c r="P302" s="42"/>
      <c r="Q302" s="42"/>
      <c r="R302" s="42"/>
      <c r="S302" s="42"/>
      <c r="T302" s="78"/>
      <c r="AT302" s="24" t="s">
        <v>162</v>
      </c>
      <c r="AU302" s="24" t="s">
        <v>82</v>
      </c>
    </row>
    <row r="303" spans="2:65" s="1" customFormat="1" ht="27">
      <c r="B303" s="41"/>
      <c r="C303" s="63"/>
      <c r="D303" s="204" t="s">
        <v>182</v>
      </c>
      <c r="E303" s="63"/>
      <c r="F303" s="260" t="s">
        <v>1530</v>
      </c>
      <c r="G303" s="63"/>
      <c r="H303" s="63"/>
      <c r="I303" s="163"/>
      <c r="J303" s="63"/>
      <c r="K303" s="63"/>
      <c r="L303" s="61"/>
      <c r="M303" s="206"/>
      <c r="N303" s="42"/>
      <c r="O303" s="42"/>
      <c r="P303" s="42"/>
      <c r="Q303" s="42"/>
      <c r="R303" s="42"/>
      <c r="S303" s="42"/>
      <c r="T303" s="78"/>
      <c r="AT303" s="24" t="s">
        <v>182</v>
      </c>
      <c r="AU303" s="24" t="s">
        <v>82</v>
      </c>
    </row>
    <row r="304" spans="2:65" s="12" customFormat="1" ht="13.5">
      <c r="B304" s="217"/>
      <c r="C304" s="218"/>
      <c r="D304" s="204" t="s">
        <v>164</v>
      </c>
      <c r="E304" s="219" t="s">
        <v>21</v>
      </c>
      <c r="F304" s="220" t="s">
        <v>1360</v>
      </c>
      <c r="G304" s="218"/>
      <c r="H304" s="221">
        <v>1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164</v>
      </c>
      <c r="AU304" s="227" t="s">
        <v>82</v>
      </c>
      <c r="AV304" s="12" t="s">
        <v>82</v>
      </c>
      <c r="AW304" s="12" t="s">
        <v>35</v>
      </c>
      <c r="AX304" s="12" t="s">
        <v>80</v>
      </c>
      <c r="AY304" s="227" t="s">
        <v>152</v>
      </c>
    </row>
    <row r="305" spans="2:65" s="1" customFormat="1" ht="16.5" customHeight="1">
      <c r="B305" s="41"/>
      <c r="C305" s="250" t="s">
        <v>690</v>
      </c>
      <c r="D305" s="250" t="s">
        <v>177</v>
      </c>
      <c r="E305" s="251" t="s">
        <v>1531</v>
      </c>
      <c r="F305" s="252" t="s">
        <v>1532</v>
      </c>
      <c r="G305" s="253" t="s">
        <v>371</v>
      </c>
      <c r="H305" s="254">
        <v>2</v>
      </c>
      <c r="I305" s="255"/>
      <c r="J305" s="256">
        <f>ROUND(I305*H305,2)</f>
        <v>0</v>
      </c>
      <c r="K305" s="252" t="s">
        <v>21</v>
      </c>
      <c r="L305" s="257"/>
      <c r="M305" s="258" t="s">
        <v>21</v>
      </c>
      <c r="N305" s="259" t="s">
        <v>43</v>
      </c>
      <c r="O305" s="42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AR305" s="24" t="s">
        <v>431</v>
      </c>
      <c r="AT305" s="24" t="s">
        <v>177</v>
      </c>
      <c r="AU305" s="24" t="s">
        <v>82</v>
      </c>
      <c r="AY305" s="24" t="s">
        <v>152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24" t="s">
        <v>80</v>
      </c>
      <c r="BK305" s="203">
        <f>ROUND(I305*H305,2)</f>
        <v>0</v>
      </c>
      <c r="BL305" s="24" t="s">
        <v>275</v>
      </c>
      <c r="BM305" s="24" t="s">
        <v>1071</v>
      </c>
    </row>
    <row r="306" spans="2:65" s="1" customFormat="1" ht="13.5">
      <c r="B306" s="41"/>
      <c r="C306" s="63"/>
      <c r="D306" s="204" t="s">
        <v>162</v>
      </c>
      <c r="E306" s="63"/>
      <c r="F306" s="205" t="s">
        <v>1532</v>
      </c>
      <c r="G306" s="63"/>
      <c r="H306" s="63"/>
      <c r="I306" s="163"/>
      <c r="J306" s="63"/>
      <c r="K306" s="63"/>
      <c r="L306" s="61"/>
      <c r="M306" s="206"/>
      <c r="N306" s="42"/>
      <c r="O306" s="42"/>
      <c r="P306" s="42"/>
      <c r="Q306" s="42"/>
      <c r="R306" s="42"/>
      <c r="S306" s="42"/>
      <c r="T306" s="78"/>
      <c r="AT306" s="24" t="s">
        <v>162</v>
      </c>
      <c r="AU306" s="24" t="s">
        <v>82</v>
      </c>
    </row>
    <row r="307" spans="2:65" s="12" customFormat="1" ht="13.5">
      <c r="B307" s="217"/>
      <c r="C307" s="218"/>
      <c r="D307" s="204" t="s">
        <v>164</v>
      </c>
      <c r="E307" s="219" t="s">
        <v>21</v>
      </c>
      <c r="F307" s="220" t="s">
        <v>1417</v>
      </c>
      <c r="G307" s="218"/>
      <c r="H307" s="221">
        <v>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164</v>
      </c>
      <c r="AU307" s="227" t="s">
        <v>82</v>
      </c>
      <c r="AV307" s="12" t="s">
        <v>82</v>
      </c>
      <c r="AW307" s="12" t="s">
        <v>35</v>
      </c>
      <c r="AX307" s="12" t="s">
        <v>80</v>
      </c>
      <c r="AY307" s="227" t="s">
        <v>152</v>
      </c>
    </row>
    <row r="308" spans="2:65" s="1" customFormat="1" ht="16.5" customHeight="1">
      <c r="B308" s="41"/>
      <c r="C308" s="250" t="s">
        <v>695</v>
      </c>
      <c r="D308" s="250" t="s">
        <v>177</v>
      </c>
      <c r="E308" s="251" t="s">
        <v>1533</v>
      </c>
      <c r="F308" s="252" t="s">
        <v>1534</v>
      </c>
      <c r="G308" s="253" t="s">
        <v>371</v>
      </c>
      <c r="H308" s="254">
        <v>1</v>
      </c>
      <c r="I308" s="255"/>
      <c r="J308" s="256">
        <f>ROUND(I308*H308,2)</f>
        <v>0</v>
      </c>
      <c r="K308" s="252" t="s">
        <v>159</v>
      </c>
      <c r="L308" s="257"/>
      <c r="M308" s="258" t="s">
        <v>21</v>
      </c>
      <c r="N308" s="259" t="s">
        <v>43</v>
      </c>
      <c r="O308" s="42"/>
      <c r="P308" s="201">
        <f>O308*H308</f>
        <v>0</v>
      </c>
      <c r="Q308" s="201">
        <v>2.5000000000000001E-3</v>
      </c>
      <c r="R308" s="201">
        <f>Q308*H308</f>
        <v>2.5000000000000001E-3</v>
      </c>
      <c r="S308" s="201">
        <v>0</v>
      </c>
      <c r="T308" s="202">
        <f>S308*H308</f>
        <v>0</v>
      </c>
      <c r="AR308" s="24" t="s">
        <v>431</v>
      </c>
      <c r="AT308" s="24" t="s">
        <v>177</v>
      </c>
      <c r="AU308" s="24" t="s">
        <v>82</v>
      </c>
      <c r="AY308" s="24" t="s">
        <v>152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80</v>
      </c>
      <c r="BK308" s="203">
        <f>ROUND(I308*H308,2)</f>
        <v>0</v>
      </c>
      <c r="BL308" s="24" t="s">
        <v>275</v>
      </c>
      <c r="BM308" s="24" t="s">
        <v>1083</v>
      </c>
    </row>
    <row r="309" spans="2:65" s="1" customFormat="1" ht="13.5">
      <c r="B309" s="41"/>
      <c r="C309" s="63"/>
      <c r="D309" s="204" t="s">
        <v>162</v>
      </c>
      <c r="E309" s="63"/>
      <c r="F309" s="205" t="s">
        <v>1535</v>
      </c>
      <c r="G309" s="63"/>
      <c r="H309" s="63"/>
      <c r="I309" s="163"/>
      <c r="J309" s="63"/>
      <c r="K309" s="63"/>
      <c r="L309" s="61"/>
      <c r="M309" s="206"/>
      <c r="N309" s="42"/>
      <c r="O309" s="42"/>
      <c r="P309" s="42"/>
      <c r="Q309" s="42"/>
      <c r="R309" s="42"/>
      <c r="S309" s="42"/>
      <c r="T309" s="78"/>
      <c r="AT309" s="24" t="s">
        <v>162</v>
      </c>
      <c r="AU309" s="24" t="s">
        <v>82</v>
      </c>
    </row>
    <row r="310" spans="2:65" s="12" customFormat="1" ht="13.5">
      <c r="B310" s="217"/>
      <c r="C310" s="218"/>
      <c r="D310" s="204" t="s">
        <v>164</v>
      </c>
      <c r="E310" s="219" t="s">
        <v>21</v>
      </c>
      <c r="F310" s="220" t="s">
        <v>1360</v>
      </c>
      <c r="G310" s="218"/>
      <c r="H310" s="221">
        <v>1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164</v>
      </c>
      <c r="AU310" s="227" t="s">
        <v>82</v>
      </c>
      <c r="AV310" s="12" t="s">
        <v>82</v>
      </c>
      <c r="AW310" s="12" t="s">
        <v>35</v>
      </c>
      <c r="AX310" s="12" t="s">
        <v>80</v>
      </c>
      <c r="AY310" s="227" t="s">
        <v>152</v>
      </c>
    </row>
    <row r="311" spans="2:65" s="1" customFormat="1" ht="16.5" customHeight="1">
      <c r="B311" s="41"/>
      <c r="C311" s="192" t="s">
        <v>707</v>
      </c>
      <c r="D311" s="192" t="s">
        <v>155</v>
      </c>
      <c r="E311" s="193" t="s">
        <v>1536</v>
      </c>
      <c r="F311" s="194" t="s">
        <v>1537</v>
      </c>
      <c r="G311" s="195" t="s">
        <v>1446</v>
      </c>
      <c r="H311" s="196">
        <v>5</v>
      </c>
      <c r="I311" s="197"/>
      <c r="J311" s="198">
        <f>ROUND(I311*H311,2)</f>
        <v>0</v>
      </c>
      <c r="K311" s="194" t="s">
        <v>159</v>
      </c>
      <c r="L311" s="61"/>
      <c r="M311" s="199" t="s">
        <v>21</v>
      </c>
      <c r="N311" s="200" t="s">
        <v>43</v>
      </c>
      <c r="O311" s="42"/>
      <c r="P311" s="201">
        <f>O311*H311</f>
        <v>0</v>
      </c>
      <c r="Q311" s="201">
        <v>0</v>
      </c>
      <c r="R311" s="201">
        <f>Q311*H311</f>
        <v>0</v>
      </c>
      <c r="S311" s="201">
        <v>2.4500000000000001E-2</v>
      </c>
      <c r="T311" s="202">
        <f>S311*H311</f>
        <v>0.1225</v>
      </c>
      <c r="AR311" s="24" t="s">
        <v>275</v>
      </c>
      <c r="AT311" s="24" t="s">
        <v>155</v>
      </c>
      <c r="AU311" s="24" t="s">
        <v>82</v>
      </c>
      <c r="AY311" s="24" t="s">
        <v>152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24" t="s">
        <v>80</v>
      </c>
      <c r="BK311" s="203">
        <f>ROUND(I311*H311,2)</f>
        <v>0</v>
      </c>
      <c r="BL311" s="24" t="s">
        <v>275</v>
      </c>
      <c r="BM311" s="24" t="s">
        <v>1092</v>
      </c>
    </row>
    <row r="312" spans="2:65" s="1" customFormat="1" ht="13.5">
      <c r="B312" s="41"/>
      <c r="C312" s="63"/>
      <c r="D312" s="204" t="s">
        <v>162</v>
      </c>
      <c r="E312" s="63"/>
      <c r="F312" s="205" t="s">
        <v>1538</v>
      </c>
      <c r="G312" s="63"/>
      <c r="H312" s="63"/>
      <c r="I312" s="163"/>
      <c r="J312" s="63"/>
      <c r="K312" s="63"/>
      <c r="L312" s="61"/>
      <c r="M312" s="206"/>
      <c r="N312" s="42"/>
      <c r="O312" s="42"/>
      <c r="P312" s="42"/>
      <c r="Q312" s="42"/>
      <c r="R312" s="42"/>
      <c r="S312" s="42"/>
      <c r="T312" s="78"/>
      <c r="AT312" s="24" t="s">
        <v>162</v>
      </c>
      <c r="AU312" s="24" t="s">
        <v>82</v>
      </c>
    </row>
    <row r="313" spans="2:65" s="12" customFormat="1" ht="13.5">
      <c r="B313" s="217"/>
      <c r="C313" s="218"/>
      <c r="D313" s="204" t="s">
        <v>164</v>
      </c>
      <c r="E313" s="219" t="s">
        <v>21</v>
      </c>
      <c r="F313" s="220" t="s">
        <v>1539</v>
      </c>
      <c r="G313" s="218"/>
      <c r="H313" s="221">
        <v>5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164</v>
      </c>
      <c r="AU313" s="227" t="s">
        <v>82</v>
      </c>
      <c r="AV313" s="12" t="s">
        <v>82</v>
      </c>
      <c r="AW313" s="12" t="s">
        <v>35</v>
      </c>
      <c r="AX313" s="12" t="s">
        <v>80</v>
      </c>
      <c r="AY313" s="227" t="s">
        <v>152</v>
      </c>
    </row>
    <row r="314" spans="2:65" s="1" customFormat="1" ht="16.5" customHeight="1">
      <c r="B314" s="41"/>
      <c r="C314" s="192" t="s">
        <v>712</v>
      </c>
      <c r="D314" s="192" t="s">
        <v>155</v>
      </c>
      <c r="E314" s="193" t="s">
        <v>1540</v>
      </c>
      <c r="F314" s="194" t="s">
        <v>1541</v>
      </c>
      <c r="G314" s="195" t="s">
        <v>1446</v>
      </c>
      <c r="H314" s="196">
        <v>8</v>
      </c>
      <c r="I314" s="197"/>
      <c r="J314" s="198">
        <f>ROUND(I314*H314,2)</f>
        <v>0</v>
      </c>
      <c r="K314" s="194" t="s">
        <v>159</v>
      </c>
      <c r="L314" s="61"/>
      <c r="M314" s="199" t="s">
        <v>21</v>
      </c>
      <c r="N314" s="200" t="s">
        <v>43</v>
      </c>
      <c r="O314" s="42"/>
      <c r="P314" s="201">
        <f>O314*H314</f>
        <v>0</v>
      </c>
      <c r="Q314" s="201">
        <v>7.2000000000000005E-4</v>
      </c>
      <c r="R314" s="201">
        <f>Q314*H314</f>
        <v>5.7600000000000004E-3</v>
      </c>
      <c r="S314" s="201">
        <v>0</v>
      </c>
      <c r="T314" s="202">
        <f>S314*H314</f>
        <v>0</v>
      </c>
      <c r="AR314" s="24" t="s">
        <v>275</v>
      </c>
      <c r="AT314" s="24" t="s">
        <v>155</v>
      </c>
      <c r="AU314" s="24" t="s">
        <v>82</v>
      </c>
      <c r="AY314" s="24" t="s">
        <v>152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24" t="s">
        <v>80</v>
      </c>
      <c r="BK314" s="203">
        <f>ROUND(I314*H314,2)</f>
        <v>0</v>
      </c>
      <c r="BL314" s="24" t="s">
        <v>275</v>
      </c>
      <c r="BM314" s="24" t="s">
        <v>1100</v>
      </c>
    </row>
    <row r="315" spans="2:65" s="1" customFormat="1" ht="13.5">
      <c r="B315" s="41"/>
      <c r="C315" s="63"/>
      <c r="D315" s="204" t="s">
        <v>162</v>
      </c>
      <c r="E315" s="63"/>
      <c r="F315" s="205" t="s">
        <v>1541</v>
      </c>
      <c r="G315" s="63"/>
      <c r="H315" s="63"/>
      <c r="I315" s="163"/>
      <c r="J315" s="63"/>
      <c r="K315" s="63"/>
      <c r="L315" s="61"/>
      <c r="M315" s="206"/>
      <c r="N315" s="42"/>
      <c r="O315" s="42"/>
      <c r="P315" s="42"/>
      <c r="Q315" s="42"/>
      <c r="R315" s="42"/>
      <c r="S315" s="42"/>
      <c r="T315" s="78"/>
      <c r="AT315" s="24" t="s">
        <v>162</v>
      </c>
      <c r="AU315" s="24" t="s">
        <v>82</v>
      </c>
    </row>
    <row r="316" spans="2:65" s="12" customFormat="1" ht="13.5">
      <c r="B316" s="217"/>
      <c r="C316" s="218"/>
      <c r="D316" s="204" t="s">
        <v>164</v>
      </c>
      <c r="E316" s="219" t="s">
        <v>21</v>
      </c>
      <c r="F316" s="220" t="s">
        <v>1344</v>
      </c>
      <c r="G316" s="218"/>
      <c r="H316" s="221">
        <v>8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164</v>
      </c>
      <c r="AU316" s="227" t="s">
        <v>82</v>
      </c>
      <c r="AV316" s="12" t="s">
        <v>82</v>
      </c>
      <c r="AW316" s="12" t="s">
        <v>35</v>
      </c>
      <c r="AX316" s="12" t="s">
        <v>80</v>
      </c>
      <c r="AY316" s="227" t="s">
        <v>152</v>
      </c>
    </row>
    <row r="317" spans="2:65" s="1" customFormat="1" ht="25.5" customHeight="1">
      <c r="B317" s="41"/>
      <c r="C317" s="250" t="s">
        <v>719</v>
      </c>
      <c r="D317" s="250" t="s">
        <v>177</v>
      </c>
      <c r="E317" s="251" t="s">
        <v>1542</v>
      </c>
      <c r="F317" s="252" t="s">
        <v>1543</v>
      </c>
      <c r="G317" s="253" t="s">
        <v>371</v>
      </c>
      <c r="H317" s="254">
        <v>9</v>
      </c>
      <c r="I317" s="255"/>
      <c r="J317" s="256">
        <f>ROUND(I317*H317,2)</f>
        <v>0</v>
      </c>
      <c r="K317" s="252" t="s">
        <v>159</v>
      </c>
      <c r="L317" s="257"/>
      <c r="M317" s="258" t="s">
        <v>21</v>
      </c>
      <c r="N317" s="259" t="s">
        <v>43</v>
      </c>
      <c r="O317" s="42"/>
      <c r="P317" s="201">
        <f>O317*H317</f>
        <v>0</v>
      </c>
      <c r="Q317" s="201">
        <v>3.48E-3</v>
      </c>
      <c r="R317" s="201">
        <f>Q317*H317</f>
        <v>3.1320000000000001E-2</v>
      </c>
      <c r="S317" s="201">
        <v>0</v>
      </c>
      <c r="T317" s="202">
        <f>S317*H317</f>
        <v>0</v>
      </c>
      <c r="AR317" s="24" t="s">
        <v>431</v>
      </c>
      <c r="AT317" s="24" t="s">
        <v>177</v>
      </c>
      <c r="AU317" s="24" t="s">
        <v>82</v>
      </c>
      <c r="AY317" s="24" t="s">
        <v>152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4" t="s">
        <v>80</v>
      </c>
      <c r="BK317" s="203">
        <f>ROUND(I317*H317,2)</f>
        <v>0</v>
      </c>
      <c r="BL317" s="24" t="s">
        <v>275</v>
      </c>
      <c r="BM317" s="24" t="s">
        <v>1112</v>
      </c>
    </row>
    <row r="318" spans="2:65" s="1" customFormat="1" ht="13.5">
      <c r="B318" s="41"/>
      <c r="C318" s="63"/>
      <c r="D318" s="204" t="s">
        <v>162</v>
      </c>
      <c r="E318" s="63"/>
      <c r="F318" s="205" t="s">
        <v>1544</v>
      </c>
      <c r="G318" s="63"/>
      <c r="H318" s="63"/>
      <c r="I318" s="163"/>
      <c r="J318" s="63"/>
      <c r="K318" s="63"/>
      <c r="L318" s="61"/>
      <c r="M318" s="206"/>
      <c r="N318" s="42"/>
      <c r="O318" s="42"/>
      <c r="P318" s="42"/>
      <c r="Q318" s="42"/>
      <c r="R318" s="42"/>
      <c r="S318" s="42"/>
      <c r="T318" s="78"/>
      <c r="AT318" s="24" t="s">
        <v>162</v>
      </c>
      <c r="AU318" s="24" t="s">
        <v>82</v>
      </c>
    </row>
    <row r="319" spans="2:65" s="12" customFormat="1" ht="13.5">
      <c r="B319" s="217"/>
      <c r="C319" s="218"/>
      <c r="D319" s="204" t="s">
        <v>164</v>
      </c>
      <c r="E319" s="219" t="s">
        <v>21</v>
      </c>
      <c r="F319" s="220" t="s">
        <v>1545</v>
      </c>
      <c r="G319" s="218"/>
      <c r="H319" s="221">
        <v>9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164</v>
      </c>
      <c r="AU319" s="227" t="s">
        <v>82</v>
      </c>
      <c r="AV319" s="12" t="s">
        <v>82</v>
      </c>
      <c r="AW319" s="12" t="s">
        <v>35</v>
      </c>
      <c r="AX319" s="12" t="s">
        <v>80</v>
      </c>
      <c r="AY319" s="227" t="s">
        <v>152</v>
      </c>
    </row>
    <row r="320" spans="2:65" s="1" customFormat="1" ht="16.5" customHeight="1">
      <c r="B320" s="41"/>
      <c r="C320" s="192" t="s">
        <v>727</v>
      </c>
      <c r="D320" s="192" t="s">
        <v>155</v>
      </c>
      <c r="E320" s="193" t="s">
        <v>1546</v>
      </c>
      <c r="F320" s="194" t="s">
        <v>1547</v>
      </c>
      <c r="G320" s="195" t="s">
        <v>1446</v>
      </c>
      <c r="H320" s="196">
        <v>2</v>
      </c>
      <c r="I320" s="197"/>
      <c r="J320" s="198">
        <f>ROUND(I320*H320,2)</f>
        <v>0</v>
      </c>
      <c r="K320" s="194" t="s">
        <v>159</v>
      </c>
      <c r="L320" s="61"/>
      <c r="M320" s="199" t="s">
        <v>21</v>
      </c>
      <c r="N320" s="200" t="s">
        <v>43</v>
      </c>
      <c r="O320" s="42"/>
      <c r="P320" s="201">
        <f>O320*H320</f>
        <v>0</v>
      </c>
      <c r="Q320" s="201">
        <v>3.0000000000000001E-3</v>
      </c>
      <c r="R320" s="201">
        <f>Q320*H320</f>
        <v>6.0000000000000001E-3</v>
      </c>
      <c r="S320" s="201">
        <v>0</v>
      </c>
      <c r="T320" s="202">
        <f>S320*H320</f>
        <v>0</v>
      </c>
      <c r="AR320" s="24" t="s">
        <v>275</v>
      </c>
      <c r="AT320" s="24" t="s">
        <v>155</v>
      </c>
      <c r="AU320" s="24" t="s">
        <v>82</v>
      </c>
      <c r="AY320" s="24" t="s">
        <v>152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24" t="s">
        <v>80</v>
      </c>
      <c r="BK320" s="203">
        <f>ROUND(I320*H320,2)</f>
        <v>0</v>
      </c>
      <c r="BL320" s="24" t="s">
        <v>275</v>
      </c>
      <c r="BM320" s="24" t="s">
        <v>1122</v>
      </c>
    </row>
    <row r="321" spans="2:65" s="1" customFormat="1" ht="13.5">
      <c r="B321" s="41"/>
      <c r="C321" s="63"/>
      <c r="D321" s="204" t="s">
        <v>162</v>
      </c>
      <c r="E321" s="63"/>
      <c r="F321" s="205" t="s">
        <v>1547</v>
      </c>
      <c r="G321" s="63"/>
      <c r="H321" s="63"/>
      <c r="I321" s="163"/>
      <c r="J321" s="63"/>
      <c r="K321" s="63"/>
      <c r="L321" s="61"/>
      <c r="M321" s="206"/>
      <c r="N321" s="42"/>
      <c r="O321" s="42"/>
      <c r="P321" s="42"/>
      <c r="Q321" s="42"/>
      <c r="R321" s="42"/>
      <c r="S321" s="42"/>
      <c r="T321" s="78"/>
      <c r="AT321" s="24" t="s">
        <v>162</v>
      </c>
      <c r="AU321" s="24" t="s">
        <v>82</v>
      </c>
    </row>
    <row r="322" spans="2:65" s="12" customFormat="1" ht="13.5">
      <c r="B322" s="217"/>
      <c r="C322" s="218"/>
      <c r="D322" s="204" t="s">
        <v>164</v>
      </c>
      <c r="E322" s="219" t="s">
        <v>21</v>
      </c>
      <c r="F322" s="220" t="s">
        <v>1417</v>
      </c>
      <c r="G322" s="218"/>
      <c r="H322" s="221">
        <v>2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164</v>
      </c>
      <c r="AU322" s="227" t="s">
        <v>82</v>
      </c>
      <c r="AV322" s="12" t="s">
        <v>82</v>
      </c>
      <c r="AW322" s="12" t="s">
        <v>35</v>
      </c>
      <c r="AX322" s="12" t="s">
        <v>80</v>
      </c>
      <c r="AY322" s="227" t="s">
        <v>152</v>
      </c>
    </row>
    <row r="323" spans="2:65" s="1" customFormat="1" ht="25.5" customHeight="1">
      <c r="B323" s="41"/>
      <c r="C323" s="192" t="s">
        <v>732</v>
      </c>
      <c r="D323" s="192" t="s">
        <v>155</v>
      </c>
      <c r="E323" s="193" t="s">
        <v>1548</v>
      </c>
      <c r="F323" s="194" t="s">
        <v>1549</v>
      </c>
      <c r="G323" s="195" t="s">
        <v>1446</v>
      </c>
      <c r="H323" s="196">
        <v>3</v>
      </c>
      <c r="I323" s="197"/>
      <c r="J323" s="198">
        <f>ROUND(I323*H323,2)</f>
        <v>0</v>
      </c>
      <c r="K323" s="194" t="s">
        <v>159</v>
      </c>
      <c r="L323" s="61"/>
      <c r="M323" s="199" t="s">
        <v>21</v>
      </c>
      <c r="N323" s="200" t="s">
        <v>43</v>
      </c>
      <c r="O323" s="42"/>
      <c r="P323" s="201">
        <f>O323*H323</f>
        <v>0</v>
      </c>
      <c r="Q323" s="201">
        <v>4.9399999999999999E-3</v>
      </c>
      <c r="R323" s="201">
        <f>Q323*H323</f>
        <v>1.482E-2</v>
      </c>
      <c r="S323" s="201">
        <v>0</v>
      </c>
      <c r="T323" s="202">
        <f>S323*H323</f>
        <v>0</v>
      </c>
      <c r="AR323" s="24" t="s">
        <v>275</v>
      </c>
      <c r="AT323" s="24" t="s">
        <v>155</v>
      </c>
      <c r="AU323" s="24" t="s">
        <v>82</v>
      </c>
      <c r="AY323" s="24" t="s">
        <v>152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24" t="s">
        <v>80</v>
      </c>
      <c r="BK323" s="203">
        <f>ROUND(I323*H323,2)</f>
        <v>0</v>
      </c>
      <c r="BL323" s="24" t="s">
        <v>275</v>
      </c>
      <c r="BM323" s="24" t="s">
        <v>1132</v>
      </c>
    </row>
    <row r="324" spans="2:65" s="1" customFormat="1" ht="27">
      <c r="B324" s="41"/>
      <c r="C324" s="63"/>
      <c r="D324" s="204" t="s">
        <v>162</v>
      </c>
      <c r="E324" s="63"/>
      <c r="F324" s="205" t="s">
        <v>1550</v>
      </c>
      <c r="G324" s="63"/>
      <c r="H324" s="63"/>
      <c r="I324" s="163"/>
      <c r="J324" s="63"/>
      <c r="K324" s="63"/>
      <c r="L324" s="61"/>
      <c r="M324" s="206"/>
      <c r="N324" s="42"/>
      <c r="O324" s="42"/>
      <c r="P324" s="42"/>
      <c r="Q324" s="42"/>
      <c r="R324" s="42"/>
      <c r="S324" s="42"/>
      <c r="T324" s="78"/>
      <c r="AT324" s="24" t="s">
        <v>162</v>
      </c>
      <c r="AU324" s="24" t="s">
        <v>82</v>
      </c>
    </row>
    <row r="325" spans="2:65" s="12" customFormat="1" ht="13.5">
      <c r="B325" s="217"/>
      <c r="C325" s="218"/>
      <c r="D325" s="204" t="s">
        <v>164</v>
      </c>
      <c r="E325" s="219" t="s">
        <v>21</v>
      </c>
      <c r="F325" s="220" t="s">
        <v>1551</v>
      </c>
      <c r="G325" s="218"/>
      <c r="H325" s="221">
        <v>3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164</v>
      </c>
      <c r="AU325" s="227" t="s">
        <v>82</v>
      </c>
      <c r="AV325" s="12" t="s">
        <v>82</v>
      </c>
      <c r="AW325" s="12" t="s">
        <v>35</v>
      </c>
      <c r="AX325" s="12" t="s">
        <v>80</v>
      </c>
      <c r="AY325" s="227" t="s">
        <v>152</v>
      </c>
    </row>
    <row r="326" spans="2:65" s="1" customFormat="1" ht="16.5" customHeight="1">
      <c r="B326" s="41"/>
      <c r="C326" s="192" t="s">
        <v>734</v>
      </c>
      <c r="D326" s="192" t="s">
        <v>155</v>
      </c>
      <c r="E326" s="193" t="s">
        <v>1552</v>
      </c>
      <c r="F326" s="194" t="s">
        <v>1553</v>
      </c>
      <c r="G326" s="195" t="s">
        <v>1446</v>
      </c>
      <c r="H326" s="196">
        <v>1</v>
      </c>
      <c r="I326" s="197"/>
      <c r="J326" s="198">
        <f>ROUND(I326*H326,2)</f>
        <v>0</v>
      </c>
      <c r="K326" s="194" t="s">
        <v>159</v>
      </c>
      <c r="L326" s="61"/>
      <c r="M326" s="199" t="s">
        <v>21</v>
      </c>
      <c r="N326" s="200" t="s">
        <v>43</v>
      </c>
      <c r="O326" s="42"/>
      <c r="P326" s="201">
        <f>O326*H326</f>
        <v>0</v>
      </c>
      <c r="Q326" s="201">
        <v>4.4000000000000002E-4</v>
      </c>
      <c r="R326" s="201">
        <f>Q326*H326</f>
        <v>4.4000000000000002E-4</v>
      </c>
      <c r="S326" s="201">
        <v>0</v>
      </c>
      <c r="T326" s="202">
        <f>S326*H326</f>
        <v>0</v>
      </c>
      <c r="AR326" s="24" t="s">
        <v>275</v>
      </c>
      <c r="AT326" s="24" t="s">
        <v>155</v>
      </c>
      <c r="AU326" s="24" t="s">
        <v>82</v>
      </c>
      <c r="AY326" s="24" t="s">
        <v>152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4" t="s">
        <v>80</v>
      </c>
      <c r="BK326" s="203">
        <f>ROUND(I326*H326,2)</f>
        <v>0</v>
      </c>
      <c r="BL326" s="24" t="s">
        <v>275</v>
      </c>
      <c r="BM326" s="24" t="s">
        <v>1554</v>
      </c>
    </row>
    <row r="327" spans="2:65" s="1" customFormat="1" ht="13.5">
      <c r="B327" s="41"/>
      <c r="C327" s="63"/>
      <c r="D327" s="204" t="s">
        <v>162</v>
      </c>
      <c r="E327" s="63"/>
      <c r="F327" s="205" t="s">
        <v>1555</v>
      </c>
      <c r="G327" s="63"/>
      <c r="H327" s="63"/>
      <c r="I327" s="163"/>
      <c r="J327" s="63"/>
      <c r="K327" s="63"/>
      <c r="L327" s="61"/>
      <c r="M327" s="206"/>
      <c r="N327" s="42"/>
      <c r="O327" s="42"/>
      <c r="P327" s="42"/>
      <c r="Q327" s="42"/>
      <c r="R327" s="42"/>
      <c r="S327" s="42"/>
      <c r="T327" s="78"/>
      <c r="AT327" s="24" t="s">
        <v>162</v>
      </c>
      <c r="AU327" s="24" t="s">
        <v>82</v>
      </c>
    </row>
    <row r="328" spans="2:65" s="1" customFormat="1" ht="16.5" customHeight="1">
      <c r="B328" s="41"/>
      <c r="C328" s="250" t="s">
        <v>738</v>
      </c>
      <c r="D328" s="250" t="s">
        <v>177</v>
      </c>
      <c r="E328" s="251" t="s">
        <v>1556</v>
      </c>
      <c r="F328" s="252" t="s">
        <v>1557</v>
      </c>
      <c r="G328" s="253" t="s">
        <v>371</v>
      </c>
      <c r="H328" s="254">
        <v>1</v>
      </c>
      <c r="I328" s="255"/>
      <c r="J328" s="256">
        <f>ROUND(I328*H328,2)</f>
        <v>0</v>
      </c>
      <c r="K328" s="252" t="s">
        <v>159</v>
      </c>
      <c r="L328" s="257"/>
      <c r="M328" s="258" t="s">
        <v>21</v>
      </c>
      <c r="N328" s="259" t="s">
        <v>43</v>
      </c>
      <c r="O328" s="42"/>
      <c r="P328" s="201">
        <f>O328*H328</f>
        <v>0</v>
      </c>
      <c r="Q328" s="201">
        <v>8.6999999999999994E-3</v>
      </c>
      <c r="R328" s="201">
        <f>Q328*H328</f>
        <v>8.6999999999999994E-3</v>
      </c>
      <c r="S328" s="201">
        <v>0</v>
      </c>
      <c r="T328" s="202">
        <f>S328*H328</f>
        <v>0</v>
      </c>
      <c r="AR328" s="24" t="s">
        <v>431</v>
      </c>
      <c r="AT328" s="24" t="s">
        <v>177</v>
      </c>
      <c r="AU328" s="24" t="s">
        <v>82</v>
      </c>
      <c r="AY328" s="24" t="s">
        <v>152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4" t="s">
        <v>80</v>
      </c>
      <c r="BK328" s="203">
        <f>ROUND(I328*H328,2)</f>
        <v>0</v>
      </c>
      <c r="BL328" s="24" t="s">
        <v>275</v>
      </c>
      <c r="BM328" s="24" t="s">
        <v>1558</v>
      </c>
    </row>
    <row r="329" spans="2:65" s="1" customFormat="1" ht="13.5">
      <c r="B329" s="41"/>
      <c r="C329" s="63"/>
      <c r="D329" s="204" t="s">
        <v>162</v>
      </c>
      <c r="E329" s="63"/>
      <c r="F329" s="205" t="s">
        <v>1559</v>
      </c>
      <c r="G329" s="63"/>
      <c r="H329" s="63"/>
      <c r="I329" s="163"/>
      <c r="J329" s="63"/>
      <c r="K329" s="63"/>
      <c r="L329" s="61"/>
      <c r="M329" s="206"/>
      <c r="N329" s="42"/>
      <c r="O329" s="42"/>
      <c r="P329" s="42"/>
      <c r="Q329" s="42"/>
      <c r="R329" s="42"/>
      <c r="S329" s="42"/>
      <c r="T329" s="78"/>
      <c r="AT329" s="24" t="s">
        <v>162</v>
      </c>
      <c r="AU329" s="24" t="s">
        <v>82</v>
      </c>
    </row>
    <row r="330" spans="2:65" s="1" customFormat="1" ht="27">
      <c r="B330" s="41"/>
      <c r="C330" s="63"/>
      <c r="D330" s="204" t="s">
        <v>182</v>
      </c>
      <c r="E330" s="63"/>
      <c r="F330" s="260" t="s">
        <v>1560</v>
      </c>
      <c r="G330" s="63"/>
      <c r="H330" s="63"/>
      <c r="I330" s="163"/>
      <c r="J330" s="63"/>
      <c r="K330" s="63"/>
      <c r="L330" s="61"/>
      <c r="M330" s="206"/>
      <c r="N330" s="42"/>
      <c r="O330" s="42"/>
      <c r="P330" s="42"/>
      <c r="Q330" s="42"/>
      <c r="R330" s="42"/>
      <c r="S330" s="42"/>
      <c r="T330" s="78"/>
      <c r="AT330" s="24" t="s">
        <v>182</v>
      </c>
      <c r="AU330" s="24" t="s">
        <v>82</v>
      </c>
    </row>
    <row r="331" spans="2:65" s="1" customFormat="1" ht="25.5" customHeight="1">
      <c r="B331" s="41"/>
      <c r="C331" s="192" t="s">
        <v>744</v>
      </c>
      <c r="D331" s="192" t="s">
        <v>155</v>
      </c>
      <c r="E331" s="193" t="s">
        <v>1561</v>
      </c>
      <c r="F331" s="194" t="s">
        <v>1562</v>
      </c>
      <c r="G331" s="195" t="s">
        <v>1446</v>
      </c>
      <c r="H331" s="196">
        <v>1</v>
      </c>
      <c r="I331" s="197"/>
      <c r="J331" s="198">
        <f>ROUND(I331*H331,2)</f>
        <v>0</v>
      </c>
      <c r="K331" s="194" t="s">
        <v>159</v>
      </c>
      <c r="L331" s="61"/>
      <c r="M331" s="199" t="s">
        <v>21</v>
      </c>
      <c r="N331" s="200" t="s">
        <v>43</v>
      </c>
      <c r="O331" s="42"/>
      <c r="P331" s="201">
        <f>O331*H331</f>
        <v>0</v>
      </c>
      <c r="Q331" s="201">
        <v>1.47E-2</v>
      </c>
      <c r="R331" s="201">
        <f>Q331*H331</f>
        <v>1.47E-2</v>
      </c>
      <c r="S331" s="201">
        <v>0</v>
      </c>
      <c r="T331" s="202">
        <f>S331*H331</f>
        <v>0</v>
      </c>
      <c r="AR331" s="24" t="s">
        <v>275</v>
      </c>
      <c r="AT331" s="24" t="s">
        <v>155</v>
      </c>
      <c r="AU331" s="24" t="s">
        <v>82</v>
      </c>
      <c r="AY331" s="24" t="s">
        <v>152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24" t="s">
        <v>80</v>
      </c>
      <c r="BK331" s="203">
        <f>ROUND(I331*H331,2)</f>
        <v>0</v>
      </c>
      <c r="BL331" s="24" t="s">
        <v>275</v>
      </c>
      <c r="BM331" s="24" t="s">
        <v>1142</v>
      </c>
    </row>
    <row r="332" spans="2:65" s="1" customFormat="1" ht="27">
      <c r="B332" s="41"/>
      <c r="C332" s="63"/>
      <c r="D332" s="204" t="s">
        <v>162</v>
      </c>
      <c r="E332" s="63"/>
      <c r="F332" s="205" t="s">
        <v>1563</v>
      </c>
      <c r="G332" s="63"/>
      <c r="H332" s="63"/>
      <c r="I332" s="163"/>
      <c r="J332" s="63"/>
      <c r="K332" s="63"/>
      <c r="L332" s="61"/>
      <c r="M332" s="206"/>
      <c r="N332" s="42"/>
      <c r="O332" s="42"/>
      <c r="P332" s="42"/>
      <c r="Q332" s="42"/>
      <c r="R332" s="42"/>
      <c r="S332" s="42"/>
      <c r="T332" s="78"/>
      <c r="AT332" s="24" t="s">
        <v>162</v>
      </c>
      <c r="AU332" s="24" t="s">
        <v>82</v>
      </c>
    </row>
    <row r="333" spans="2:65" s="12" customFormat="1" ht="13.5">
      <c r="B333" s="217"/>
      <c r="C333" s="218"/>
      <c r="D333" s="204" t="s">
        <v>164</v>
      </c>
      <c r="E333" s="219" t="s">
        <v>21</v>
      </c>
      <c r="F333" s="220" t="s">
        <v>1360</v>
      </c>
      <c r="G333" s="218"/>
      <c r="H333" s="221">
        <v>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164</v>
      </c>
      <c r="AU333" s="227" t="s">
        <v>82</v>
      </c>
      <c r="AV333" s="12" t="s">
        <v>82</v>
      </c>
      <c r="AW333" s="12" t="s">
        <v>35</v>
      </c>
      <c r="AX333" s="12" t="s">
        <v>80</v>
      </c>
      <c r="AY333" s="227" t="s">
        <v>152</v>
      </c>
    </row>
    <row r="334" spans="2:65" s="1" customFormat="1" ht="25.5" customHeight="1">
      <c r="B334" s="41"/>
      <c r="C334" s="192" t="s">
        <v>749</v>
      </c>
      <c r="D334" s="192" t="s">
        <v>155</v>
      </c>
      <c r="E334" s="193" t="s">
        <v>1564</v>
      </c>
      <c r="F334" s="194" t="s">
        <v>1565</v>
      </c>
      <c r="G334" s="195" t="s">
        <v>1446</v>
      </c>
      <c r="H334" s="196">
        <v>2</v>
      </c>
      <c r="I334" s="197"/>
      <c r="J334" s="198">
        <f>ROUND(I334*H334,2)</f>
        <v>0</v>
      </c>
      <c r="K334" s="194" t="s">
        <v>159</v>
      </c>
      <c r="L334" s="61"/>
      <c r="M334" s="199" t="s">
        <v>21</v>
      </c>
      <c r="N334" s="200" t="s">
        <v>43</v>
      </c>
      <c r="O334" s="42"/>
      <c r="P334" s="201">
        <f>O334*H334</f>
        <v>0</v>
      </c>
      <c r="Q334" s="201">
        <v>1.9599999999999999E-3</v>
      </c>
      <c r="R334" s="201">
        <f>Q334*H334</f>
        <v>3.9199999999999999E-3</v>
      </c>
      <c r="S334" s="201">
        <v>0</v>
      </c>
      <c r="T334" s="202">
        <f>S334*H334</f>
        <v>0</v>
      </c>
      <c r="AR334" s="24" t="s">
        <v>275</v>
      </c>
      <c r="AT334" s="24" t="s">
        <v>155</v>
      </c>
      <c r="AU334" s="24" t="s">
        <v>82</v>
      </c>
      <c r="AY334" s="24" t="s">
        <v>152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24" t="s">
        <v>80</v>
      </c>
      <c r="BK334" s="203">
        <f>ROUND(I334*H334,2)</f>
        <v>0</v>
      </c>
      <c r="BL334" s="24" t="s">
        <v>275</v>
      </c>
      <c r="BM334" s="24" t="s">
        <v>1178</v>
      </c>
    </row>
    <row r="335" spans="2:65" s="1" customFormat="1" ht="13.5">
      <c r="B335" s="41"/>
      <c r="C335" s="63"/>
      <c r="D335" s="204" t="s">
        <v>162</v>
      </c>
      <c r="E335" s="63"/>
      <c r="F335" s="205" t="s">
        <v>1565</v>
      </c>
      <c r="G335" s="63"/>
      <c r="H335" s="63"/>
      <c r="I335" s="163"/>
      <c r="J335" s="63"/>
      <c r="K335" s="63"/>
      <c r="L335" s="61"/>
      <c r="M335" s="206"/>
      <c r="N335" s="42"/>
      <c r="O335" s="42"/>
      <c r="P335" s="42"/>
      <c r="Q335" s="42"/>
      <c r="R335" s="42"/>
      <c r="S335" s="42"/>
      <c r="T335" s="78"/>
      <c r="AT335" s="24" t="s">
        <v>162</v>
      </c>
      <c r="AU335" s="24" t="s">
        <v>82</v>
      </c>
    </row>
    <row r="336" spans="2:65" s="12" customFormat="1" ht="13.5">
      <c r="B336" s="217"/>
      <c r="C336" s="218"/>
      <c r="D336" s="204" t="s">
        <v>164</v>
      </c>
      <c r="E336" s="219" t="s">
        <v>21</v>
      </c>
      <c r="F336" s="220" t="s">
        <v>1566</v>
      </c>
      <c r="G336" s="218"/>
      <c r="H336" s="221">
        <v>2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164</v>
      </c>
      <c r="AU336" s="227" t="s">
        <v>82</v>
      </c>
      <c r="AV336" s="12" t="s">
        <v>82</v>
      </c>
      <c r="AW336" s="12" t="s">
        <v>35</v>
      </c>
      <c r="AX336" s="12" t="s">
        <v>80</v>
      </c>
      <c r="AY336" s="227" t="s">
        <v>152</v>
      </c>
    </row>
    <row r="337" spans="2:65" s="1" customFormat="1" ht="25.5" customHeight="1">
      <c r="B337" s="41"/>
      <c r="C337" s="192" t="s">
        <v>754</v>
      </c>
      <c r="D337" s="192" t="s">
        <v>155</v>
      </c>
      <c r="E337" s="193" t="s">
        <v>1567</v>
      </c>
      <c r="F337" s="194" t="s">
        <v>1568</v>
      </c>
      <c r="G337" s="195" t="s">
        <v>1446</v>
      </c>
      <c r="H337" s="196">
        <v>3</v>
      </c>
      <c r="I337" s="197"/>
      <c r="J337" s="198">
        <f>ROUND(I337*H337,2)</f>
        <v>0</v>
      </c>
      <c r="K337" s="194" t="s">
        <v>159</v>
      </c>
      <c r="L337" s="61"/>
      <c r="M337" s="199" t="s">
        <v>21</v>
      </c>
      <c r="N337" s="200" t="s">
        <v>43</v>
      </c>
      <c r="O337" s="42"/>
      <c r="P337" s="201">
        <f>O337*H337</f>
        <v>0</v>
      </c>
      <c r="Q337" s="201">
        <v>1.8E-3</v>
      </c>
      <c r="R337" s="201">
        <f>Q337*H337</f>
        <v>5.4000000000000003E-3</v>
      </c>
      <c r="S337" s="201">
        <v>0</v>
      </c>
      <c r="T337" s="202">
        <f>S337*H337</f>
        <v>0</v>
      </c>
      <c r="AR337" s="24" t="s">
        <v>275</v>
      </c>
      <c r="AT337" s="24" t="s">
        <v>155</v>
      </c>
      <c r="AU337" s="24" t="s">
        <v>82</v>
      </c>
      <c r="AY337" s="24" t="s">
        <v>152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24" t="s">
        <v>80</v>
      </c>
      <c r="BK337" s="203">
        <f>ROUND(I337*H337,2)</f>
        <v>0</v>
      </c>
      <c r="BL337" s="24" t="s">
        <v>275</v>
      </c>
      <c r="BM337" s="24" t="s">
        <v>1188</v>
      </c>
    </row>
    <row r="338" spans="2:65" s="1" customFormat="1" ht="13.5">
      <c r="B338" s="41"/>
      <c r="C338" s="63"/>
      <c r="D338" s="204" t="s">
        <v>162</v>
      </c>
      <c r="E338" s="63"/>
      <c r="F338" s="205" t="s">
        <v>1569</v>
      </c>
      <c r="G338" s="63"/>
      <c r="H338" s="63"/>
      <c r="I338" s="163"/>
      <c r="J338" s="63"/>
      <c r="K338" s="63"/>
      <c r="L338" s="61"/>
      <c r="M338" s="206"/>
      <c r="N338" s="42"/>
      <c r="O338" s="42"/>
      <c r="P338" s="42"/>
      <c r="Q338" s="42"/>
      <c r="R338" s="42"/>
      <c r="S338" s="42"/>
      <c r="T338" s="78"/>
      <c r="AT338" s="24" t="s">
        <v>162</v>
      </c>
      <c r="AU338" s="24" t="s">
        <v>82</v>
      </c>
    </row>
    <row r="339" spans="2:65" s="12" customFormat="1" ht="13.5">
      <c r="B339" s="217"/>
      <c r="C339" s="218"/>
      <c r="D339" s="204" t="s">
        <v>164</v>
      </c>
      <c r="E339" s="219" t="s">
        <v>21</v>
      </c>
      <c r="F339" s="220" t="s">
        <v>1570</v>
      </c>
      <c r="G339" s="218"/>
      <c r="H339" s="221">
        <v>3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164</v>
      </c>
      <c r="AU339" s="227" t="s">
        <v>82</v>
      </c>
      <c r="AV339" s="12" t="s">
        <v>82</v>
      </c>
      <c r="AW339" s="12" t="s">
        <v>35</v>
      </c>
      <c r="AX339" s="12" t="s">
        <v>80</v>
      </c>
      <c r="AY339" s="227" t="s">
        <v>152</v>
      </c>
    </row>
    <row r="340" spans="2:65" s="1" customFormat="1" ht="16.5" customHeight="1">
      <c r="B340" s="41"/>
      <c r="C340" s="192" t="s">
        <v>761</v>
      </c>
      <c r="D340" s="192" t="s">
        <v>155</v>
      </c>
      <c r="E340" s="193" t="s">
        <v>1571</v>
      </c>
      <c r="F340" s="194" t="s">
        <v>1572</v>
      </c>
      <c r="G340" s="195" t="s">
        <v>1446</v>
      </c>
      <c r="H340" s="196">
        <v>21</v>
      </c>
      <c r="I340" s="197"/>
      <c r="J340" s="198">
        <f>ROUND(I340*H340,2)</f>
        <v>0</v>
      </c>
      <c r="K340" s="194" t="s">
        <v>159</v>
      </c>
      <c r="L340" s="61"/>
      <c r="M340" s="199" t="s">
        <v>21</v>
      </c>
      <c r="N340" s="200" t="s">
        <v>43</v>
      </c>
      <c r="O340" s="42"/>
      <c r="P340" s="201">
        <f>O340*H340</f>
        <v>0</v>
      </c>
      <c r="Q340" s="201">
        <v>1.8400000000000001E-3</v>
      </c>
      <c r="R340" s="201">
        <f>Q340*H340</f>
        <v>3.8640000000000001E-2</v>
      </c>
      <c r="S340" s="201">
        <v>0</v>
      </c>
      <c r="T340" s="202">
        <f>S340*H340</f>
        <v>0</v>
      </c>
      <c r="AR340" s="24" t="s">
        <v>275</v>
      </c>
      <c r="AT340" s="24" t="s">
        <v>155</v>
      </c>
      <c r="AU340" s="24" t="s">
        <v>82</v>
      </c>
      <c r="AY340" s="24" t="s">
        <v>152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24" t="s">
        <v>80</v>
      </c>
      <c r="BK340" s="203">
        <f>ROUND(I340*H340,2)</f>
        <v>0</v>
      </c>
      <c r="BL340" s="24" t="s">
        <v>275</v>
      </c>
      <c r="BM340" s="24" t="s">
        <v>1201</v>
      </c>
    </row>
    <row r="341" spans="2:65" s="1" customFormat="1" ht="13.5">
      <c r="B341" s="41"/>
      <c r="C341" s="63"/>
      <c r="D341" s="204" t="s">
        <v>162</v>
      </c>
      <c r="E341" s="63"/>
      <c r="F341" s="205" t="s">
        <v>1572</v>
      </c>
      <c r="G341" s="63"/>
      <c r="H341" s="63"/>
      <c r="I341" s="163"/>
      <c r="J341" s="63"/>
      <c r="K341" s="63"/>
      <c r="L341" s="61"/>
      <c r="M341" s="206"/>
      <c r="N341" s="42"/>
      <c r="O341" s="42"/>
      <c r="P341" s="42"/>
      <c r="Q341" s="42"/>
      <c r="R341" s="42"/>
      <c r="S341" s="42"/>
      <c r="T341" s="78"/>
      <c r="AT341" s="24" t="s">
        <v>162</v>
      </c>
      <c r="AU341" s="24" t="s">
        <v>82</v>
      </c>
    </row>
    <row r="342" spans="2:65" s="12" customFormat="1" ht="13.5">
      <c r="B342" s="217"/>
      <c r="C342" s="218"/>
      <c r="D342" s="204" t="s">
        <v>164</v>
      </c>
      <c r="E342" s="219" t="s">
        <v>21</v>
      </c>
      <c r="F342" s="220" t="s">
        <v>1573</v>
      </c>
      <c r="G342" s="218"/>
      <c r="H342" s="221">
        <v>21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164</v>
      </c>
      <c r="AU342" s="227" t="s">
        <v>82</v>
      </c>
      <c r="AV342" s="12" t="s">
        <v>82</v>
      </c>
      <c r="AW342" s="12" t="s">
        <v>35</v>
      </c>
      <c r="AX342" s="12" t="s">
        <v>80</v>
      </c>
      <c r="AY342" s="227" t="s">
        <v>152</v>
      </c>
    </row>
    <row r="343" spans="2:65" s="1" customFormat="1" ht="16.5" customHeight="1">
      <c r="B343" s="41"/>
      <c r="C343" s="192" t="s">
        <v>768</v>
      </c>
      <c r="D343" s="192" t="s">
        <v>155</v>
      </c>
      <c r="E343" s="193" t="s">
        <v>1574</v>
      </c>
      <c r="F343" s="194" t="s">
        <v>1575</v>
      </c>
      <c r="G343" s="195" t="s">
        <v>1446</v>
      </c>
      <c r="H343" s="196">
        <v>8</v>
      </c>
      <c r="I343" s="197"/>
      <c r="J343" s="198">
        <f>ROUND(I343*H343,2)</f>
        <v>0</v>
      </c>
      <c r="K343" s="194" t="s">
        <v>159</v>
      </c>
      <c r="L343" s="61"/>
      <c r="M343" s="199" t="s">
        <v>21</v>
      </c>
      <c r="N343" s="200" t="s">
        <v>43</v>
      </c>
      <c r="O343" s="42"/>
      <c r="P343" s="201">
        <f>O343*H343</f>
        <v>0</v>
      </c>
      <c r="Q343" s="201">
        <v>1.8400000000000001E-3</v>
      </c>
      <c r="R343" s="201">
        <f>Q343*H343</f>
        <v>1.472E-2</v>
      </c>
      <c r="S343" s="201">
        <v>0</v>
      </c>
      <c r="T343" s="202">
        <f>S343*H343</f>
        <v>0</v>
      </c>
      <c r="AR343" s="24" t="s">
        <v>275</v>
      </c>
      <c r="AT343" s="24" t="s">
        <v>155</v>
      </c>
      <c r="AU343" s="24" t="s">
        <v>82</v>
      </c>
      <c r="AY343" s="24" t="s">
        <v>152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24" t="s">
        <v>80</v>
      </c>
      <c r="BK343" s="203">
        <f>ROUND(I343*H343,2)</f>
        <v>0</v>
      </c>
      <c r="BL343" s="24" t="s">
        <v>275</v>
      </c>
      <c r="BM343" s="24" t="s">
        <v>1215</v>
      </c>
    </row>
    <row r="344" spans="2:65" s="1" customFormat="1" ht="13.5">
      <c r="B344" s="41"/>
      <c r="C344" s="63"/>
      <c r="D344" s="204" t="s">
        <v>162</v>
      </c>
      <c r="E344" s="63"/>
      <c r="F344" s="205" t="s">
        <v>1575</v>
      </c>
      <c r="G344" s="63"/>
      <c r="H344" s="63"/>
      <c r="I344" s="163"/>
      <c r="J344" s="63"/>
      <c r="K344" s="63"/>
      <c r="L344" s="61"/>
      <c r="M344" s="206"/>
      <c r="N344" s="42"/>
      <c r="O344" s="42"/>
      <c r="P344" s="42"/>
      <c r="Q344" s="42"/>
      <c r="R344" s="42"/>
      <c r="S344" s="42"/>
      <c r="T344" s="78"/>
      <c r="AT344" s="24" t="s">
        <v>162</v>
      </c>
      <c r="AU344" s="24" t="s">
        <v>82</v>
      </c>
    </row>
    <row r="345" spans="2:65" s="12" customFormat="1" ht="13.5">
      <c r="B345" s="217"/>
      <c r="C345" s="218"/>
      <c r="D345" s="204" t="s">
        <v>164</v>
      </c>
      <c r="E345" s="219" t="s">
        <v>21</v>
      </c>
      <c r="F345" s="220" t="s">
        <v>1576</v>
      </c>
      <c r="G345" s="218"/>
      <c r="H345" s="221">
        <v>8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164</v>
      </c>
      <c r="AU345" s="227" t="s">
        <v>82</v>
      </c>
      <c r="AV345" s="12" t="s">
        <v>82</v>
      </c>
      <c r="AW345" s="12" t="s">
        <v>35</v>
      </c>
      <c r="AX345" s="12" t="s">
        <v>80</v>
      </c>
      <c r="AY345" s="227" t="s">
        <v>152</v>
      </c>
    </row>
    <row r="346" spans="2:65" s="1" customFormat="1" ht="16.5" customHeight="1">
      <c r="B346" s="41"/>
      <c r="C346" s="192" t="s">
        <v>775</v>
      </c>
      <c r="D346" s="192" t="s">
        <v>155</v>
      </c>
      <c r="E346" s="193" t="s">
        <v>1577</v>
      </c>
      <c r="F346" s="194" t="s">
        <v>1578</v>
      </c>
      <c r="G346" s="195" t="s">
        <v>371</v>
      </c>
      <c r="H346" s="196">
        <v>21</v>
      </c>
      <c r="I346" s="197"/>
      <c r="J346" s="198">
        <f>ROUND(I346*H346,2)</f>
        <v>0</v>
      </c>
      <c r="K346" s="194" t="s">
        <v>159</v>
      </c>
      <c r="L346" s="61"/>
      <c r="M346" s="199" t="s">
        <v>21</v>
      </c>
      <c r="N346" s="200" t="s">
        <v>43</v>
      </c>
      <c r="O346" s="42"/>
      <c r="P346" s="201">
        <f>O346*H346</f>
        <v>0</v>
      </c>
      <c r="Q346" s="201">
        <v>2.3000000000000001E-4</v>
      </c>
      <c r="R346" s="201">
        <f>Q346*H346</f>
        <v>4.8300000000000001E-3</v>
      </c>
      <c r="S346" s="201">
        <v>0</v>
      </c>
      <c r="T346" s="202">
        <f>S346*H346</f>
        <v>0</v>
      </c>
      <c r="AR346" s="24" t="s">
        <v>275</v>
      </c>
      <c r="AT346" s="24" t="s">
        <v>155</v>
      </c>
      <c r="AU346" s="24" t="s">
        <v>82</v>
      </c>
      <c r="AY346" s="24" t="s">
        <v>152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24" t="s">
        <v>80</v>
      </c>
      <c r="BK346" s="203">
        <f>ROUND(I346*H346,2)</f>
        <v>0</v>
      </c>
      <c r="BL346" s="24" t="s">
        <v>275</v>
      </c>
      <c r="BM346" s="24" t="s">
        <v>1236</v>
      </c>
    </row>
    <row r="347" spans="2:65" s="1" customFormat="1" ht="13.5">
      <c r="B347" s="41"/>
      <c r="C347" s="63"/>
      <c r="D347" s="204" t="s">
        <v>162</v>
      </c>
      <c r="E347" s="63"/>
      <c r="F347" s="205" t="s">
        <v>1579</v>
      </c>
      <c r="G347" s="63"/>
      <c r="H347" s="63"/>
      <c r="I347" s="163"/>
      <c r="J347" s="63"/>
      <c r="K347" s="63"/>
      <c r="L347" s="61"/>
      <c r="M347" s="206"/>
      <c r="N347" s="42"/>
      <c r="O347" s="42"/>
      <c r="P347" s="42"/>
      <c r="Q347" s="42"/>
      <c r="R347" s="42"/>
      <c r="S347" s="42"/>
      <c r="T347" s="78"/>
      <c r="AT347" s="24" t="s">
        <v>162</v>
      </c>
      <c r="AU347" s="24" t="s">
        <v>82</v>
      </c>
    </row>
    <row r="348" spans="2:65" s="12" customFormat="1" ht="13.5">
      <c r="B348" s="217"/>
      <c r="C348" s="218"/>
      <c r="D348" s="204" t="s">
        <v>164</v>
      </c>
      <c r="E348" s="219" t="s">
        <v>21</v>
      </c>
      <c r="F348" s="220" t="s">
        <v>1573</v>
      </c>
      <c r="G348" s="218"/>
      <c r="H348" s="221">
        <v>21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164</v>
      </c>
      <c r="AU348" s="227" t="s">
        <v>82</v>
      </c>
      <c r="AV348" s="12" t="s">
        <v>82</v>
      </c>
      <c r="AW348" s="12" t="s">
        <v>35</v>
      </c>
      <c r="AX348" s="12" t="s">
        <v>80</v>
      </c>
      <c r="AY348" s="227" t="s">
        <v>152</v>
      </c>
    </row>
    <row r="349" spans="2:65" s="1" customFormat="1" ht="16.5" customHeight="1">
      <c r="B349" s="41"/>
      <c r="C349" s="192" t="s">
        <v>785</v>
      </c>
      <c r="D349" s="192" t="s">
        <v>155</v>
      </c>
      <c r="E349" s="193" t="s">
        <v>1580</v>
      </c>
      <c r="F349" s="194" t="s">
        <v>1581</v>
      </c>
      <c r="G349" s="195" t="s">
        <v>371</v>
      </c>
      <c r="H349" s="196">
        <v>2</v>
      </c>
      <c r="I349" s="197"/>
      <c r="J349" s="198">
        <f>ROUND(I349*H349,2)</f>
        <v>0</v>
      </c>
      <c r="K349" s="194" t="s">
        <v>159</v>
      </c>
      <c r="L349" s="61"/>
      <c r="M349" s="199" t="s">
        <v>21</v>
      </c>
      <c r="N349" s="200" t="s">
        <v>43</v>
      </c>
      <c r="O349" s="42"/>
      <c r="P349" s="201">
        <f>O349*H349</f>
        <v>0</v>
      </c>
      <c r="Q349" s="201">
        <v>2.7999999999999998E-4</v>
      </c>
      <c r="R349" s="201">
        <f>Q349*H349</f>
        <v>5.5999999999999995E-4</v>
      </c>
      <c r="S349" s="201">
        <v>0</v>
      </c>
      <c r="T349" s="202">
        <f>S349*H349</f>
        <v>0</v>
      </c>
      <c r="AR349" s="24" t="s">
        <v>275</v>
      </c>
      <c r="AT349" s="24" t="s">
        <v>155</v>
      </c>
      <c r="AU349" s="24" t="s">
        <v>82</v>
      </c>
      <c r="AY349" s="24" t="s">
        <v>152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24" t="s">
        <v>80</v>
      </c>
      <c r="BK349" s="203">
        <f>ROUND(I349*H349,2)</f>
        <v>0</v>
      </c>
      <c r="BL349" s="24" t="s">
        <v>275</v>
      </c>
      <c r="BM349" s="24" t="s">
        <v>1247</v>
      </c>
    </row>
    <row r="350" spans="2:65" s="1" customFormat="1" ht="13.5">
      <c r="B350" s="41"/>
      <c r="C350" s="63"/>
      <c r="D350" s="204" t="s">
        <v>162</v>
      </c>
      <c r="E350" s="63"/>
      <c r="F350" s="205" t="s">
        <v>1582</v>
      </c>
      <c r="G350" s="63"/>
      <c r="H350" s="63"/>
      <c r="I350" s="163"/>
      <c r="J350" s="63"/>
      <c r="K350" s="63"/>
      <c r="L350" s="61"/>
      <c r="M350" s="206"/>
      <c r="N350" s="42"/>
      <c r="O350" s="42"/>
      <c r="P350" s="42"/>
      <c r="Q350" s="42"/>
      <c r="R350" s="42"/>
      <c r="S350" s="42"/>
      <c r="T350" s="78"/>
      <c r="AT350" s="24" t="s">
        <v>162</v>
      </c>
      <c r="AU350" s="24" t="s">
        <v>82</v>
      </c>
    </row>
    <row r="351" spans="2:65" s="12" customFormat="1" ht="13.5">
      <c r="B351" s="217"/>
      <c r="C351" s="218"/>
      <c r="D351" s="204" t="s">
        <v>164</v>
      </c>
      <c r="E351" s="219" t="s">
        <v>21</v>
      </c>
      <c r="F351" s="220" t="s">
        <v>1583</v>
      </c>
      <c r="G351" s="218"/>
      <c r="H351" s="221">
        <v>1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164</v>
      </c>
      <c r="AU351" s="227" t="s">
        <v>82</v>
      </c>
      <c r="AV351" s="12" t="s">
        <v>82</v>
      </c>
      <c r="AW351" s="12" t="s">
        <v>35</v>
      </c>
      <c r="AX351" s="12" t="s">
        <v>72</v>
      </c>
      <c r="AY351" s="227" t="s">
        <v>152</v>
      </c>
    </row>
    <row r="352" spans="2:65" s="12" customFormat="1" ht="13.5">
      <c r="B352" s="217"/>
      <c r="C352" s="218"/>
      <c r="D352" s="204" t="s">
        <v>164</v>
      </c>
      <c r="E352" s="219" t="s">
        <v>21</v>
      </c>
      <c r="F352" s="220" t="s">
        <v>1584</v>
      </c>
      <c r="G352" s="218"/>
      <c r="H352" s="221">
        <v>1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164</v>
      </c>
      <c r="AU352" s="227" t="s">
        <v>82</v>
      </c>
      <c r="AV352" s="12" t="s">
        <v>82</v>
      </c>
      <c r="AW352" s="12" t="s">
        <v>35</v>
      </c>
      <c r="AX352" s="12" t="s">
        <v>72</v>
      </c>
      <c r="AY352" s="227" t="s">
        <v>152</v>
      </c>
    </row>
    <row r="353" spans="2:65" s="14" customFormat="1" ht="13.5">
      <c r="B353" s="239"/>
      <c r="C353" s="240"/>
      <c r="D353" s="204" t="s">
        <v>164</v>
      </c>
      <c r="E353" s="241" t="s">
        <v>21</v>
      </c>
      <c r="F353" s="242" t="s">
        <v>176</v>
      </c>
      <c r="G353" s="240"/>
      <c r="H353" s="243">
        <v>2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164</v>
      </c>
      <c r="AU353" s="249" t="s">
        <v>82</v>
      </c>
      <c r="AV353" s="14" t="s">
        <v>160</v>
      </c>
      <c r="AW353" s="14" t="s">
        <v>35</v>
      </c>
      <c r="AX353" s="14" t="s">
        <v>80</v>
      </c>
      <c r="AY353" s="249" t="s">
        <v>152</v>
      </c>
    </row>
    <row r="354" spans="2:65" s="1" customFormat="1" ht="25.5" customHeight="1">
      <c r="B354" s="41"/>
      <c r="C354" s="192" t="s">
        <v>791</v>
      </c>
      <c r="D354" s="192" t="s">
        <v>155</v>
      </c>
      <c r="E354" s="193" t="s">
        <v>1585</v>
      </c>
      <c r="F354" s="194" t="s">
        <v>1586</v>
      </c>
      <c r="G354" s="195" t="s">
        <v>1446</v>
      </c>
      <c r="H354" s="196">
        <v>13</v>
      </c>
      <c r="I354" s="197"/>
      <c r="J354" s="198">
        <f>ROUND(I354*H354,2)</f>
        <v>0</v>
      </c>
      <c r="K354" s="194" t="s">
        <v>159</v>
      </c>
      <c r="L354" s="61"/>
      <c r="M354" s="199" t="s">
        <v>21</v>
      </c>
      <c r="N354" s="200" t="s">
        <v>43</v>
      </c>
      <c r="O354" s="42"/>
      <c r="P354" s="201">
        <f>O354*H354</f>
        <v>0</v>
      </c>
      <c r="Q354" s="201">
        <v>2.4649999999999998E-2</v>
      </c>
      <c r="R354" s="201">
        <f>Q354*H354</f>
        <v>0.32044999999999996</v>
      </c>
      <c r="S354" s="201">
        <v>0</v>
      </c>
      <c r="T354" s="202">
        <f>S354*H354</f>
        <v>0</v>
      </c>
      <c r="AR354" s="24" t="s">
        <v>275</v>
      </c>
      <c r="AT354" s="24" t="s">
        <v>155</v>
      </c>
      <c r="AU354" s="24" t="s">
        <v>82</v>
      </c>
      <c r="AY354" s="24" t="s">
        <v>152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24" t="s">
        <v>80</v>
      </c>
      <c r="BK354" s="203">
        <f>ROUND(I354*H354,2)</f>
        <v>0</v>
      </c>
      <c r="BL354" s="24" t="s">
        <v>275</v>
      </c>
      <c r="BM354" s="24" t="s">
        <v>1258</v>
      </c>
    </row>
    <row r="355" spans="2:65" s="1" customFormat="1" ht="27">
      <c r="B355" s="41"/>
      <c r="C355" s="63"/>
      <c r="D355" s="204" t="s">
        <v>162</v>
      </c>
      <c r="E355" s="63"/>
      <c r="F355" s="205" t="s">
        <v>1587</v>
      </c>
      <c r="G355" s="63"/>
      <c r="H355" s="63"/>
      <c r="I355" s="163"/>
      <c r="J355" s="63"/>
      <c r="K355" s="63"/>
      <c r="L355" s="61"/>
      <c r="M355" s="206"/>
      <c r="N355" s="42"/>
      <c r="O355" s="42"/>
      <c r="P355" s="42"/>
      <c r="Q355" s="42"/>
      <c r="R355" s="42"/>
      <c r="S355" s="42"/>
      <c r="T355" s="78"/>
      <c r="AT355" s="24" t="s">
        <v>162</v>
      </c>
      <c r="AU355" s="24" t="s">
        <v>82</v>
      </c>
    </row>
    <row r="356" spans="2:65" s="1" customFormat="1" ht="16.5" customHeight="1">
      <c r="B356" s="41"/>
      <c r="C356" s="250" t="s">
        <v>795</v>
      </c>
      <c r="D356" s="250" t="s">
        <v>177</v>
      </c>
      <c r="E356" s="251" t="s">
        <v>1588</v>
      </c>
      <c r="F356" s="252" t="s">
        <v>1589</v>
      </c>
      <c r="G356" s="253" t="s">
        <v>371</v>
      </c>
      <c r="H356" s="254">
        <v>13</v>
      </c>
      <c r="I356" s="255"/>
      <c r="J356" s="256">
        <f>ROUND(I356*H356,2)</f>
        <v>0</v>
      </c>
      <c r="K356" s="252" t="s">
        <v>159</v>
      </c>
      <c r="L356" s="257"/>
      <c r="M356" s="258" t="s">
        <v>21</v>
      </c>
      <c r="N356" s="259" t="s">
        <v>43</v>
      </c>
      <c r="O356" s="42"/>
      <c r="P356" s="201">
        <f>O356*H356</f>
        <v>0</v>
      </c>
      <c r="Q356" s="201">
        <v>1.4E-2</v>
      </c>
      <c r="R356" s="201">
        <f>Q356*H356</f>
        <v>0.182</v>
      </c>
      <c r="S356" s="201">
        <v>0</v>
      </c>
      <c r="T356" s="202">
        <f>S356*H356</f>
        <v>0</v>
      </c>
      <c r="AR356" s="24" t="s">
        <v>431</v>
      </c>
      <c r="AT356" s="24" t="s">
        <v>177</v>
      </c>
      <c r="AU356" s="24" t="s">
        <v>82</v>
      </c>
      <c r="AY356" s="24" t="s">
        <v>152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24" t="s">
        <v>80</v>
      </c>
      <c r="BK356" s="203">
        <f>ROUND(I356*H356,2)</f>
        <v>0</v>
      </c>
      <c r="BL356" s="24" t="s">
        <v>275</v>
      </c>
      <c r="BM356" s="24" t="s">
        <v>1270</v>
      </c>
    </row>
    <row r="357" spans="2:65" s="1" customFormat="1" ht="13.5">
      <c r="B357" s="41"/>
      <c r="C357" s="63"/>
      <c r="D357" s="204" t="s">
        <v>162</v>
      </c>
      <c r="E357" s="63"/>
      <c r="F357" s="205" t="s">
        <v>1590</v>
      </c>
      <c r="G357" s="63"/>
      <c r="H357" s="63"/>
      <c r="I357" s="163"/>
      <c r="J357" s="63"/>
      <c r="K357" s="63"/>
      <c r="L357" s="61"/>
      <c r="M357" s="206"/>
      <c r="N357" s="42"/>
      <c r="O357" s="42"/>
      <c r="P357" s="42"/>
      <c r="Q357" s="42"/>
      <c r="R357" s="42"/>
      <c r="S357" s="42"/>
      <c r="T357" s="78"/>
      <c r="AT357" s="24" t="s">
        <v>162</v>
      </c>
      <c r="AU357" s="24" t="s">
        <v>82</v>
      </c>
    </row>
    <row r="358" spans="2:65" s="12" customFormat="1" ht="13.5">
      <c r="B358" s="217"/>
      <c r="C358" s="218"/>
      <c r="D358" s="204" t="s">
        <v>164</v>
      </c>
      <c r="E358" s="219" t="s">
        <v>21</v>
      </c>
      <c r="F358" s="220" t="s">
        <v>1396</v>
      </c>
      <c r="G358" s="218"/>
      <c r="H358" s="221">
        <v>13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164</v>
      </c>
      <c r="AU358" s="227" t="s">
        <v>82</v>
      </c>
      <c r="AV358" s="12" t="s">
        <v>82</v>
      </c>
      <c r="AW358" s="12" t="s">
        <v>35</v>
      </c>
      <c r="AX358" s="12" t="s">
        <v>80</v>
      </c>
      <c r="AY358" s="227" t="s">
        <v>152</v>
      </c>
    </row>
    <row r="359" spans="2:65" s="1" customFormat="1" ht="16.5" customHeight="1">
      <c r="B359" s="41"/>
      <c r="C359" s="250" t="s">
        <v>801</v>
      </c>
      <c r="D359" s="250" t="s">
        <v>177</v>
      </c>
      <c r="E359" s="251" t="s">
        <v>1591</v>
      </c>
      <c r="F359" s="252" t="s">
        <v>1592</v>
      </c>
      <c r="G359" s="253" t="s">
        <v>371</v>
      </c>
      <c r="H359" s="254">
        <v>15</v>
      </c>
      <c r="I359" s="255"/>
      <c r="J359" s="256">
        <f>ROUND(I359*H359,2)</f>
        <v>0</v>
      </c>
      <c r="K359" s="252" t="s">
        <v>159</v>
      </c>
      <c r="L359" s="257"/>
      <c r="M359" s="258" t="s">
        <v>21</v>
      </c>
      <c r="N359" s="259" t="s">
        <v>43</v>
      </c>
      <c r="O359" s="42"/>
      <c r="P359" s="201">
        <f>O359*H359</f>
        <v>0</v>
      </c>
      <c r="Q359" s="201">
        <v>1.2800000000000001E-3</v>
      </c>
      <c r="R359" s="201">
        <f>Q359*H359</f>
        <v>1.9200000000000002E-2</v>
      </c>
      <c r="S359" s="201">
        <v>0</v>
      </c>
      <c r="T359" s="202">
        <f>S359*H359</f>
        <v>0</v>
      </c>
      <c r="AR359" s="24" t="s">
        <v>431</v>
      </c>
      <c r="AT359" s="24" t="s">
        <v>177</v>
      </c>
      <c r="AU359" s="24" t="s">
        <v>82</v>
      </c>
      <c r="AY359" s="24" t="s">
        <v>152</v>
      </c>
      <c r="BE359" s="203">
        <f>IF(N359="základní",J359,0)</f>
        <v>0</v>
      </c>
      <c r="BF359" s="203">
        <f>IF(N359="snížená",J359,0)</f>
        <v>0</v>
      </c>
      <c r="BG359" s="203">
        <f>IF(N359="zákl. přenesená",J359,0)</f>
        <v>0</v>
      </c>
      <c r="BH359" s="203">
        <f>IF(N359="sníž. přenesená",J359,0)</f>
        <v>0</v>
      </c>
      <c r="BI359" s="203">
        <f>IF(N359="nulová",J359,0)</f>
        <v>0</v>
      </c>
      <c r="BJ359" s="24" t="s">
        <v>80</v>
      </c>
      <c r="BK359" s="203">
        <f>ROUND(I359*H359,2)</f>
        <v>0</v>
      </c>
      <c r="BL359" s="24" t="s">
        <v>275</v>
      </c>
      <c r="BM359" s="24" t="s">
        <v>1593</v>
      </c>
    </row>
    <row r="360" spans="2:65" s="1" customFormat="1" ht="13.5">
      <c r="B360" s="41"/>
      <c r="C360" s="63"/>
      <c r="D360" s="204" t="s">
        <v>162</v>
      </c>
      <c r="E360" s="63"/>
      <c r="F360" s="205" t="s">
        <v>1594</v>
      </c>
      <c r="G360" s="63"/>
      <c r="H360" s="63"/>
      <c r="I360" s="163"/>
      <c r="J360" s="63"/>
      <c r="K360" s="63"/>
      <c r="L360" s="61"/>
      <c r="M360" s="206"/>
      <c r="N360" s="42"/>
      <c r="O360" s="42"/>
      <c r="P360" s="42"/>
      <c r="Q360" s="42"/>
      <c r="R360" s="42"/>
      <c r="S360" s="42"/>
      <c r="T360" s="78"/>
      <c r="AT360" s="24" t="s">
        <v>162</v>
      </c>
      <c r="AU360" s="24" t="s">
        <v>82</v>
      </c>
    </row>
    <row r="361" spans="2:65" s="12" customFormat="1" ht="13.5">
      <c r="B361" s="217"/>
      <c r="C361" s="218"/>
      <c r="D361" s="204" t="s">
        <v>164</v>
      </c>
      <c r="E361" s="219" t="s">
        <v>21</v>
      </c>
      <c r="F361" s="220" t="s">
        <v>1595</v>
      </c>
      <c r="G361" s="218"/>
      <c r="H361" s="221">
        <v>15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164</v>
      </c>
      <c r="AU361" s="227" t="s">
        <v>82</v>
      </c>
      <c r="AV361" s="12" t="s">
        <v>82</v>
      </c>
      <c r="AW361" s="12" t="s">
        <v>35</v>
      </c>
      <c r="AX361" s="12" t="s">
        <v>80</v>
      </c>
      <c r="AY361" s="227" t="s">
        <v>152</v>
      </c>
    </row>
    <row r="362" spans="2:65" s="1" customFormat="1" ht="16.5" customHeight="1">
      <c r="B362" s="41"/>
      <c r="C362" s="192" t="s">
        <v>807</v>
      </c>
      <c r="D362" s="192" t="s">
        <v>155</v>
      </c>
      <c r="E362" s="193" t="s">
        <v>1596</v>
      </c>
      <c r="F362" s="194" t="s">
        <v>1597</v>
      </c>
      <c r="G362" s="195" t="s">
        <v>1399</v>
      </c>
      <c r="H362" s="264"/>
      <c r="I362" s="197"/>
      <c r="J362" s="198">
        <f>ROUND(I362*H362,2)</f>
        <v>0</v>
      </c>
      <c r="K362" s="194" t="s">
        <v>159</v>
      </c>
      <c r="L362" s="61"/>
      <c r="M362" s="199" t="s">
        <v>21</v>
      </c>
      <c r="N362" s="200" t="s">
        <v>43</v>
      </c>
      <c r="O362" s="4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AR362" s="24" t="s">
        <v>275</v>
      </c>
      <c r="AT362" s="24" t="s">
        <v>155</v>
      </c>
      <c r="AU362" s="24" t="s">
        <v>82</v>
      </c>
      <c r="AY362" s="24" t="s">
        <v>152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24" t="s">
        <v>80</v>
      </c>
      <c r="BK362" s="203">
        <f>ROUND(I362*H362,2)</f>
        <v>0</v>
      </c>
      <c r="BL362" s="24" t="s">
        <v>275</v>
      </c>
      <c r="BM362" s="24" t="s">
        <v>1598</v>
      </c>
    </row>
    <row r="363" spans="2:65" s="1" customFormat="1" ht="27">
      <c r="B363" s="41"/>
      <c r="C363" s="63"/>
      <c r="D363" s="204" t="s">
        <v>162</v>
      </c>
      <c r="E363" s="63"/>
      <c r="F363" s="205" t="s">
        <v>1599</v>
      </c>
      <c r="G363" s="63"/>
      <c r="H363" s="63"/>
      <c r="I363" s="163"/>
      <c r="J363" s="63"/>
      <c r="K363" s="63"/>
      <c r="L363" s="61"/>
      <c r="M363" s="261"/>
      <c r="N363" s="262"/>
      <c r="O363" s="262"/>
      <c r="P363" s="262"/>
      <c r="Q363" s="262"/>
      <c r="R363" s="262"/>
      <c r="S363" s="262"/>
      <c r="T363" s="263"/>
      <c r="AT363" s="24" t="s">
        <v>162</v>
      </c>
      <c r="AU363" s="24" t="s">
        <v>82</v>
      </c>
    </row>
    <row r="364" spans="2:65" s="1" customFormat="1" ht="6.95" customHeight="1">
      <c r="B364" s="56"/>
      <c r="C364" s="57"/>
      <c r="D364" s="57"/>
      <c r="E364" s="57"/>
      <c r="F364" s="57"/>
      <c r="G364" s="57"/>
      <c r="H364" s="57"/>
      <c r="I364" s="139"/>
      <c r="J364" s="57"/>
      <c r="K364" s="57"/>
      <c r="L364" s="61"/>
    </row>
  </sheetData>
  <sheetProtection algorithmName="SHA-512" hashValue="Oa5sxOpSOdqm/wPfVIQcV2qc5e7ha0GHUp/wJLeaNPzQ1n3oxnXdCHUOW2jyKqzTRCxNAcbCjaZSDBq0Z2gh0w==" saltValue="OQO9+VeTuKxIMnw9zmFIbGGwnPxldwgtr8bCBWZAs38DrnfuTFKOT9XIbWDUvpONSRN40bImWpaGgUXRSsxseg==" spinCount="100000" sheet="1" objects="1" scenarios="1" formatColumns="0" formatRows="0" autoFilter="0"/>
  <autoFilter ref="C85:K363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101</v>
      </c>
      <c r="G1" s="392" t="s">
        <v>102</v>
      </c>
      <c r="H1" s="392"/>
      <c r="I1" s="115"/>
      <c r="J1" s="114" t="s">
        <v>103</v>
      </c>
      <c r="K1" s="113" t="s">
        <v>104</v>
      </c>
      <c r="L1" s="114" t="s">
        <v>105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Stavební úpravy stanice st.dětí, dětská klinika-pavilon D3-4.NP, Krajská zdravotní a.s. - Masarykova nemocnice Ústí n.L.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1600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19. 12. 2017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1601</v>
      </c>
      <c r="K20" s="45"/>
    </row>
    <row r="21" spans="2:11" s="1" customFormat="1" ht="18" customHeight="1">
      <c r="B21" s="41"/>
      <c r="C21" s="42"/>
      <c r="D21" s="42"/>
      <c r="E21" s="35" t="s">
        <v>1602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57" customHeight="1">
      <c r="B24" s="121"/>
      <c r="C24" s="122"/>
      <c r="D24" s="122"/>
      <c r="E24" s="353" t="s">
        <v>37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ROUND(SUM(BE89:BE219), 2)</f>
        <v>0</v>
      </c>
      <c r="G30" s="42"/>
      <c r="H30" s="42"/>
      <c r="I30" s="131">
        <v>0.21</v>
      </c>
      <c r="J30" s="130">
        <f>ROUND(ROUND((SUM(BE89:BE219)),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ROUND(SUM(BF89:BF219), 2)</f>
        <v>0</v>
      </c>
      <c r="G31" s="42"/>
      <c r="H31" s="42"/>
      <c r="I31" s="131">
        <v>0.15</v>
      </c>
      <c r="J31" s="130">
        <f>ROUND(ROUND((SUM(BF89:BF219)),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ROUND(SUM(BG89:BG219),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ROUND(SUM(BH89:BH219),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ROUND(SUM(BI89:BI219),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Stavební úpravy stanice st.dětí, dětská klinika-pavilon D3-4.NP, Krajská zdravotní a.s. - Masarykova nemocnice Ústí n.L.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03 - Úpravy otopné soustavy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Ústí nad Labem</v>
      </c>
      <c r="G49" s="42"/>
      <c r="H49" s="42"/>
      <c r="I49" s="119" t="s">
        <v>25</v>
      </c>
      <c r="J49" s="120" t="str">
        <f>IF(J12="","",J12)</f>
        <v>19. 12. 2017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Krajská zdravotní a.s., Masarykova nemocnice UL</v>
      </c>
      <c r="G51" s="42"/>
      <c r="H51" s="42"/>
      <c r="I51" s="119" t="s">
        <v>33</v>
      </c>
      <c r="J51" s="353" t="str">
        <f>E21</f>
        <v xml:space="preserve">Tomáš Hanzlík 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110</v>
      </c>
      <c r="D54" s="132"/>
      <c r="E54" s="132"/>
      <c r="F54" s="132"/>
      <c r="G54" s="132"/>
      <c r="H54" s="132"/>
      <c r="I54" s="145"/>
      <c r="J54" s="146" t="s">
        <v>111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112</v>
      </c>
      <c r="D56" s="42"/>
      <c r="E56" s="42"/>
      <c r="F56" s="42"/>
      <c r="G56" s="42"/>
      <c r="H56" s="42"/>
      <c r="I56" s="118"/>
      <c r="J56" s="128">
        <f>J89</f>
        <v>0</v>
      </c>
      <c r="K56" s="45"/>
      <c r="AU56" s="24" t="s">
        <v>113</v>
      </c>
    </row>
    <row r="57" spans="2:47" s="7" customFormat="1" ht="24.95" customHeight="1">
      <c r="B57" s="149"/>
      <c r="C57" s="150"/>
      <c r="D57" s="151" t="s">
        <v>1603</v>
      </c>
      <c r="E57" s="152"/>
      <c r="F57" s="152"/>
      <c r="G57" s="152"/>
      <c r="H57" s="152"/>
      <c r="I57" s="153"/>
      <c r="J57" s="154">
        <f>J90</f>
        <v>0</v>
      </c>
      <c r="K57" s="155"/>
    </row>
    <row r="58" spans="2:47" s="8" customFormat="1" ht="19.899999999999999" customHeight="1">
      <c r="B58" s="156"/>
      <c r="C58" s="157"/>
      <c r="D58" s="158" t="s">
        <v>1604</v>
      </c>
      <c r="E58" s="159"/>
      <c r="F58" s="159"/>
      <c r="G58" s="159"/>
      <c r="H58" s="159"/>
      <c r="I58" s="160"/>
      <c r="J58" s="161">
        <f>J91</f>
        <v>0</v>
      </c>
      <c r="K58" s="162"/>
    </row>
    <row r="59" spans="2:47" s="8" customFormat="1" ht="19.899999999999999" customHeight="1">
      <c r="B59" s="156"/>
      <c r="C59" s="157"/>
      <c r="D59" s="158" t="s">
        <v>1605</v>
      </c>
      <c r="E59" s="159"/>
      <c r="F59" s="159"/>
      <c r="G59" s="159"/>
      <c r="H59" s="159"/>
      <c r="I59" s="160"/>
      <c r="J59" s="161">
        <f>J94</f>
        <v>0</v>
      </c>
      <c r="K59" s="162"/>
    </row>
    <row r="60" spans="2:47" s="8" customFormat="1" ht="19.899999999999999" customHeight="1">
      <c r="B60" s="156"/>
      <c r="C60" s="157"/>
      <c r="D60" s="158" t="s">
        <v>1606</v>
      </c>
      <c r="E60" s="159"/>
      <c r="F60" s="159"/>
      <c r="G60" s="159"/>
      <c r="H60" s="159"/>
      <c r="I60" s="160"/>
      <c r="J60" s="161">
        <f>J97</f>
        <v>0</v>
      </c>
      <c r="K60" s="162"/>
    </row>
    <row r="61" spans="2:47" s="8" customFormat="1" ht="19.899999999999999" customHeight="1">
      <c r="B61" s="156"/>
      <c r="C61" s="157"/>
      <c r="D61" s="158" t="s">
        <v>1607</v>
      </c>
      <c r="E61" s="159"/>
      <c r="F61" s="159"/>
      <c r="G61" s="159"/>
      <c r="H61" s="159"/>
      <c r="I61" s="160"/>
      <c r="J61" s="161">
        <f>J109</f>
        <v>0</v>
      </c>
      <c r="K61" s="162"/>
    </row>
    <row r="62" spans="2:47" s="7" customFormat="1" ht="24.95" customHeight="1">
      <c r="B62" s="149"/>
      <c r="C62" s="150"/>
      <c r="D62" s="151" t="s">
        <v>1608</v>
      </c>
      <c r="E62" s="152"/>
      <c r="F62" s="152"/>
      <c r="G62" s="152"/>
      <c r="H62" s="152"/>
      <c r="I62" s="153"/>
      <c r="J62" s="154">
        <f>J112</f>
        <v>0</v>
      </c>
      <c r="K62" s="155"/>
    </row>
    <row r="63" spans="2:47" s="8" customFormat="1" ht="19.899999999999999" customHeight="1">
      <c r="B63" s="156"/>
      <c r="C63" s="157"/>
      <c r="D63" s="158" t="s">
        <v>126</v>
      </c>
      <c r="E63" s="159"/>
      <c r="F63" s="159"/>
      <c r="G63" s="159"/>
      <c r="H63" s="159"/>
      <c r="I63" s="160"/>
      <c r="J63" s="161">
        <f>J113</f>
        <v>0</v>
      </c>
      <c r="K63" s="162"/>
    </row>
    <row r="64" spans="2:47" s="8" customFormat="1" ht="19.899999999999999" customHeight="1">
      <c r="B64" s="156"/>
      <c r="C64" s="157"/>
      <c r="D64" s="158" t="s">
        <v>1609</v>
      </c>
      <c r="E64" s="159"/>
      <c r="F64" s="159"/>
      <c r="G64" s="159"/>
      <c r="H64" s="159"/>
      <c r="I64" s="160"/>
      <c r="J64" s="161">
        <f>J120</f>
        <v>0</v>
      </c>
      <c r="K64" s="162"/>
    </row>
    <row r="65" spans="2:12" s="8" customFormat="1" ht="19.899999999999999" customHeight="1">
      <c r="B65" s="156"/>
      <c r="C65" s="157"/>
      <c r="D65" s="158" t="s">
        <v>1610</v>
      </c>
      <c r="E65" s="159"/>
      <c r="F65" s="159"/>
      <c r="G65" s="159"/>
      <c r="H65" s="159"/>
      <c r="I65" s="160"/>
      <c r="J65" s="161">
        <f>J147</f>
        <v>0</v>
      </c>
      <c r="K65" s="162"/>
    </row>
    <row r="66" spans="2:12" s="8" customFormat="1" ht="19.899999999999999" customHeight="1">
      <c r="B66" s="156"/>
      <c r="C66" s="157"/>
      <c r="D66" s="158" t="s">
        <v>1611</v>
      </c>
      <c r="E66" s="159"/>
      <c r="F66" s="159"/>
      <c r="G66" s="159"/>
      <c r="H66" s="159"/>
      <c r="I66" s="160"/>
      <c r="J66" s="161">
        <f>J163</f>
        <v>0</v>
      </c>
      <c r="K66" s="162"/>
    </row>
    <row r="67" spans="2:12" s="8" customFormat="1" ht="19.899999999999999" customHeight="1">
      <c r="B67" s="156"/>
      <c r="C67" s="157"/>
      <c r="D67" s="158" t="s">
        <v>1612</v>
      </c>
      <c r="E67" s="159"/>
      <c r="F67" s="159"/>
      <c r="G67" s="159"/>
      <c r="H67" s="159"/>
      <c r="I67" s="160"/>
      <c r="J67" s="161">
        <f>J213</f>
        <v>0</v>
      </c>
      <c r="K67" s="162"/>
    </row>
    <row r="68" spans="2:12" s="7" customFormat="1" ht="24.95" customHeight="1">
      <c r="B68" s="149"/>
      <c r="C68" s="150"/>
      <c r="D68" s="151" t="s">
        <v>1613</v>
      </c>
      <c r="E68" s="152"/>
      <c r="F68" s="152"/>
      <c r="G68" s="152"/>
      <c r="H68" s="152"/>
      <c r="I68" s="153"/>
      <c r="J68" s="154">
        <f>J215</f>
        <v>0</v>
      </c>
      <c r="K68" s="155"/>
    </row>
    <row r="69" spans="2:12" s="8" customFormat="1" ht="19.899999999999999" customHeight="1">
      <c r="B69" s="156"/>
      <c r="C69" s="157"/>
      <c r="D69" s="158" t="s">
        <v>1614</v>
      </c>
      <c r="E69" s="159"/>
      <c r="F69" s="159"/>
      <c r="G69" s="159"/>
      <c r="H69" s="159"/>
      <c r="I69" s="160"/>
      <c r="J69" s="161">
        <f>J216</f>
        <v>0</v>
      </c>
      <c r="K69" s="162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18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39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42"/>
      <c r="J75" s="60"/>
      <c r="K75" s="60"/>
      <c r="L75" s="61"/>
    </row>
    <row r="76" spans="2:12" s="1" customFormat="1" ht="36.950000000000003" customHeight="1">
      <c r="B76" s="41"/>
      <c r="C76" s="62" t="s">
        <v>136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6.5" customHeight="1">
      <c r="B79" s="41"/>
      <c r="C79" s="63"/>
      <c r="D79" s="63"/>
      <c r="E79" s="389" t="str">
        <f>E7</f>
        <v>Stavební úpravy stanice st.dětí, dětská klinika-pavilon D3-4.NP, Krajská zdravotní a.s. - Masarykova nemocnice Ústí n.L.</v>
      </c>
      <c r="F79" s="390"/>
      <c r="G79" s="390"/>
      <c r="H79" s="390"/>
      <c r="I79" s="163"/>
      <c r="J79" s="63"/>
      <c r="K79" s="63"/>
      <c r="L79" s="61"/>
    </row>
    <row r="80" spans="2:12" s="1" customFormat="1" ht="14.45" customHeight="1">
      <c r="B80" s="41"/>
      <c r="C80" s="65" t="s">
        <v>107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7.25" customHeight="1">
      <c r="B81" s="41"/>
      <c r="C81" s="63"/>
      <c r="D81" s="63"/>
      <c r="E81" s="364" t="str">
        <f>E9</f>
        <v>03 - Úpravy otopné soustavy</v>
      </c>
      <c r="F81" s="391"/>
      <c r="G81" s="391"/>
      <c r="H81" s="391"/>
      <c r="I81" s="163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8" customHeight="1">
      <c r="B83" s="41"/>
      <c r="C83" s="65" t="s">
        <v>23</v>
      </c>
      <c r="D83" s="63"/>
      <c r="E83" s="63"/>
      <c r="F83" s="164" t="str">
        <f>F12</f>
        <v>Ústí nad Labem</v>
      </c>
      <c r="G83" s="63"/>
      <c r="H83" s="63"/>
      <c r="I83" s="165" t="s">
        <v>25</v>
      </c>
      <c r="J83" s="73" t="str">
        <f>IF(J12="","",J12)</f>
        <v>19. 12. 2017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>
      <c r="B85" s="41"/>
      <c r="C85" s="65" t="s">
        <v>27</v>
      </c>
      <c r="D85" s="63"/>
      <c r="E85" s="63"/>
      <c r="F85" s="164" t="str">
        <f>E15</f>
        <v>Krajská zdravotní a.s., Masarykova nemocnice UL</v>
      </c>
      <c r="G85" s="63"/>
      <c r="H85" s="63"/>
      <c r="I85" s="165" t="s">
        <v>33</v>
      </c>
      <c r="J85" s="164" t="str">
        <f>E21</f>
        <v xml:space="preserve">Tomáš Hanzlík </v>
      </c>
      <c r="K85" s="63"/>
      <c r="L85" s="61"/>
    </row>
    <row r="86" spans="2:65" s="1" customFormat="1" ht="14.45" customHeight="1">
      <c r="B86" s="41"/>
      <c r="C86" s="65" t="s">
        <v>31</v>
      </c>
      <c r="D86" s="63"/>
      <c r="E86" s="63"/>
      <c r="F86" s="164" t="str">
        <f>IF(E18="","",E18)</f>
        <v/>
      </c>
      <c r="G86" s="63"/>
      <c r="H86" s="63"/>
      <c r="I86" s="163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5" s="9" customFormat="1" ht="29.25" customHeight="1">
      <c r="B88" s="166"/>
      <c r="C88" s="167" t="s">
        <v>137</v>
      </c>
      <c r="D88" s="168" t="s">
        <v>57</v>
      </c>
      <c r="E88" s="168" t="s">
        <v>53</v>
      </c>
      <c r="F88" s="168" t="s">
        <v>138</v>
      </c>
      <c r="G88" s="168" t="s">
        <v>139</v>
      </c>
      <c r="H88" s="168" t="s">
        <v>140</v>
      </c>
      <c r="I88" s="169" t="s">
        <v>141</v>
      </c>
      <c r="J88" s="168" t="s">
        <v>111</v>
      </c>
      <c r="K88" s="170" t="s">
        <v>142</v>
      </c>
      <c r="L88" s="171"/>
      <c r="M88" s="81" t="s">
        <v>143</v>
      </c>
      <c r="N88" s="82" t="s">
        <v>42</v>
      </c>
      <c r="O88" s="82" t="s">
        <v>144</v>
      </c>
      <c r="P88" s="82" t="s">
        <v>145</v>
      </c>
      <c r="Q88" s="82" t="s">
        <v>146</v>
      </c>
      <c r="R88" s="82" t="s">
        <v>147</v>
      </c>
      <c r="S88" s="82" t="s">
        <v>148</v>
      </c>
      <c r="T88" s="83" t="s">
        <v>149</v>
      </c>
    </row>
    <row r="89" spans="2:65" s="1" customFormat="1" ht="29.25" customHeight="1">
      <c r="B89" s="41"/>
      <c r="C89" s="87" t="s">
        <v>112</v>
      </c>
      <c r="D89" s="63"/>
      <c r="E89" s="63"/>
      <c r="F89" s="63"/>
      <c r="G89" s="63"/>
      <c r="H89" s="63"/>
      <c r="I89" s="163"/>
      <c r="J89" s="172">
        <f>BK89</f>
        <v>0</v>
      </c>
      <c r="K89" s="63"/>
      <c r="L89" s="61"/>
      <c r="M89" s="84"/>
      <c r="N89" s="85"/>
      <c r="O89" s="85"/>
      <c r="P89" s="173">
        <f>P90+P112+P215</f>
        <v>0</v>
      </c>
      <c r="Q89" s="85"/>
      <c r="R89" s="173">
        <f>R90+R112+R215</f>
        <v>2.8005900000000001</v>
      </c>
      <c r="S89" s="85"/>
      <c r="T89" s="174">
        <f>T90+T112+T215</f>
        <v>2.5101999999999998</v>
      </c>
      <c r="AT89" s="24" t="s">
        <v>71</v>
      </c>
      <c r="AU89" s="24" t="s">
        <v>113</v>
      </c>
      <c r="BK89" s="175">
        <f>BK90+BK112+BK215</f>
        <v>0</v>
      </c>
    </row>
    <row r="90" spans="2:65" s="10" customFormat="1" ht="37.35" customHeight="1">
      <c r="B90" s="176"/>
      <c r="C90" s="177"/>
      <c r="D90" s="178" t="s">
        <v>71</v>
      </c>
      <c r="E90" s="179" t="s">
        <v>150</v>
      </c>
      <c r="F90" s="179" t="s">
        <v>1615</v>
      </c>
      <c r="G90" s="177"/>
      <c r="H90" s="177"/>
      <c r="I90" s="180"/>
      <c r="J90" s="181">
        <f>BK90</f>
        <v>0</v>
      </c>
      <c r="K90" s="177"/>
      <c r="L90" s="182"/>
      <c r="M90" s="183"/>
      <c r="N90" s="184"/>
      <c r="O90" s="184"/>
      <c r="P90" s="185">
        <f>P91+P94+P97+P109</f>
        <v>0</v>
      </c>
      <c r="Q90" s="184"/>
      <c r="R90" s="185">
        <f>R91+R94+R97+R109</f>
        <v>0.86548000000000003</v>
      </c>
      <c r="S90" s="184"/>
      <c r="T90" s="186">
        <f>T91+T94+T97+T109</f>
        <v>0.33600000000000002</v>
      </c>
      <c r="AR90" s="187" t="s">
        <v>80</v>
      </c>
      <c r="AT90" s="188" t="s">
        <v>71</v>
      </c>
      <c r="AU90" s="188" t="s">
        <v>72</v>
      </c>
      <c r="AY90" s="187" t="s">
        <v>152</v>
      </c>
      <c r="BK90" s="189">
        <f>BK91+BK94+BK97+BK109</f>
        <v>0</v>
      </c>
    </row>
    <row r="91" spans="2:65" s="10" customFormat="1" ht="19.899999999999999" customHeight="1">
      <c r="B91" s="176"/>
      <c r="C91" s="177"/>
      <c r="D91" s="178" t="s">
        <v>71</v>
      </c>
      <c r="E91" s="190" t="s">
        <v>153</v>
      </c>
      <c r="F91" s="190" t="s">
        <v>1616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SUM(P92:P93)</f>
        <v>0</v>
      </c>
      <c r="Q91" s="184"/>
      <c r="R91" s="185">
        <f>SUM(R92:R93)</f>
        <v>0.66948000000000008</v>
      </c>
      <c r="S91" s="184"/>
      <c r="T91" s="186">
        <f>SUM(T92:T93)</f>
        <v>0</v>
      </c>
      <c r="AR91" s="187" t="s">
        <v>80</v>
      </c>
      <c r="AT91" s="188" t="s">
        <v>71</v>
      </c>
      <c r="AU91" s="188" t="s">
        <v>80</v>
      </c>
      <c r="AY91" s="187" t="s">
        <v>152</v>
      </c>
      <c r="BK91" s="189">
        <f>SUM(BK92:BK93)</f>
        <v>0</v>
      </c>
    </row>
    <row r="92" spans="2:65" s="1" customFormat="1" ht="25.5" customHeight="1">
      <c r="B92" s="41"/>
      <c r="C92" s="192" t="s">
        <v>80</v>
      </c>
      <c r="D92" s="192" t="s">
        <v>155</v>
      </c>
      <c r="E92" s="193" t="s">
        <v>1617</v>
      </c>
      <c r="F92" s="194" t="s">
        <v>1618</v>
      </c>
      <c r="G92" s="195" t="s">
        <v>371</v>
      </c>
      <c r="H92" s="196">
        <v>28</v>
      </c>
      <c r="I92" s="197"/>
      <c r="J92" s="198">
        <f>ROUND(I92*H92,2)</f>
        <v>0</v>
      </c>
      <c r="K92" s="194" t="s">
        <v>159</v>
      </c>
      <c r="L92" s="61"/>
      <c r="M92" s="199" t="s">
        <v>21</v>
      </c>
      <c r="N92" s="200" t="s">
        <v>43</v>
      </c>
      <c r="O92" s="42"/>
      <c r="P92" s="201">
        <f>O92*H92</f>
        <v>0</v>
      </c>
      <c r="Q92" s="201">
        <v>2.3910000000000001E-2</v>
      </c>
      <c r="R92" s="201">
        <f>Q92*H92</f>
        <v>0.66948000000000008</v>
      </c>
      <c r="S92" s="201">
        <v>0</v>
      </c>
      <c r="T92" s="202">
        <f>S92*H92</f>
        <v>0</v>
      </c>
      <c r="AR92" s="24" t="s">
        <v>160</v>
      </c>
      <c r="AT92" s="24" t="s">
        <v>155</v>
      </c>
      <c r="AU92" s="24" t="s">
        <v>82</v>
      </c>
      <c r="AY92" s="24" t="s">
        <v>152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80</v>
      </c>
      <c r="BK92" s="203">
        <f>ROUND(I92*H92,2)</f>
        <v>0</v>
      </c>
      <c r="BL92" s="24" t="s">
        <v>160</v>
      </c>
      <c r="BM92" s="24" t="s">
        <v>1619</v>
      </c>
    </row>
    <row r="93" spans="2:65" s="1" customFormat="1" ht="27">
      <c r="B93" s="41"/>
      <c r="C93" s="63"/>
      <c r="D93" s="204" t="s">
        <v>162</v>
      </c>
      <c r="E93" s="63"/>
      <c r="F93" s="205" t="s">
        <v>1620</v>
      </c>
      <c r="G93" s="63"/>
      <c r="H93" s="63"/>
      <c r="I93" s="163"/>
      <c r="J93" s="63"/>
      <c r="K93" s="63"/>
      <c r="L93" s="61"/>
      <c r="M93" s="206"/>
      <c r="N93" s="42"/>
      <c r="O93" s="42"/>
      <c r="P93" s="42"/>
      <c r="Q93" s="42"/>
      <c r="R93" s="42"/>
      <c r="S93" s="42"/>
      <c r="T93" s="78"/>
      <c r="AT93" s="24" t="s">
        <v>162</v>
      </c>
      <c r="AU93" s="24" t="s">
        <v>82</v>
      </c>
    </row>
    <row r="94" spans="2:65" s="10" customFormat="1" ht="29.85" customHeight="1">
      <c r="B94" s="176"/>
      <c r="C94" s="177"/>
      <c r="D94" s="178" t="s">
        <v>71</v>
      </c>
      <c r="E94" s="190" t="s">
        <v>204</v>
      </c>
      <c r="F94" s="190" t="s">
        <v>1621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SUM(P95:P96)</f>
        <v>0</v>
      </c>
      <c r="Q94" s="184"/>
      <c r="R94" s="185">
        <f>SUM(R95:R96)</f>
        <v>0.19600000000000001</v>
      </c>
      <c r="S94" s="184"/>
      <c r="T94" s="186">
        <f>SUM(T95:T96)</f>
        <v>0</v>
      </c>
      <c r="AR94" s="187" t="s">
        <v>80</v>
      </c>
      <c r="AT94" s="188" t="s">
        <v>71</v>
      </c>
      <c r="AU94" s="188" t="s">
        <v>80</v>
      </c>
      <c r="AY94" s="187" t="s">
        <v>152</v>
      </c>
      <c r="BK94" s="189">
        <f>SUM(BK95:BK96)</f>
        <v>0</v>
      </c>
    </row>
    <row r="95" spans="2:65" s="1" customFormat="1" ht="16.5" customHeight="1">
      <c r="B95" s="41"/>
      <c r="C95" s="192" t="s">
        <v>82</v>
      </c>
      <c r="D95" s="192" t="s">
        <v>155</v>
      </c>
      <c r="E95" s="193" t="s">
        <v>1622</v>
      </c>
      <c r="F95" s="194" t="s">
        <v>1623</v>
      </c>
      <c r="G95" s="195" t="s">
        <v>371</v>
      </c>
      <c r="H95" s="196">
        <v>56</v>
      </c>
      <c r="I95" s="197"/>
      <c r="J95" s="198">
        <f>ROUND(I95*H95,2)</f>
        <v>0</v>
      </c>
      <c r="K95" s="194" t="s">
        <v>159</v>
      </c>
      <c r="L95" s="61"/>
      <c r="M95" s="199" t="s">
        <v>21</v>
      </c>
      <c r="N95" s="200" t="s">
        <v>43</v>
      </c>
      <c r="O95" s="42"/>
      <c r="P95" s="201">
        <f>O95*H95</f>
        <v>0</v>
      </c>
      <c r="Q95" s="201">
        <v>3.5000000000000001E-3</v>
      </c>
      <c r="R95" s="201">
        <f>Q95*H95</f>
        <v>0.19600000000000001</v>
      </c>
      <c r="S95" s="201">
        <v>0</v>
      </c>
      <c r="T95" s="202">
        <f>S95*H95</f>
        <v>0</v>
      </c>
      <c r="AR95" s="24" t="s">
        <v>160</v>
      </c>
      <c r="AT95" s="24" t="s">
        <v>155</v>
      </c>
      <c r="AU95" s="24" t="s">
        <v>82</v>
      </c>
      <c r="AY95" s="24" t="s">
        <v>152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80</v>
      </c>
      <c r="BK95" s="203">
        <f>ROUND(I95*H95,2)</f>
        <v>0</v>
      </c>
      <c r="BL95" s="24" t="s">
        <v>160</v>
      </c>
      <c r="BM95" s="24" t="s">
        <v>1624</v>
      </c>
    </row>
    <row r="96" spans="2:65" s="1" customFormat="1" ht="27">
      <c r="B96" s="41"/>
      <c r="C96" s="63"/>
      <c r="D96" s="204" t="s">
        <v>162</v>
      </c>
      <c r="E96" s="63"/>
      <c r="F96" s="205" t="s">
        <v>1625</v>
      </c>
      <c r="G96" s="63"/>
      <c r="H96" s="63"/>
      <c r="I96" s="163"/>
      <c r="J96" s="63"/>
      <c r="K96" s="63"/>
      <c r="L96" s="61"/>
      <c r="M96" s="206"/>
      <c r="N96" s="42"/>
      <c r="O96" s="42"/>
      <c r="P96" s="42"/>
      <c r="Q96" s="42"/>
      <c r="R96" s="42"/>
      <c r="S96" s="42"/>
      <c r="T96" s="78"/>
      <c r="AT96" s="24" t="s">
        <v>162</v>
      </c>
      <c r="AU96" s="24" t="s">
        <v>82</v>
      </c>
    </row>
    <row r="97" spans="2:65" s="10" customFormat="1" ht="29.85" customHeight="1">
      <c r="B97" s="176"/>
      <c r="C97" s="177"/>
      <c r="D97" s="178" t="s">
        <v>71</v>
      </c>
      <c r="E97" s="190" t="s">
        <v>233</v>
      </c>
      <c r="F97" s="190" t="s">
        <v>1626</v>
      </c>
      <c r="G97" s="177"/>
      <c r="H97" s="177"/>
      <c r="I97" s="180"/>
      <c r="J97" s="191">
        <f>BK97</f>
        <v>0</v>
      </c>
      <c r="K97" s="177"/>
      <c r="L97" s="182"/>
      <c r="M97" s="183"/>
      <c r="N97" s="184"/>
      <c r="O97" s="184"/>
      <c r="P97" s="185">
        <f>SUM(P98:P108)</f>
        <v>0</v>
      </c>
      <c r="Q97" s="184"/>
      <c r="R97" s="185">
        <f>SUM(R98:R108)</f>
        <v>0</v>
      </c>
      <c r="S97" s="184"/>
      <c r="T97" s="186">
        <f>SUM(T98:T108)</f>
        <v>0.33600000000000002</v>
      </c>
      <c r="AR97" s="187" t="s">
        <v>80</v>
      </c>
      <c r="AT97" s="188" t="s">
        <v>71</v>
      </c>
      <c r="AU97" s="188" t="s">
        <v>80</v>
      </c>
      <c r="AY97" s="187" t="s">
        <v>152</v>
      </c>
      <c r="BK97" s="189">
        <f>SUM(BK98:BK108)</f>
        <v>0</v>
      </c>
    </row>
    <row r="98" spans="2:65" s="1" customFormat="1" ht="25.5" customHeight="1">
      <c r="B98" s="41"/>
      <c r="C98" s="192" t="s">
        <v>153</v>
      </c>
      <c r="D98" s="192" t="s">
        <v>155</v>
      </c>
      <c r="E98" s="193" t="s">
        <v>1627</v>
      </c>
      <c r="F98" s="194" t="s">
        <v>1628</v>
      </c>
      <c r="G98" s="195" t="s">
        <v>371</v>
      </c>
      <c r="H98" s="196">
        <v>28</v>
      </c>
      <c r="I98" s="197"/>
      <c r="J98" s="198">
        <f>ROUND(I98*H98,2)</f>
        <v>0</v>
      </c>
      <c r="K98" s="194" t="s">
        <v>159</v>
      </c>
      <c r="L98" s="61"/>
      <c r="M98" s="199" t="s">
        <v>21</v>
      </c>
      <c r="N98" s="200" t="s">
        <v>43</v>
      </c>
      <c r="O98" s="42"/>
      <c r="P98" s="201">
        <f>O98*H98</f>
        <v>0</v>
      </c>
      <c r="Q98" s="201">
        <v>0</v>
      </c>
      <c r="R98" s="201">
        <f>Q98*H98</f>
        <v>0</v>
      </c>
      <c r="S98" s="201">
        <v>1.2E-2</v>
      </c>
      <c r="T98" s="202">
        <f>S98*H98</f>
        <v>0.33600000000000002</v>
      </c>
      <c r="AR98" s="24" t="s">
        <v>160</v>
      </c>
      <c r="AT98" s="24" t="s">
        <v>155</v>
      </c>
      <c r="AU98" s="24" t="s">
        <v>82</v>
      </c>
      <c r="AY98" s="24" t="s">
        <v>152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4" t="s">
        <v>80</v>
      </c>
      <c r="BK98" s="203">
        <f>ROUND(I98*H98,2)</f>
        <v>0</v>
      </c>
      <c r="BL98" s="24" t="s">
        <v>160</v>
      </c>
      <c r="BM98" s="24" t="s">
        <v>1629</v>
      </c>
    </row>
    <row r="99" spans="2:65" s="1" customFormat="1" ht="27">
      <c r="B99" s="41"/>
      <c r="C99" s="63"/>
      <c r="D99" s="204" t="s">
        <v>162</v>
      </c>
      <c r="E99" s="63"/>
      <c r="F99" s="205" t="s">
        <v>1630</v>
      </c>
      <c r="G99" s="63"/>
      <c r="H99" s="63"/>
      <c r="I99" s="163"/>
      <c r="J99" s="63"/>
      <c r="K99" s="63"/>
      <c r="L99" s="61"/>
      <c r="M99" s="206"/>
      <c r="N99" s="42"/>
      <c r="O99" s="42"/>
      <c r="P99" s="42"/>
      <c r="Q99" s="42"/>
      <c r="R99" s="42"/>
      <c r="S99" s="42"/>
      <c r="T99" s="78"/>
      <c r="AT99" s="24" t="s">
        <v>162</v>
      </c>
      <c r="AU99" s="24" t="s">
        <v>82</v>
      </c>
    </row>
    <row r="100" spans="2:65" s="1" customFormat="1" ht="25.5" customHeight="1">
      <c r="B100" s="41"/>
      <c r="C100" s="192" t="s">
        <v>160</v>
      </c>
      <c r="D100" s="192" t="s">
        <v>155</v>
      </c>
      <c r="E100" s="193" t="s">
        <v>633</v>
      </c>
      <c r="F100" s="194" t="s">
        <v>634</v>
      </c>
      <c r="G100" s="195" t="s">
        <v>158</v>
      </c>
      <c r="H100" s="196">
        <v>2.5099999999999998</v>
      </c>
      <c r="I100" s="197"/>
      <c r="J100" s="198">
        <f>ROUND(I100*H100,2)</f>
        <v>0</v>
      </c>
      <c r="K100" s="194" t="s">
        <v>159</v>
      </c>
      <c r="L100" s="61"/>
      <c r="M100" s="199" t="s">
        <v>21</v>
      </c>
      <c r="N100" s="200" t="s">
        <v>43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4" t="s">
        <v>160</v>
      </c>
      <c r="AT100" s="24" t="s">
        <v>155</v>
      </c>
      <c r="AU100" s="24" t="s">
        <v>82</v>
      </c>
      <c r="AY100" s="24" t="s">
        <v>152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80</v>
      </c>
      <c r="BK100" s="203">
        <f>ROUND(I100*H100,2)</f>
        <v>0</v>
      </c>
      <c r="BL100" s="24" t="s">
        <v>160</v>
      </c>
      <c r="BM100" s="24" t="s">
        <v>1631</v>
      </c>
    </row>
    <row r="101" spans="2:65" s="1" customFormat="1" ht="27">
      <c r="B101" s="41"/>
      <c r="C101" s="63"/>
      <c r="D101" s="204" t="s">
        <v>162</v>
      </c>
      <c r="E101" s="63"/>
      <c r="F101" s="205" t="s">
        <v>636</v>
      </c>
      <c r="G101" s="63"/>
      <c r="H101" s="63"/>
      <c r="I101" s="163"/>
      <c r="J101" s="63"/>
      <c r="K101" s="63"/>
      <c r="L101" s="61"/>
      <c r="M101" s="206"/>
      <c r="N101" s="42"/>
      <c r="O101" s="42"/>
      <c r="P101" s="42"/>
      <c r="Q101" s="42"/>
      <c r="R101" s="42"/>
      <c r="S101" s="42"/>
      <c r="T101" s="78"/>
      <c r="AT101" s="24" t="s">
        <v>162</v>
      </c>
      <c r="AU101" s="24" t="s">
        <v>82</v>
      </c>
    </row>
    <row r="102" spans="2:65" s="1" customFormat="1" ht="25.5" customHeight="1">
      <c r="B102" s="41"/>
      <c r="C102" s="192" t="s">
        <v>197</v>
      </c>
      <c r="D102" s="192" t="s">
        <v>155</v>
      </c>
      <c r="E102" s="193" t="s">
        <v>638</v>
      </c>
      <c r="F102" s="194" t="s">
        <v>639</v>
      </c>
      <c r="G102" s="195" t="s">
        <v>158</v>
      </c>
      <c r="H102" s="196">
        <v>2.5099999999999998</v>
      </c>
      <c r="I102" s="197"/>
      <c r="J102" s="198">
        <f>ROUND(I102*H102,2)</f>
        <v>0</v>
      </c>
      <c r="K102" s="194" t="s">
        <v>159</v>
      </c>
      <c r="L102" s="61"/>
      <c r="M102" s="199" t="s">
        <v>21</v>
      </c>
      <c r="N102" s="200" t="s">
        <v>43</v>
      </c>
      <c r="O102" s="42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4" t="s">
        <v>160</v>
      </c>
      <c r="AT102" s="24" t="s">
        <v>155</v>
      </c>
      <c r="AU102" s="24" t="s">
        <v>82</v>
      </c>
      <c r="AY102" s="24" t="s">
        <v>152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80</v>
      </c>
      <c r="BK102" s="203">
        <f>ROUND(I102*H102,2)</f>
        <v>0</v>
      </c>
      <c r="BL102" s="24" t="s">
        <v>160</v>
      </c>
      <c r="BM102" s="24" t="s">
        <v>1632</v>
      </c>
    </row>
    <row r="103" spans="2:65" s="1" customFormat="1" ht="27">
      <c r="B103" s="41"/>
      <c r="C103" s="63"/>
      <c r="D103" s="204" t="s">
        <v>162</v>
      </c>
      <c r="E103" s="63"/>
      <c r="F103" s="205" t="s">
        <v>641</v>
      </c>
      <c r="G103" s="63"/>
      <c r="H103" s="63"/>
      <c r="I103" s="163"/>
      <c r="J103" s="63"/>
      <c r="K103" s="63"/>
      <c r="L103" s="61"/>
      <c r="M103" s="206"/>
      <c r="N103" s="42"/>
      <c r="O103" s="42"/>
      <c r="P103" s="42"/>
      <c r="Q103" s="42"/>
      <c r="R103" s="42"/>
      <c r="S103" s="42"/>
      <c r="T103" s="78"/>
      <c r="AT103" s="24" t="s">
        <v>162</v>
      </c>
      <c r="AU103" s="24" t="s">
        <v>82</v>
      </c>
    </row>
    <row r="104" spans="2:65" s="1" customFormat="1" ht="25.5" customHeight="1">
      <c r="B104" s="41"/>
      <c r="C104" s="192" t="s">
        <v>204</v>
      </c>
      <c r="D104" s="192" t="s">
        <v>155</v>
      </c>
      <c r="E104" s="193" t="s">
        <v>643</v>
      </c>
      <c r="F104" s="194" t="s">
        <v>644</v>
      </c>
      <c r="G104" s="195" t="s">
        <v>158</v>
      </c>
      <c r="H104" s="196">
        <v>15.06</v>
      </c>
      <c r="I104" s="197"/>
      <c r="J104" s="198">
        <f>ROUND(I104*H104,2)</f>
        <v>0</v>
      </c>
      <c r="K104" s="194" t="s">
        <v>159</v>
      </c>
      <c r="L104" s="61"/>
      <c r="M104" s="199" t="s">
        <v>21</v>
      </c>
      <c r="N104" s="200" t="s">
        <v>43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160</v>
      </c>
      <c r="AT104" s="24" t="s">
        <v>155</v>
      </c>
      <c r="AU104" s="24" t="s">
        <v>82</v>
      </c>
      <c r="AY104" s="24" t="s">
        <v>152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80</v>
      </c>
      <c r="BK104" s="203">
        <f>ROUND(I104*H104,2)</f>
        <v>0</v>
      </c>
      <c r="BL104" s="24" t="s">
        <v>160</v>
      </c>
      <c r="BM104" s="24" t="s">
        <v>1633</v>
      </c>
    </row>
    <row r="105" spans="2:65" s="1" customFormat="1" ht="27">
      <c r="B105" s="41"/>
      <c r="C105" s="63"/>
      <c r="D105" s="204" t="s">
        <v>162</v>
      </c>
      <c r="E105" s="63"/>
      <c r="F105" s="205" t="s">
        <v>646</v>
      </c>
      <c r="G105" s="63"/>
      <c r="H105" s="63"/>
      <c r="I105" s="163"/>
      <c r="J105" s="63"/>
      <c r="K105" s="63"/>
      <c r="L105" s="61"/>
      <c r="M105" s="206"/>
      <c r="N105" s="42"/>
      <c r="O105" s="42"/>
      <c r="P105" s="42"/>
      <c r="Q105" s="42"/>
      <c r="R105" s="42"/>
      <c r="S105" s="42"/>
      <c r="T105" s="78"/>
      <c r="AT105" s="24" t="s">
        <v>162</v>
      </c>
      <c r="AU105" s="24" t="s">
        <v>82</v>
      </c>
    </row>
    <row r="106" spans="2:65" s="12" customFormat="1" ht="13.5">
      <c r="B106" s="217"/>
      <c r="C106" s="218"/>
      <c r="D106" s="204" t="s">
        <v>164</v>
      </c>
      <c r="E106" s="218"/>
      <c r="F106" s="220" t="s">
        <v>1634</v>
      </c>
      <c r="G106" s="218"/>
      <c r="H106" s="221">
        <v>15.06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164</v>
      </c>
      <c r="AU106" s="227" t="s">
        <v>82</v>
      </c>
      <c r="AV106" s="12" t="s">
        <v>82</v>
      </c>
      <c r="AW106" s="12" t="s">
        <v>6</v>
      </c>
      <c r="AX106" s="12" t="s">
        <v>80</v>
      </c>
      <c r="AY106" s="227" t="s">
        <v>152</v>
      </c>
    </row>
    <row r="107" spans="2:65" s="1" customFormat="1" ht="16.5" customHeight="1">
      <c r="B107" s="41"/>
      <c r="C107" s="192" t="s">
        <v>220</v>
      </c>
      <c r="D107" s="192" t="s">
        <v>155</v>
      </c>
      <c r="E107" s="193" t="s">
        <v>649</v>
      </c>
      <c r="F107" s="194" t="s">
        <v>650</v>
      </c>
      <c r="G107" s="195" t="s">
        <v>158</v>
      </c>
      <c r="H107" s="196">
        <v>2.5099999999999998</v>
      </c>
      <c r="I107" s="197"/>
      <c r="J107" s="198">
        <f>ROUND(I107*H107,2)</f>
        <v>0</v>
      </c>
      <c r="K107" s="194" t="s">
        <v>159</v>
      </c>
      <c r="L107" s="61"/>
      <c r="M107" s="199" t="s">
        <v>21</v>
      </c>
      <c r="N107" s="200" t="s">
        <v>43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4" t="s">
        <v>160</v>
      </c>
      <c r="AT107" s="24" t="s">
        <v>155</v>
      </c>
      <c r="AU107" s="24" t="s">
        <v>82</v>
      </c>
      <c r="AY107" s="24" t="s">
        <v>152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80</v>
      </c>
      <c r="BK107" s="203">
        <f>ROUND(I107*H107,2)</f>
        <v>0</v>
      </c>
      <c r="BL107" s="24" t="s">
        <v>160</v>
      </c>
      <c r="BM107" s="24" t="s">
        <v>1635</v>
      </c>
    </row>
    <row r="108" spans="2:65" s="1" customFormat="1" ht="13.5">
      <c r="B108" s="41"/>
      <c r="C108" s="63"/>
      <c r="D108" s="204" t="s">
        <v>162</v>
      </c>
      <c r="E108" s="63"/>
      <c r="F108" s="205" t="s">
        <v>652</v>
      </c>
      <c r="G108" s="63"/>
      <c r="H108" s="63"/>
      <c r="I108" s="163"/>
      <c r="J108" s="63"/>
      <c r="K108" s="63"/>
      <c r="L108" s="61"/>
      <c r="M108" s="206"/>
      <c r="N108" s="42"/>
      <c r="O108" s="42"/>
      <c r="P108" s="42"/>
      <c r="Q108" s="42"/>
      <c r="R108" s="42"/>
      <c r="S108" s="42"/>
      <c r="T108" s="78"/>
      <c r="AT108" s="24" t="s">
        <v>162</v>
      </c>
      <c r="AU108" s="24" t="s">
        <v>82</v>
      </c>
    </row>
    <row r="109" spans="2:65" s="10" customFormat="1" ht="29.85" customHeight="1">
      <c r="B109" s="176"/>
      <c r="C109" s="177"/>
      <c r="D109" s="178" t="s">
        <v>71</v>
      </c>
      <c r="E109" s="190" t="s">
        <v>880</v>
      </c>
      <c r="F109" s="190" t="s">
        <v>1636</v>
      </c>
      <c r="G109" s="177"/>
      <c r="H109" s="177"/>
      <c r="I109" s="180"/>
      <c r="J109" s="191">
        <f>BK109</f>
        <v>0</v>
      </c>
      <c r="K109" s="177"/>
      <c r="L109" s="182"/>
      <c r="M109" s="183"/>
      <c r="N109" s="184"/>
      <c r="O109" s="184"/>
      <c r="P109" s="185">
        <f>SUM(P110:P111)</f>
        <v>0</v>
      </c>
      <c r="Q109" s="184"/>
      <c r="R109" s="185">
        <f>SUM(R110:R111)</f>
        <v>0</v>
      </c>
      <c r="S109" s="184"/>
      <c r="T109" s="186">
        <f>SUM(T110:T111)</f>
        <v>0</v>
      </c>
      <c r="AR109" s="187" t="s">
        <v>80</v>
      </c>
      <c r="AT109" s="188" t="s">
        <v>71</v>
      </c>
      <c r="AU109" s="188" t="s">
        <v>80</v>
      </c>
      <c r="AY109" s="187" t="s">
        <v>152</v>
      </c>
      <c r="BK109" s="189">
        <f>SUM(BK110:BK111)</f>
        <v>0</v>
      </c>
    </row>
    <row r="110" spans="2:65" s="1" customFormat="1" ht="16.5" customHeight="1">
      <c r="B110" s="41"/>
      <c r="C110" s="192" t="s">
        <v>180</v>
      </c>
      <c r="D110" s="192" t="s">
        <v>155</v>
      </c>
      <c r="E110" s="193" t="s">
        <v>661</v>
      </c>
      <c r="F110" s="194" t="s">
        <v>662</v>
      </c>
      <c r="G110" s="195" t="s">
        <v>158</v>
      </c>
      <c r="H110" s="196">
        <v>0.86499999999999999</v>
      </c>
      <c r="I110" s="197"/>
      <c r="J110" s="198">
        <f>ROUND(I110*H110,2)</f>
        <v>0</v>
      </c>
      <c r="K110" s="194" t="s">
        <v>159</v>
      </c>
      <c r="L110" s="61"/>
      <c r="M110" s="199" t="s">
        <v>21</v>
      </c>
      <c r="N110" s="200" t="s">
        <v>43</v>
      </c>
      <c r="O110" s="42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4" t="s">
        <v>160</v>
      </c>
      <c r="AT110" s="24" t="s">
        <v>155</v>
      </c>
      <c r="AU110" s="24" t="s">
        <v>82</v>
      </c>
      <c r="AY110" s="24" t="s">
        <v>152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80</v>
      </c>
      <c r="BK110" s="203">
        <f>ROUND(I110*H110,2)</f>
        <v>0</v>
      </c>
      <c r="BL110" s="24" t="s">
        <v>160</v>
      </c>
      <c r="BM110" s="24" t="s">
        <v>1637</v>
      </c>
    </row>
    <row r="111" spans="2:65" s="1" customFormat="1" ht="40.5">
      <c r="B111" s="41"/>
      <c r="C111" s="63"/>
      <c r="D111" s="204" t="s">
        <v>162</v>
      </c>
      <c r="E111" s="63"/>
      <c r="F111" s="205" t="s">
        <v>664</v>
      </c>
      <c r="G111" s="63"/>
      <c r="H111" s="63"/>
      <c r="I111" s="163"/>
      <c r="J111" s="63"/>
      <c r="K111" s="63"/>
      <c r="L111" s="61"/>
      <c r="M111" s="206"/>
      <c r="N111" s="42"/>
      <c r="O111" s="42"/>
      <c r="P111" s="42"/>
      <c r="Q111" s="42"/>
      <c r="R111" s="42"/>
      <c r="S111" s="42"/>
      <c r="T111" s="78"/>
      <c r="AT111" s="24" t="s">
        <v>162</v>
      </c>
      <c r="AU111" s="24" t="s">
        <v>82</v>
      </c>
    </row>
    <row r="112" spans="2:65" s="10" customFormat="1" ht="37.35" customHeight="1">
      <c r="B112" s="176"/>
      <c r="C112" s="177"/>
      <c r="D112" s="178" t="s">
        <v>71</v>
      </c>
      <c r="E112" s="179" t="s">
        <v>665</v>
      </c>
      <c r="F112" s="179" t="s">
        <v>1638</v>
      </c>
      <c r="G112" s="177"/>
      <c r="H112" s="177"/>
      <c r="I112" s="180"/>
      <c r="J112" s="181">
        <f>BK112</f>
        <v>0</v>
      </c>
      <c r="K112" s="177"/>
      <c r="L112" s="182"/>
      <c r="M112" s="183"/>
      <c r="N112" s="184"/>
      <c r="O112" s="184"/>
      <c r="P112" s="185">
        <f>P113+P120+P147+P163+P213</f>
        <v>0</v>
      </c>
      <c r="Q112" s="184"/>
      <c r="R112" s="185">
        <f>R113+R120+R147+R163+R213</f>
        <v>1.9278100000000002</v>
      </c>
      <c r="S112" s="184"/>
      <c r="T112" s="186">
        <f>T113+T120+T147+T163+T213</f>
        <v>2.1741999999999999</v>
      </c>
      <c r="AR112" s="187" t="s">
        <v>82</v>
      </c>
      <c r="AT112" s="188" t="s">
        <v>71</v>
      </c>
      <c r="AU112" s="188" t="s">
        <v>72</v>
      </c>
      <c r="AY112" s="187" t="s">
        <v>152</v>
      </c>
      <c r="BK112" s="189">
        <f>BK113+BK120+BK147+BK163+BK213</f>
        <v>0</v>
      </c>
    </row>
    <row r="113" spans="2:65" s="10" customFormat="1" ht="19.899999999999999" customHeight="1">
      <c r="B113" s="176"/>
      <c r="C113" s="177"/>
      <c r="D113" s="178" t="s">
        <v>71</v>
      </c>
      <c r="E113" s="190" t="s">
        <v>717</v>
      </c>
      <c r="F113" s="190" t="s">
        <v>718</v>
      </c>
      <c r="G113" s="177"/>
      <c r="H113" s="177"/>
      <c r="I113" s="180"/>
      <c r="J113" s="191">
        <f>BK113</f>
        <v>0</v>
      </c>
      <c r="K113" s="177"/>
      <c r="L113" s="182"/>
      <c r="M113" s="183"/>
      <c r="N113" s="184"/>
      <c r="O113" s="184"/>
      <c r="P113" s="185">
        <f>SUM(P114:P119)</f>
        <v>0</v>
      </c>
      <c r="Q113" s="184"/>
      <c r="R113" s="185">
        <f>SUM(R114:R119)</f>
        <v>0.01</v>
      </c>
      <c r="S113" s="184"/>
      <c r="T113" s="186">
        <f>SUM(T114:T119)</f>
        <v>0</v>
      </c>
      <c r="AR113" s="187" t="s">
        <v>82</v>
      </c>
      <c r="AT113" s="188" t="s">
        <v>71</v>
      </c>
      <c r="AU113" s="188" t="s">
        <v>80</v>
      </c>
      <c r="AY113" s="187" t="s">
        <v>152</v>
      </c>
      <c r="BK113" s="189">
        <f>SUM(BK114:BK119)</f>
        <v>0</v>
      </c>
    </row>
    <row r="114" spans="2:65" s="1" customFormat="1" ht="16.5" customHeight="1">
      <c r="B114" s="41"/>
      <c r="C114" s="192" t="s">
        <v>233</v>
      </c>
      <c r="D114" s="192" t="s">
        <v>155</v>
      </c>
      <c r="E114" s="193" t="s">
        <v>1639</v>
      </c>
      <c r="F114" s="194" t="s">
        <v>1640</v>
      </c>
      <c r="G114" s="195" t="s">
        <v>242</v>
      </c>
      <c r="H114" s="196">
        <v>50</v>
      </c>
      <c r="I114" s="197"/>
      <c r="J114" s="198">
        <f>ROUND(I114*H114,2)</f>
        <v>0</v>
      </c>
      <c r="K114" s="194" t="s">
        <v>21</v>
      </c>
      <c r="L114" s="61"/>
      <c r="M114" s="199" t="s">
        <v>21</v>
      </c>
      <c r="N114" s="200" t="s">
        <v>43</v>
      </c>
      <c r="O114" s="42"/>
      <c r="P114" s="201">
        <f>O114*H114</f>
        <v>0</v>
      </c>
      <c r="Q114" s="201">
        <v>1E-4</v>
      </c>
      <c r="R114" s="201">
        <f>Q114*H114</f>
        <v>5.0000000000000001E-3</v>
      </c>
      <c r="S114" s="201">
        <v>0</v>
      </c>
      <c r="T114" s="202">
        <f>S114*H114</f>
        <v>0</v>
      </c>
      <c r="AR114" s="24" t="s">
        <v>275</v>
      </c>
      <c r="AT114" s="24" t="s">
        <v>155</v>
      </c>
      <c r="AU114" s="24" t="s">
        <v>82</v>
      </c>
      <c r="AY114" s="24" t="s">
        <v>152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80</v>
      </c>
      <c r="BK114" s="203">
        <f>ROUND(I114*H114,2)</f>
        <v>0</v>
      </c>
      <c r="BL114" s="24" t="s">
        <v>275</v>
      </c>
      <c r="BM114" s="24" t="s">
        <v>1641</v>
      </c>
    </row>
    <row r="115" spans="2:65" s="1" customFormat="1" ht="16.5" customHeight="1">
      <c r="B115" s="41"/>
      <c r="C115" s="250" t="s">
        <v>239</v>
      </c>
      <c r="D115" s="250" t="s">
        <v>177</v>
      </c>
      <c r="E115" s="251" t="s">
        <v>1642</v>
      </c>
      <c r="F115" s="252" t="s">
        <v>1643</v>
      </c>
      <c r="G115" s="253" t="s">
        <v>242</v>
      </c>
      <c r="H115" s="254">
        <v>50</v>
      </c>
      <c r="I115" s="255"/>
      <c r="J115" s="256">
        <f>ROUND(I115*H115,2)</f>
        <v>0</v>
      </c>
      <c r="K115" s="252" t="s">
        <v>21</v>
      </c>
      <c r="L115" s="257"/>
      <c r="M115" s="258" t="s">
        <v>21</v>
      </c>
      <c r="N115" s="259" t="s">
        <v>43</v>
      </c>
      <c r="O115" s="42"/>
      <c r="P115" s="201">
        <f>O115*H115</f>
        <v>0</v>
      </c>
      <c r="Q115" s="201">
        <v>1E-4</v>
      </c>
      <c r="R115" s="201">
        <f>Q115*H115</f>
        <v>5.0000000000000001E-3</v>
      </c>
      <c r="S115" s="201">
        <v>0</v>
      </c>
      <c r="T115" s="202">
        <f>S115*H115</f>
        <v>0</v>
      </c>
      <c r="AR115" s="24" t="s">
        <v>431</v>
      </c>
      <c r="AT115" s="24" t="s">
        <v>177</v>
      </c>
      <c r="AU115" s="24" t="s">
        <v>82</v>
      </c>
      <c r="AY115" s="24" t="s">
        <v>152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80</v>
      </c>
      <c r="BK115" s="203">
        <f>ROUND(I115*H115,2)</f>
        <v>0</v>
      </c>
      <c r="BL115" s="24" t="s">
        <v>275</v>
      </c>
      <c r="BM115" s="24" t="s">
        <v>1644</v>
      </c>
    </row>
    <row r="116" spans="2:65" s="1" customFormat="1" ht="16.5" customHeight="1">
      <c r="B116" s="41"/>
      <c r="C116" s="192" t="s">
        <v>246</v>
      </c>
      <c r="D116" s="192" t="s">
        <v>155</v>
      </c>
      <c r="E116" s="193" t="s">
        <v>750</v>
      </c>
      <c r="F116" s="194" t="s">
        <v>751</v>
      </c>
      <c r="G116" s="195" t="s">
        <v>158</v>
      </c>
      <c r="H116" s="196">
        <v>0.01</v>
      </c>
      <c r="I116" s="197"/>
      <c r="J116" s="198">
        <f>ROUND(I116*H116,2)</f>
        <v>0</v>
      </c>
      <c r="K116" s="194" t="s">
        <v>159</v>
      </c>
      <c r="L116" s="61"/>
      <c r="M116" s="199" t="s">
        <v>21</v>
      </c>
      <c r="N116" s="200" t="s">
        <v>43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275</v>
      </c>
      <c r="AT116" s="24" t="s">
        <v>155</v>
      </c>
      <c r="AU116" s="24" t="s">
        <v>82</v>
      </c>
      <c r="AY116" s="24" t="s">
        <v>152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80</v>
      </c>
      <c r="BK116" s="203">
        <f>ROUND(I116*H116,2)</f>
        <v>0</v>
      </c>
      <c r="BL116" s="24" t="s">
        <v>275</v>
      </c>
      <c r="BM116" s="24" t="s">
        <v>1645</v>
      </c>
    </row>
    <row r="117" spans="2:65" s="1" customFormat="1" ht="27">
      <c r="B117" s="41"/>
      <c r="C117" s="63"/>
      <c r="D117" s="204" t="s">
        <v>162</v>
      </c>
      <c r="E117" s="63"/>
      <c r="F117" s="205" t="s">
        <v>753</v>
      </c>
      <c r="G117" s="63"/>
      <c r="H117" s="63"/>
      <c r="I117" s="163"/>
      <c r="J117" s="63"/>
      <c r="K117" s="63"/>
      <c r="L117" s="61"/>
      <c r="M117" s="206"/>
      <c r="N117" s="42"/>
      <c r="O117" s="42"/>
      <c r="P117" s="42"/>
      <c r="Q117" s="42"/>
      <c r="R117" s="42"/>
      <c r="S117" s="42"/>
      <c r="T117" s="78"/>
      <c r="AT117" s="24" t="s">
        <v>162</v>
      </c>
      <c r="AU117" s="24" t="s">
        <v>82</v>
      </c>
    </row>
    <row r="118" spans="2:65" s="1" customFormat="1" ht="16.5" customHeight="1">
      <c r="B118" s="41"/>
      <c r="C118" s="192" t="s">
        <v>251</v>
      </c>
      <c r="D118" s="192" t="s">
        <v>155</v>
      </c>
      <c r="E118" s="193" t="s">
        <v>755</v>
      </c>
      <c r="F118" s="194" t="s">
        <v>756</v>
      </c>
      <c r="G118" s="195" t="s">
        <v>158</v>
      </c>
      <c r="H118" s="196">
        <v>0.01</v>
      </c>
      <c r="I118" s="197"/>
      <c r="J118" s="198">
        <f>ROUND(I118*H118,2)</f>
        <v>0</v>
      </c>
      <c r="K118" s="194" t="s">
        <v>159</v>
      </c>
      <c r="L118" s="61"/>
      <c r="M118" s="199" t="s">
        <v>21</v>
      </c>
      <c r="N118" s="200" t="s">
        <v>43</v>
      </c>
      <c r="O118" s="42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4" t="s">
        <v>275</v>
      </c>
      <c r="AT118" s="24" t="s">
        <v>155</v>
      </c>
      <c r="AU118" s="24" t="s">
        <v>82</v>
      </c>
      <c r="AY118" s="24" t="s">
        <v>152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80</v>
      </c>
      <c r="BK118" s="203">
        <f>ROUND(I118*H118,2)</f>
        <v>0</v>
      </c>
      <c r="BL118" s="24" t="s">
        <v>275</v>
      </c>
      <c r="BM118" s="24" t="s">
        <v>1646</v>
      </c>
    </row>
    <row r="119" spans="2:65" s="1" customFormat="1" ht="27">
      <c r="B119" s="41"/>
      <c r="C119" s="63"/>
      <c r="D119" s="204" t="s">
        <v>162</v>
      </c>
      <c r="E119" s="63"/>
      <c r="F119" s="205" t="s">
        <v>758</v>
      </c>
      <c r="G119" s="63"/>
      <c r="H119" s="63"/>
      <c r="I119" s="163"/>
      <c r="J119" s="63"/>
      <c r="K119" s="63"/>
      <c r="L119" s="61"/>
      <c r="M119" s="206"/>
      <c r="N119" s="42"/>
      <c r="O119" s="42"/>
      <c r="P119" s="42"/>
      <c r="Q119" s="42"/>
      <c r="R119" s="42"/>
      <c r="S119" s="42"/>
      <c r="T119" s="78"/>
      <c r="AT119" s="24" t="s">
        <v>162</v>
      </c>
      <c r="AU119" s="24" t="s">
        <v>82</v>
      </c>
    </row>
    <row r="120" spans="2:65" s="10" customFormat="1" ht="29.85" customHeight="1">
      <c r="B120" s="176"/>
      <c r="C120" s="177"/>
      <c r="D120" s="178" t="s">
        <v>71</v>
      </c>
      <c r="E120" s="190" t="s">
        <v>1647</v>
      </c>
      <c r="F120" s="190" t="s">
        <v>1648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SUM(P121:P146)</f>
        <v>0</v>
      </c>
      <c r="Q120" s="184"/>
      <c r="R120" s="185">
        <f>SUM(R121:R146)</f>
        <v>0.33694000000000002</v>
      </c>
      <c r="S120" s="184"/>
      <c r="T120" s="186">
        <f>SUM(T121:T146)</f>
        <v>0.12959999999999999</v>
      </c>
      <c r="AR120" s="187" t="s">
        <v>82</v>
      </c>
      <c r="AT120" s="188" t="s">
        <v>71</v>
      </c>
      <c r="AU120" s="188" t="s">
        <v>80</v>
      </c>
      <c r="AY120" s="187" t="s">
        <v>152</v>
      </c>
      <c r="BK120" s="189">
        <f>SUM(BK121:BK146)</f>
        <v>0</v>
      </c>
    </row>
    <row r="121" spans="2:65" s="1" customFormat="1" ht="16.5" customHeight="1">
      <c r="B121" s="41"/>
      <c r="C121" s="192" t="s">
        <v>257</v>
      </c>
      <c r="D121" s="192" t="s">
        <v>155</v>
      </c>
      <c r="E121" s="193" t="s">
        <v>1649</v>
      </c>
      <c r="F121" s="194" t="s">
        <v>1650</v>
      </c>
      <c r="G121" s="195" t="s">
        <v>242</v>
      </c>
      <c r="H121" s="196">
        <v>120</v>
      </c>
      <c r="I121" s="197"/>
      <c r="J121" s="198">
        <f>ROUND(I121*H121,2)</f>
        <v>0</v>
      </c>
      <c r="K121" s="194" t="s">
        <v>159</v>
      </c>
      <c r="L121" s="61"/>
      <c r="M121" s="199" t="s">
        <v>21</v>
      </c>
      <c r="N121" s="200" t="s">
        <v>43</v>
      </c>
      <c r="O121" s="42"/>
      <c r="P121" s="201">
        <f>O121*H121</f>
        <v>0</v>
      </c>
      <c r="Q121" s="201">
        <v>2.0000000000000002E-5</v>
      </c>
      <c r="R121" s="201">
        <f>Q121*H121</f>
        <v>2.4000000000000002E-3</v>
      </c>
      <c r="S121" s="201">
        <v>1E-3</v>
      </c>
      <c r="T121" s="202">
        <f>S121*H121</f>
        <v>0.12</v>
      </c>
      <c r="AR121" s="24" t="s">
        <v>275</v>
      </c>
      <c r="AT121" s="24" t="s">
        <v>155</v>
      </c>
      <c r="AU121" s="24" t="s">
        <v>82</v>
      </c>
      <c r="AY121" s="24" t="s">
        <v>152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80</v>
      </c>
      <c r="BK121" s="203">
        <f>ROUND(I121*H121,2)</f>
        <v>0</v>
      </c>
      <c r="BL121" s="24" t="s">
        <v>275</v>
      </c>
      <c r="BM121" s="24" t="s">
        <v>1651</v>
      </c>
    </row>
    <row r="122" spans="2:65" s="1" customFormat="1" ht="13.5">
      <c r="B122" s="41"/>
      <c r="C122" s="63"/>
      <c r="D122" s="204" t="s">
        <v>162</v>
      </c>
      <c r="E122" s="63"/>
      <c r="F122" s="205" t="s">
        <v>1652</v>
      </c>
      <c r="G122" s="63"/>
      <c r="H122" s="63"/>
      <c r="I122" s="163"/>
      <c r="J122" s="63"/>
      <c r="K122" s="63"/>
      <c r="L122" s="61"/>
      <c r="M122" s="206"/>
      <c r="N122" s="42"/>
      <c r="O122" s="42"/>
      <c r="P122" s="42"/>
      <c r="Q122" s="42"/>
      <c r="R122" s="42"/>
      <c r="S122" s="42"/>
      <c r="T122" s="78"/>
      <c r="AT122" s="24" t="s">
        <v>162</v>
      </c>
      <c r="AU122" s="24" t="s">
        <v>82</v>
      </c>
    </row>
    <row r="123" spans="2:65" s="1" customFormat="1" ht="16.5" customHeight="1">
      <c r="B123" s="41"/>
      <c r="C123" s="192" t="s">
        <v>265</v>
      </c>
      <c r="D123" s="192" t="s">
        <v>155</v>
      </c>
      <c r="E123" s="193" t="s">
        <v>1653</v>
      </c>
      <c r="F123" s="194" t="s">
        <v>1654</v>
      </c>
      <c r="G123" s="195" t="s">
        <v>242</v>
      </c>
      <c r="H123" s="196">
        <v>3</v>
      </c>
      <c r="I123" s="197"/>
      <c r="J123" s="198">
        <f>ROUND(I123*H123,2)</f>
        <v>0</v>
      </c>
      <c r="K123" s="194" t="s">
        <v>159</v>
      </c>
      <c r="L123" s="61"/>
      <c r="M123" s="199" t="s">
        <v>21</v>
      </c>
      <c r="N123" s="200" t="s">
        <v>43</v>
      </c>
      <c r="O123" s="42"/>
      <c r="P123" s="201">
        <f>O123*H123</f>
        <v>0</v>
      </c>
      <c r="Q123" s="201">
        <v>2.0000000000000002E-5</v>
      </c>
      <c r="R123" s="201">
        <f>Q123*H123</f>
        <v>6.0000000000000008E-5</v>
      </c>
      <c r="S123" s="201">
        <v>3.2000000000000002E-3</v>
      </c>
      <c r="T123" s="202">
        <f>S123*H123</f>
        <v>9.6000000000000009E-3</v>
      </c>
      <c r="AR123" s="24" t="s">
        <v>275</v>
      </c>
      <c r="AT123" s="24" t="s">
        <v>155</v>
      </c>
      <c r="AU123" s="24" t="s">
        <v>82</v>
      </c>
      <c r="AY123" s="24" t="s">
        <v>152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80</v>
      </c>
      <c r="BK123" s="203">
        <f>ROUND(I123*H123,2)</f>
        <v>0</v>
      </c>
      <c r="BL123" s="24" t="s">
        <v>275</v>
      </c>
      <c r="BM123" s="24" t="s">
        <v>1655</v>
      </c>
    </row>
    <row r="124" spans="2:65" s="1" customFormat="1" ht="13.5">
      <c r="B124" s="41"/>
      <c r="C124" s="63"/>
      <c r="D124" s="204" t="s">
        <v>162</v>
      </c>
      <c r="E124" s="63"/>
      <c r="F124" s="205" t="s">
        <v>1656</v>
      </c>
      <c r="G124" s="63"/>
      <c r="H124" s="63"/>
      <c r="I124" s="163"/>
      <c r="J124" s="63"/>
      <c r="K124" s="63"/>
      <c r="L124" s="61"/>
      <c r="M124" s="206"/>
      <c r="N124" s="42"/>
      <c r="O124" s="42"/>
      <c r="P124" s="42"/>
      <c r="Q124" s="42"/>
      <c r="R124" s="42"/>
      <c r="S124" s="42"/>
      <c r="T124" s="78"/>
      <c r="AT124" s="24" t="s">
        <v>162</v>
      </c>
      <c r="AU124" s="24" t="s">
        <v>82</v>
      </c>
    </row>
    <row r="125" spans="2:65" s="1" customFormat="1" ht="16.5" customHeight="1">
      <c r="B125" s="41"/>
      <c r="C125" s="192" t="s">
        <v>10</v>
      </c>
      <c r="D125" s="192" t="s">
        <v>155</v>
      </c>
      <c r="E125" s="193" t="s">
        <v>1657</v>
      </c>
      <c r="F125" s="194" t="s">
        <v>1658</v>
      </c>
      <c r="G125" s="195" t="s">
        <v>242</v>
      </c>
      <c r="H125" s="196">
        <v>160</v>
      </c>
      <c r="I125" s="197"/>
      <c r="J125" s="198">
        <f>ROUND(I125*H125,2)</f>
        <v>0</v>
      </c>
      <c r="K125" s="194" t="s">
        <v>159</v>
      </c>
      <c r="L125" s="61"/>
      <c r="M125" s="199" t="s">
        <v>21</v>
      </c>
      <c r="N125" s="200" t="s">
        <v>43</v>
      </c>
      <c r="O125" s="42"/>
      <c r="P125" s="201">
        <f>O125*H125</f>
        <v>0</v>
      </c>
      <c r="Q125" s="201">
        <v>1.48E-3</v>
      </c>
      <c r="R125" s="201">
        <f>Q125*H125</f>
        <v>0.23680000000000001</v>
      </c>
      <c r="S125" s="201">
        <v>0</v>
      </c>
      <c r="T125" s="202">
        <f>S125*H125</f>
        <v>0</v>
      </c>
      <c r="AR125" s="24" t="s">
        <v>275</v>
      </c>
      <c r="AT125" s="24" t="s">
        <v>155</v>
      </c>
      <c r="AU125" s="24" t="s">
        <v>82</v>
      </c>
      <c r="AY125" s="24" t="s">
        <v>152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80</v>
      </c>
      <c r="BK125" s="203">
        <f>ROUND(I125*H125,2)</f>
        <v>0</v>
      </c>
      <c r="BL125" s="24" t="s">
        <v>275</v>
      </c>
      <c r="BM125" s="24" t="s">
        <v>1659</v>
      </c>
    </row>
    <row r="126" spans="2:65" s="1" customFormat="1" ht="13.5">
      <c r="B126" s="41"/>
      <c r="C126" s="63"/>
      <c r="D126" s="204" t="s">
        <v>162</v>
      </c>
      <c r="E126" s="63"/>
      <c r="F126" s="205" t="s">
        <v>1660</v>
      </c>
      <c r="G126" s="63"/>
      <c r="H126" s="63"/>
      <c r="I126" s="163"/>
      <c r="J126" s="63"/>
      <c r="K126" s="63"/>
      <c r="L126" s="61"/>
      <c r="M126" s="206"/>
      <c r="N126" s="42"/>
      <c r="O126" s="42"/>
      <c r="P126" s="42"/>
      <c r="Q126" s="42"/>
      <c r="R126" s="42"/>
      <c r="S126" s="42"/>
      <c r="T126" s="78"/>
      <c r="AT126" s="24" t="s">
        <v>162</v>
      </c>
      <c r="AU126" s="24" t="s">
        <v>82</v>
      </c>
    </row>
    <row r="127" spans="2:65" s="1" customFormat="1" ht="16.5" customHeight="1">
      <c r="B127" s="41"/>
      <c r="C127" s="192" t="s">
        <v>275</v>
      </c>
      <c r="D127" s="192" t="s">
        <v>155</v>
      </c>
      <c r="E127" s="193" t="s">
        <v>1661</v>
      </c>
      <c r="F127" s="194" t="s">
        <v>1662</v>
      </c>
      <c r="G127" s="195" t="s">
        <v>242</v>
      </c>
      <c r="H127" s="196">
        <v>2</v>
      </c>
      <c r="I127" s="197"/>
      <c r="J127" s="198">
        <f>ROUND(I127*H127,2)</f>
        <v>0</v>
      </c>
      <c r="K127" s="194" t="s">
        <v>159</v>
      </c>
      <c r="L127" s="61"/>
      <c r="M127" s="199" t="s">
        <v>21</v>
      </c>
      <c r="N127" s="200" t="s">
        <v>43</v>
      </c>
      <c r="O127" s="42"/>
      <c r="P127" s="201">
        <f>O127*H127</f>
        <v>0</v>
      </c>
      <c r="Q127" s="201">
        <v>1.89E-3</v>
      </c>
      <c r="R127" s="201">
        <f>Q127*H127</f>
        <v>3.7799999999999999E-3</v>
      </c>
      <c r="S127" s="201">
        <v>0</v>
      </c>
      <c r="T127" s="202">
        <f>S127*H127</f>
        <v>0</v>
      </c>
      <c r="AR127" s="24" t="s">
        <v>275</v>
      </c>
      <c r="AT127" s="24" t="s">
        <v>155</v>
      </c>
      <c r="AU127" s="24" t="s">
        <v>82</v>
      </c>
      <c r="AY127" s="24" t="s">
        <v>152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80</v>
      </c>
      <c r="BK127" s="203">
        <f>ROUND(I127*H127,2)</f>
        <v>0</v>
      </c>
      <c r="BL127" s="24" t="s">
        <v>275</v>
      </c>
      <c r="BM127" s="24" t="s">
        <v>1663</v>
      </c>
    </row>
    <row r="128" spans="2:65" s="1" customFormat="1" ht="13.5">
      <c r="B128" s="41"/>
      <c r="C128" s="63"/>
      <c r="D128" s="204" t="s">
        <v>162</v>
      </c>
      <c r="E128" s="63"/>
      <c r="F128" s="205" t="s">
        <v>1664</v>
      </c>
      <c r="G128" s="63"/>
      <c r="H128" s="63"/>
      <c r="I128" s="163"/>
      <c r="J128" s="63"/>
      <c r="K128" s="63"/>
      <c r="L128" s="61"/>
      <c r="M128" s="206"/>
      <c r="N128" s="42"/>
      <c r="O128" s="42"/>
      <c r="P128" s="42"/>
      <c r="Q128" s="42"/>
      <c r="R128" s="42"/>
      <c r="S128" s="42"/>
      <c r="T128" s="78"/>
      <c r="AT128" s="24" t="s">
        <v>162</v>
      </c>
      <c r="AU128" s="24" t="s">
        <v>82</v>
      </c>
    </row>
    <row r="129" spans="2:65" s="1" customFormat="1" ht="16.5" customHeight="1">
      <c r="B129" s="41"/>
      <c r="C129" s="192" t="s">
        <v>284</v>
      </c>
      <c r="D129" s="192" t="s">
        <v>155</v>
      </c>
      <c r="E129" s="193" t="s">
        <v>1457</v>
      </c>
      <c r="F129" s="194" t="s">
        <v>1458</v>
      </c>
      <c r="G129" s="195" t="s">
        <v>242</v>
      </c>
      <c r="H129" s="196">
        <v>1</v>
      </c>
      <c r="I129" s="197"/>
      <c r="J129" s="198">
        <f>ROUND(I129*H129,2)</f>
        <v>0</v>
      </c>
      <c r="K129" s="194" t="s">
        <v>159</v>
      </c>
      <c r="L129" s="61"/>
      <c r="M129" s="199" t="s">
        <v>21</v>
      </c>
      <c r="N129" s="200" t="s">
        <v>43</v>
      </c>
      <c r="O129" s="42"/>
      <c r="P129" s="201">
        <f>O129*H129</f>
        <v>0</v>
      </c>
      <c r="Q129" s="201">
        <v>2.8400000000000001E-3</v>
      </c>
      <c r="R129" s="201">
        <f>Q129*H129</f>
        <v>2.8400000000000001E-3</v>
      </c>
      <c r="S129" s="201">
        <v>0</v>
      </c>
      <c r="T129" s="202">
        <f>S129*H129</f>
        <v>0</v>
      </c>
      <c r="AR129" s="24" t="s">
        <v>275</v>
      </c>
      <c r="AT129" s="24" t="s">
        <v>155</v>
      </c>
      <c r="AU129" s="24" t="s">
        <v>82</v>
      </c>
      <c r="AY129" s="24" t="s">
        <v>152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80</v>
      </c>
      <c r="BK129" s="203">
        <f>ROUND(I129*H129,2)</f>
        <v>0</v>
      </c>
      <c r="BL129" s="24" t="s">
        <v>275</v>
      </c>
      <c r="BM129" s="24" t="s">
        <v>1665</v>
      </c>
    </row>
    <row r="130" spans="2:65" s="1" customFormat="1" ht="13.5">
      <c r="B130" s="41"/>
      <c r="C130" s="63"/>
      <c r="D130" s="204" t="s">
        <v>162</v>
      </c>
      <c r="E130" s="63"/>
      <c r="F130" s="205" t="s">
        <v>1459</v>
      </c>
      <c r="G130" s="63"/>
      <c r="H130" s="63"/>
      <c r="I130" s="163"/>
      <c r="J130" s="63"/>
      <c r="K130" s="63"/>
      <c r="L130" s="61"/>
      <c r="M130" s="206"/>
      <c r="N130" s="42"/>
      <c r="O130" s="42"/>
      <c r="P130" s="42"/>
      <c r="Q130" s="42"/>
      <c r="R130" s="42"/>
      <c r="S130" s="42"/>
      <c r="T130" s="78"/>
      <c r="AT130" s="24" t="s">
        <v>162</v>
      </c>
      <c r="AU130" s="24" t="s">
        <v>82</v>
      </c>
    </row>
    <row r="131" spans="2:65" s="1" customFormat="1" ht="16.5" customHeight="1">
      <c r="B131" s="41"/>
      <c r="C131" s="192" t="s">
        <v>295</v>
      </c>
      <c r="D131" s="192" t="s">
        <v>155</v>
      </c>
      <c r="E131" s="193" t="s">
        <v>1666</v>
      </c>
      <c r="F131" s="194" t="s">
        <v>1667</v>
      </c>
      <c r="G131" s="195" t="s">
        <v>242</v>
      </c>
      <c r="H131" s="196">
        <v>163</v>
      </c>
      <c r="I131" s="197"/>
      <c r="J131" s="198">
        <f>ROUND(I131*H131,2)</f>
        <v>0</v>
      </c>
      <c r="K131" s="194" t="s">
        <v>159</v>
      </c>
      <c r="L131" s="61"/>
      <c r="M131" s="199" t="s">
        <v>21</v>
      </c>
      <c r="N131" s="200" t="s">
        <v>43</v>
      </c>
      <c r="O131" s="4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4" t="s">
        <v>275</v>
      </c>
      <c r="AT131" s="24" t="s">
        <v>155</v>
      </c>
      <c r="AU131" s="24" t="s">
        <v>82</v>
      </c>
      <c r="AY131" s="24" t="s">
        <v>152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80</v>
      </c>
      <c r="BK131" s="203">
        <f>ROUND(I131*H131,2)</f>
        <v>0</v>
      </c>
      <c r="BL131" s="24" t="s">
        <v>275</v>
      </c>
      <c r="BM131" s="24" t="s">
        <v>1668</v>
      </c>
    </row>
    <row r="132" spans="2:65" s="1" customFormat="1" ht="27">
      <c r="B132" s="41"/>
      <c r="C132" s="63"/>
      <c r="D132" s="204" t="s">
        <v>162</v>
      </c>
      <c r="E132" s="63"/>
      <c r="F132" s="205" t="s">
        <v>1669</v>
      </c>
      <c r="G132" s="63"/>
      <c r="H132" s="63"/>
      <c r="I132" s="163"/>
      <c r="J132" s="63"/>
      <c r="K132" s="63"/>
      <c r="L132" s="61"/>
      <c r="M132" s="206"/>
      <c r="N132" s="42"/>
      <c r="O132" s="42"/>
      <c r="P132" s="42"/>
      <c r="Q132" s="42"/>
      <c r="R132" s="42"/>
      <c r="S132" s="42"/>
      <c r="T132" s="78"/>
      <c r="AT132" s="24" t="s">
        <v>162</v>
      </c>
      <c r="AU132" s="24" t="s">
        <v>82</v>
      </c>
    </row>
    <row r="133" spans="2:65" s="1" customFormat="1" ht="16.5" customHeight="1">
      <c r="B133" s="41"/>
      <c r="C133" s="192" t="s">
        <v>343</v>
      </c>
      <c r="D133" s="192" t="s">
        <v>155</v>
      </c>
      <c r="E133" s="193" t="s">
        <v>1670</v>
      </c>
      <c r="F133" s="194" t="s">
        <v>1671</v>
      </c>
      <c r="G133" s="195" t="s">
        <v>371</v>
      </c>
      <c r="H133" s="196">
        <v>28</v>
      </c>
      <c r="I133" s="197"/>
      <c r="J133" s="198">
        <f>ROUND(I133*H133,2)</f>
        <v>0</v>
      </c>
      <c r="K133" s="194" t="s">
        <v>159</v>
      </c>
      <c r="L133" s="61"/>
      <c r="M133" s="199" t="s">
        <v>21</v>
      </c>
      <c r="N133" s="200" t="s">
        <v>43</v>
      </c>
      <c r="O133" s="42"/>
      <c r="P133" s="201">
        <f>O133*H133</f>
        <v>0</v>
      </c>
      <c r="Q133" s="201">
        <v>1.25E-3</v>
      </c>
      <c r="R133" s="201">
        <f>Q133*H133</f>
        <v>3.5000000000000003E-2</v>
      </c>
      <c r="S133" s="201">
        <v>0</v>
      </c>
      <c r="T133" s="202">
        <f>S133*H133</f>
        <v>0</v>
      </c>
      <c r="AR133" s="24" t="s">
        <v>275</v>
      </c>
      <c r="AT133" s="24" t="s">
        <v>155</v>
      </c>
      <c r="AU133" s="24" t="s">
        <v>82</v>
      </c>
      <c r="AY133" s="24" t="s">
        <v>152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80</v>
      </c>
      <c r="BK133" s="203">
        <f>ROUND(I133*H133,2)</f>
        <v>0</v>
      </c>
      <c r="BL133" s="24" t="s">
        <v>275</v>
      </c>
      <c r="BM133" s="24" t="s">
        <v>1672</v>
      </c>
    </row>
    <row r="134" spans="2:65" s="1" customFormat="1" ht="27">
      <c r="B134" s="41"/>
      <c r="C134" s="63"/>
      <c r="D134" s="204" t="s">
        <v>162</v>
      </c>
      <c r="E134" s="63"/>
      <c r="F134" s="205" t="s">
        <v>1673</v>
      </c>
      <c r="G134" s="63"/>
      <c r="H134" s="63"/>
      <c r="I134" s="163"/>
      <c r="J134" s="63"/>
      <c r="K134" s="63"/>
      <c r="L134" s="61"/>
      <c r="M134" s="206"/>
      <c r="N134" s="42"/>
      <c r="O134" s="42"/>
      <c r="P134" s="42"/>
      <c r="Q134" s="42"/>
      <c r="R134" s="42"/>
      <c r="S134" s="42"/>
      <c r="T134" s="78"/>
      <c r="AT134" s="24" t="s">
        <v>162</v>
      </c>
      <c r="AU134" s="24" t="s">
        <v>82</v>
      </c>
    </row>
    <row r="135" spans="2:65" s="1" customFormat="1" ht="25.5" customHeight="1">
      <c r="B135" s="41"/>
      <c r="C135" s="192" t="s">
        <v>349</v>
      </c>
      <c r="D135" s="192" t="s">
        <v>155</v>
      </c>
      <c r="E135" s="193" t="s">
        <v>1674</v>
      </c>
      <c r="F135" s="194" t="s">
        <v>1675</v>
      </c>
      <c r="G135" s="195" t="s">
        <v>242</v>
      </c>
      <c r="H135" s="196">
        <v>160</v>
      </c>
      <c r="I135" s="197"/>
      <c r="J135" s="198">
        <f>ROUND(I135*H135,2)</f>
        <v>0</v>
      </c>
      <c r="K135" s="194" t="s">
        <v>159</v>
      </c>
      <c r="L135" s="61"/>
      <c r="M135" s="199" t="s">
        <v>21</v>
      </c>
      <c r="N135" s="200" t="s">
        <v>43</v>
      </c>
      <c r="O135" s="42"/>
      <c r="P135" s="201">
        <f>O135*H135</f>
        <v>0</v>
      </c>
      <c r="Q135" s="201">
        <v>3.1E-4</v>
      </c>
      <c r="R135" s="201">
        <f>Q135*H135</f>
        <v>4.9599999999999998E-2</v>
      </c>
      <c r="S135" s="201">
        <v>0</v>
      </c>
      <c r="T135" s="202">
        <f>S135*H135</f>
        <v>0</v>
      </c>
      <c r="AR135" s="24" t="s">
        <v>275</v>
      </c>
      <c r="AT135" s="24" t="s">
        <v>155</v>
      </c>
      <c r="AU135" s="24" t="s">
        <v>82</v>
      </c>
      <c r="AY135" s="24" t="s">
        <v>152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80</v>
      </c>
      <c r="BK135" s="203">
        <f>ROUND(I135*H135,2)</f>
        <v>0</v>
      </c>
      <c r="BL135" s="24" t="s">
        <v>275</v>
      </c>
      <c r="BM135" s="24" t="s">
        <v>1676</v>
      </c>
    </row>
    <row r="136" spans="2:65" s="1" customFormat="1" ht="13.5">
      <c r="B136" s="41"/>
      <c r="C136" s="63"/>
      <c r="D136" s="204" t="s">
        <v>162</v>
      </c>
      <c r="E136" s="63"/>
      <c r="F136" s="205" t="s">
        <v>1677</v>
      </c>
      <c r="G136" s="63"/>
      <c r="H136" s="63"/>
      <c r="I136" s="163"/>
      <c r="J136" s="63"/>
      <c r="K136" s="63"/>
      <c r="L136" s="61"/>
      <c r="M136" s="206"/>
      <c r="N136" s="42"/>
      <c r="O136" s="42"/>
      <c r="P136" s="42"/>
      <c r="Q136" s="42"/>
      <c r="R136" s="42"/>
      <c r="S136" s="42"/>
      <c r="T136" s="78"/>
      <c r="AT136" s="24" t="s">
        <v>162</v>
      </c>
      <c r="AU136" s="24" t="s">
        <v>82</v>
      </c>
    </row>
    <row r="137" spans="2:65" s="1" customFormat="1" ht="25.5" customHeight="1">
      <c r="B137" s="41"/>
      <c r="C137" s="192" t="s">
        <v>9</v>
      </c>
      <c r="D137" s="192" t="s">
        <v>155</v>
      </c>
      <c r="E137" s="193" t="s">
        <v>1678</v>
      </c>
      <c r="F137" s="194" t="s">
        <v>1679</v>
      </c>
      <c r="G137" s="195" t="s">
        <v>242</v>
      </c>
      <c r="H137" s="196">
        <v>2</v>
      </c>
      <c r="I137" s="197"/>
      <c r="J137" s="198">
        <f>ROUND(I137*H137,2)</f>
        <v>0</v>
      </c>
      <c r="K137" s="194" t="s">
        <v>159</v>
      </c>
      <c r="L137" s="61"/>
      <c r="M137" s="199" t="s">
        <v>21</v>
      </c>
      <c r="N137" s="200" t="s">
        <v>43</v>
      </c>
      <c r="O137" s="42"/>
      <c r="P137" s="201">
        <f>O137*H137</f>
        <v>0</v>
      </c>
      <c r="Q137" s="201">
        <v>3.3E-4</v>
      </c>
      <c r="R137" s="201">
        <f>Q137*H137</f>
        <v>6.6E-4</v>
      </c>
      <c r="S137" s="201">
        <v>0</v>
      </c>
      <c r="T137" s="202">
        <f>S137*H137</f>
        <v>0</v>
      </c>
      <c r="AR137" s="24" t="s">
        <v>275</v>
      </c>
      <c r="AT137" s="24" t="s">
        <v>155</v>
      </c>
      <c r="AU137" s="24" t="s">
        <v>82</v>
      </c>
      <c r="AY137" s="24" t="s">
        <v>152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80</v>
      </c>
      <c r="BK137" s="203">
        <f>ROUND(I137*H137,2)</f>
        <v>0</v>
      </c>
      <c r="BL137" s="24" t="s">
        <v>275</v>
      </c>
      <c r="BM137" s="24" t="s">
        <v>1680</v>
      </c>
    </row>
    <row r="138" spans="2:65" s="1" customFormat="1" ht="13.5">
      <c r="B138" s="41"/>
      <c r="C138" s="63"/>
      <c r="D138" s="204" t="s">
        <v>162</v>
      </c>
      <c r="E138" s="63"/>
      <c r="F138" s="205" t="s">
        <v>1681</v>
      </c>
      <c r="G138" s="63"/>
      <c r="H138" s="63"/>
      <c r="I138" s="163"/>
      <c r="J138" s="63"/>
      <c r="K138" s="63"/>
      <c r="L138" s="61"/>
      <c r="M138" s="206"/>
      <c r="N138" s="42"/>
      <c r="O138" s="42"/>
      <c r="P138" s="42"/>
      <c r="Q138" s="42"/>
      <c r="R138" s="42"/>
      <c r="S138" s="42"/>
      <c r="T138" s="78"/>
      <c r="AT138" s="24" t="s">
        <v>162</v>
      </c>
      <c r="AU138" s="24" t="s">
        <v>82</v>
      </c>
    </row>
    <row r="139" spans="2:65" s="1" customFormat="1" ht="25.5" customHeight="1">
      <c r="B139" s="41"/>
      <c r="C139" s="192" t="s">
        <v>360</v>
      </c>
      <c r="D139" s="192" t="s">
        <v>155</v>
      </c>
      <c r="E139" s="193" t="s">
        <v>1682</v>
      </c>
      <c r="F139" s="194" t="s">
        <v>1683</v>
      </c>
      <c r="G139" s="195" t="s">
        <v>242</v>
      </c>
      <c r="H139" s="196">
        <v>1</v>
      </c>
      <c r="I139" s="197"/>
      <c r="J139" s="198">
        <f>ROUND(I139*H139,2)</f>
        <v>0</v>
      </c>
      <c r="K139" s="194" t="s">
        <v>159</v>
      </c>
      <c r="L139" s="61"/>
      <c r="M139" s="199" t="s">
        <v>21</v>
      </c>
      <c r="N139" s="200" t="s">
        <v>43</v>
      </c>
      <c r="O139" s="42"/>
      <c r="P139" s="201">
        <f>O139*H139</f>
        <v>0</v>
      </c>
      <c r="Q139" s="201">
        <v>4.0000000000000002E-4</v>
      </c>
      <c r="R139" s="201">
        <f>Q139*H139</f>
        <v>4.0000000000000002E-4</v>
      </c>
      <c r="S139" s="201">
        <v>0</v>
      </c>
      <c r="T139" s="202">
        <f>S139*H139</f>
        <v>0</v>
      </c>
      <c r="AR139" s="24" t="s">
        <v>275</v>
      </c>
      <c r="AT139" s="24" t="s">
        <v>155</v>
      </c>
      <c r="AU139" s="24" t="s">
        <v>82</v>
      </c>
      <c r="AY139" s="24" t="s">
        <v>152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80</v>
      </c>
      <c r="BK139" s="203">
        <f>ROUND(I139*H139,2)</f>
        <v>0</v>
      </c>
      <c r="BL139" s="24" t="s">
        <v>275</v>
      </c>
      <c r="BM139" s="24" t="s">
        <v>1684</v>
      </c>
    </row>
    <row r="140" spans="2:65" s="1" customFormat="1" ht="13.5">
      <c r="B140" s="41"/>
      <c r="C140" s="63"/>
      <c r="D140" s="204" t="s">
        <v>162</v>
      </c>
      <c r="E140" s="63"/>
      <c r="F140" s="205" t="s">
        <v>1685</v>
      </c>
      <c r="G140" s="63"/>
      <c r="H140" s="63"/>
      <c r="I140" s="163"/>
      <c r="J140" s="63"/>
      <c r="K140" s="63"/>
      <c r="L140" s="61"/>
      <c r="M140" s="206"/>
      <c r="N140" s="42"/>
      <c r="O140" s="42"/>
      <c r="P140" s="42"/>
      <c r="Q140" s="42"/>
      <c r="R140" s="42"/>
      <c r="S140" s="42"/>
      <c r="T140" s="78"/>
      <c r="AT140" s="24" t="s">
        <v>162</v>
      </c>
      <c r="AU140" s="24" t="s">
        <v>82</v>
      </c>
    </row>
    <row r="141" spans="2:65" s="1" customFormat="1" ht="16.5" customHeight="1">
      <c r="B141" s="41"/>
      <c r="C141" s="192" t="s">
        <v>368</v>
      </c>
      <c r="D141" s="192" t="s">
        <v>155</v>
      </c>
      <c r="E141" s="193" t="s">
        <v>1686</v>
      </c>
      <c r="F141" s="194" t="s">
        <v>1687</v>
      </c>
      <c r="G141" s="195" t="s">
        <v>371</v>
      </c>
      <c r="H141" s="196">
        <v>10</v>
      </c>
      <c r="I141" s="197"/>
      <c r="J141" s="198">
        <f>ROUND(I141*H141,2)</f>
        <v>0</v>
      </c>
      <c r="K141" s="194" t="s">
        <v>159</v>
      </c>
      <c r="L141" s="61"/>
      <c r="M141" s="199" t="s">
        <v>21</v>
      </c>
      <c r="N141" s="200" t="s">
        <v>43</v>
      </c>
      <c r="O141" s="42"/>
      <c r="P141" s="201">
        <f>O141*H141</f>
        <v>0</v>
      </c>
      <c r="Q141" s="201">
        <v>5.4000000000000001E-4</v>
      </c>
      <c r="R141" s="201">
        <f>Q141*H141</f>
        <v>5.4000000000000003E-3</v>
      </c>
      <c r="S141" s="201">
        <v>0</v>
      </c>
      <c r="T141" s="202">
        <f>S141*H141</f>
        <v>0</v>
      </c>
      <c r="AR141" s="24" t="s">
        <v>275</v>
      </c>
      <c r="AT141" s="24" t="s">
        <v>155</v>
      </c>
      <c r="AU141" s="24" t="s">
        <v>82</v>
      </c>
      <c r="AY141" s="24" t="s">
        <v>152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80</v>
      </c>
      <c r="BK141" s="203">
        <f>ROUND(I141*H141,2)</f>
        <v>0</v>
      </c>
      <c r="BL141" s="24" t="s">
        <v>275</v>
      </c>
      <c r="BM141" s="24" t="s">
        <v>1688</v>
      </c>
    </row>
    <row r="142" spans="2:65" s="1" customFormat="1" ht="27">
      <c r="B142" s="41"/>
      <c r="C142" s="63"/>
      <c r="D142" s="204" t="s">
        <v>162</v>
      </c>
      <c r="E142" s="63"/>
      <c r="F142" s="205" t="s">
        <v>1689</v>
      </c>
      <c r="G142" s="63"/>
      <c r="H142" s="63"/>
      <c r="I142" s="163"/>
      <c r="J142" s="63"/>
      <c r="K142" s="63"/>
      <c r="L142" s="61"/>
      <c r="M142" s="206"/>
      <c r="N142" s="42"/>
      <c r="O142" s="42"/>
      <c r="P142" s="42"/>
      <c r="Q142" s="42"/>
      <c r="R142" s="42"/>
      <c r="S142" s="42"/>
      <c r="T142" s="78"/>
      <c r="AT142" s="24" t="s">
        <v>162</v>
      </c>
      <c r="AU142" s="24" t="s">
        <v>82</v>
      </c>
    </row>
    <row r="143" spans="2:65" s="1" customFormat="1" ht="16.5" customHeight="1">
      <c r="B143" s="41"/>
      <c r="C143" s="192" t="s">
        <v>375</v>
      </c>
      <c r="D143" s="192" t="s">
        <v>155</v>
      </c>
      <c r="E143" s="193" t="s">
        <v>1690</v>
      </c>
      <c r="F143" s="194" t="s">
        <v>1691</v>
      </c>
      <c r="G143" s="195" t="s">
        <v>158</v>
      </c>
      <c r="H143" s="196">
        <v>0.33700000000000002</v>
      </c>
      <c r="I143" s="197"/>
      <c r="J143" s="198">
        <f>ROUND(I143*H143,2)</f>
        <v>0</v>
      </c>
      <c r="K143" s="194" t="s">
        <v>159</v>
      </c>
      <c r="L143" s="61"/>
      <c r="M143" s="199" t="s">
        <v>21</v>
      </c>
      <c r="N143" s="200" t="s">
        <v>43</v>
      </c>
      <c r="O143" s="4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4" t="s">
        <v>275</v>
      </c>
      <c r="AT143" s="24" t="s">
        <v>155</v>
      </c>
      <c r="AU143" s="24" t="s">
        <v>82</v>
      </c>
      <c r="AY143" s="24" t="s">
        <v>152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80</v>
      </c>
      <c r="BK143" s="203">
        <f>ROUND(I143*H143,2)</f>
        <v>0</v>
      </c>
      <c r="BL143" s="24" t="s">
        <v>275</v>
      </c>
      <c r="BM143" s="24" t="s">
        <v>1692</v>
      </c>
    </row>
    <row r="144" spans="2:65" s="1" customFormat="1" ht="27">
      <c r="B144" s="41"/>
      <c r="C144" s="63"/>
      <c r="D144" s="204" t="s">
        <v>162</v>
      </c>
      <c r="E144" s="63"/>
      <c r="F144" s="205" t="s">
        <v>1693</v>
      </c>
      <c r="G144" s="63"/>
      <c r="H144" s="63"/>
      <c r="I144" s="163"/>
      <c r="J144" s="63"/>
      <c r="K144" s="63"/>
      <c r="L144" s="61"/>
      <c r="M144" s="206"/>
      <c r="N144" s="42"/>
      <c r="O144" s="42"/>
      <c r="P144" s="42"/>
      <c r="Q144" s="42"/>
      <c r="R144" s="42"/>
      <c r="S144" s="42"/>
      <c r="T144" s="78"/>
      <c r="AT144" s="24" t="s">
        <v>162</v>
      </c>
      <c r="AU144" s="24" t="s">
        <v>82</v>
      </c>
    </row>
    <row r="145" spans="2:65" s="1" customFormat="1" ht="16.5" customHeight="1">
      <c r="B145" s="41"/>
      <c r="C145" s="192" t="s">
        <v>381</v>
      </c>
      <c r="D145" s="192" t="s">
        <v>155</v>
      </c>
      <c r="E145" s="193" t="s">
        <v>1694</v>
      </c>
      <c r="F145" s="194" t="s">
        <v>1695</v>
      </c>
      <c r="G145" s="195" t="s">
        <v>158</v>
      </c>
      <c r="H145" s="196">
        <v>0.33700000000000002</v>
      </c>
      <c r="I145" s="197"/>
      <c r="J145" s="198">
        <f>ROUND(I145*H145,2)</f>
        <v>0</v>
      </c>
      <c r="K145" s="194" t="s">
        <v>159</v>
      </c>
      <c r="L145" s="61"/>
      <c r="M145" s="199" t="s">
        <v>21</v>
      </c>
      <c r="N145" s="200" t="s">
        <v>43</v>
      </c>
      <c r="O145" s="4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4" t="s">
        <v>275</v>
      </c>
      <c r="AT145" s="24" t="s">
        <v>155</v>
      </c>
      <c r="AU145" s="24" t="s">
        <v>82</v>
      </c>
      <c r="AY145" s="24" t="s">
        <v>152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80</v>
      </c>
      <c r="BK145" s="203">
        <f>ROUND(I145*H145,2)</f>
        <v>0</v>
      </c>
      <c r="BL145" s="24" t="s">
        <v>275</v>
      </c>
      <c r="BM145" s="24" t="s">
        <v>1696</v>
      </c>
    </row>
    <row r="146" spans="2:65" s="1" customFormat="1" ht="27">
      <c r="B146" s="41"/>
      <c r="C146" s="63"/>
      <c r="D146" s="204" t="s">
        <v>162</v>
      </c>
      <c r="E146" s="63"/>
      <c r="F146" s="205" t="s">
        <v>1697</v>
      </c>
      <c r="G146" s="63"/>
      <c r="H146" s="63"/>
      <c r="I146" s="163"/>
      <c r="J146" s="63"/>
      <c r="K146" s="63"/>
      <c r="L146" s="61"/>
      <c r="M146" s="206"/>
      <c r="N146" s="42"/>
      <c r="O146" s="42"/>
      <c r="P146" s="42"/>
      <c r="Q146" s="42"/>
      <c r="R146" s="42"/>
      <c r="S146" s="42"/>
      <c r="T146" s="78"/>
      <c r="AT146" s="24" t="s">
        <v>162</v>
      </c>
      <c r="AU146" s="24" t="s">
        <v>82</v>
      </c>
    </row>
    <row r="147" spans="2:65" s="10" customFormat="1" ht="29.85" customHeight="1">
      <c r="B147" s="176"/>
      <c r="C147" s="177"/>
      <c r="D147" s="178" t="s">
        <v>71</v>
      </c>
      <c r="E147" s="190" t="s">
        <v>1698</v>
      </c>
      <c r="F147" s="190" t="s">
        <v>1699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SUM(P148:P162)</f>
        <v>0</v>
      </c>
      <c r="Q147" s="184"/>
      <c r="R147" s="185">
        <f>SUM(R148:R162)</f>
        <v>0.44457999999999998</v>
      </c>
      <c r="S147" s="184"/>
      <c r="T147" s="186">
        <f>SUM(T148:T162)</f>
        <v>2.1600000000000001E-2</v>
      </c>
      <c r="AR147" s="187" t="s">
        <v>82</v>
      </c>
      <c r="AT147" s="188" t="s">
        <v>71</v>
      </c>
      <c r="AU147" s="188" t="s">
        <v>80</v>
      </c>
      <c r="AY147" s="187" t="s">
        <v>152</v>
      </c>
      <c r="BK147" s="189">
        <f>SUM(BK148:BK162)</f>
        <v>0</v>
      </c>
    </row>
    <row r="148" spans="2:65" s="1" customFormat="1" ht="16.5" customHeight="1">
      <c r="B148" s="41"/>
      <c r="C148" s="192" t="s">
        <v>388</v>
      </c>
      <c r="D148" s="192" t="s">
        <v>155</v>
      </c>
      <c r="E148" s="193" t="s">
        <v>1700</v>
      </c>
      <c r="F148" s="194" t="s">
        <v>1701</v>
      </c>
      <c r="G148" s="195" t="s">
        <v>371</v>
      </c>
      <c r="H148" s="196">
        <v>48</v>
      </c>
      <c r="I148" s="197"/>
      <c r="J148" s="198">
        <f>ROUND(I148*H148,2)</f>
        <v>0</v>
      </c>
      <c r="K148" s="194" t="s">
        <v>159</v>
      </c>
      <c r="L148" s="61"/>
      <c r="M148" s="199" t="s">
        <v>21</v>
      </c>
      <c r="N148" s="200" t="s">
        <v>43</v>
      </c>
      <c r="O148" s="42"/>
      <c r="P148" s="201">
        <f>O148*H148</f>
        <v>0</v>
      </c>
      <c r="Q148" s="201">
        <v>9.0000000000000006E-5</v>
      </c>
      <c r="R148" s="201">
        <f>Q148*H148</f>
        <v>4.3200000000000001E-3</v>
      </c>
      <c r="S148" s="201">
        <v>4.4999999999999999E-4</v>
      </c>
      <c r="T148" s="202">
        <f>S148*H148</f>
        <v>2.1600000000000001E-2</v>
      </c>
      <c r="AR148" s="24" t="s">
        <v>275</v>
      </c>
      <c r="AT148" s="24" t="s">
        <v>155</v>
      </c>
      <c r="AU148" s="24" t="s">
        <v>82</v>
      </c>
      <c r="AY148" s="24" t="s">
        <v>152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80</v>
      </c>
      <c r="BK148" s="203">
        <f>ROUND(I148*H148,2)</f>
        <v>0</v>
      </c>
      <c r="BL148" s="24" t="s">
        <v>275</v>
      </c>
      <c r="BM148" s="24" t="s">
        <v>1702</v>
      </c>
    </row>
    <row r="149" spans="2:65" s="1" customFormat="1" ht="13.5">
      <c r="B149" s="41"/>
      <c r="C149" s="63"/>
      <c r="D149" s="204" t="s">
        <v>162</v>
      </c>
      <c r="E149" s="63"/>
      <c r="F149" s="205" t="s">
        <v>1703</v>
      </c>
      <c r="G149" s="63"/>
      <c r="H149" s="63"/>
      <c r="I149" s="163"/>
      <c r="J149" s="63"/>
      <c r="K149" s="63"/>
      <c r="L149" s="61"/>
      <c r="M149" s="206"/>
      <c r="N149" s="42"/>
      <c r="O149" s="42"/>
      <c r="P149" s="42"/>
      <c r="Q149" s="42"/>
      <c r="R149" s="42"/>
      <c r="S149" s="42"/>
      <c r="T149" s="78"/>
      <c r="AT149" s="24" t="s">
        <v>162</v>
      </c>
      <c r="AU149" s="24" t="s">
        <v>82</v>
      </c>
    </row>
    <row r="150" spans="2:65" s="1" customFormat="1" ht="16.5" customHeight="1">
      <c r="B150" s="41"/>
      <c r="C150" s="192" t="s">
        <v>395</v>
      </c>
      <c r="D150" s="192" t="s">
        <v>155</v>
      </c>
      <c r="E150" s="193" t="s">
        <v>1704</v>
      </c>
      <c r="F150" s="194" t="s">
        <v>1705</v>
      </c>
      <c r="G150" s="195" t="s">
        <v>371</v>
      </c>
      <c r="H150" s="196">
        <v>6</v>
      </c>
      <c r="I150" s="197"/>
      <c r="J150" s="198">
        <f>ROUND(I150*H150,2)</f>
        <v>0</v>
      </c>
      <c r="K150" s="194" t="s">
        <v>159</v>
      </c>
      <c r="L150" s="61"/>
      <c r="M150" s="199" t="s">
        <v>21</v>
      </c>
      <c r="N150" s="200" t="s">
        <v>43</v>
      </c>
      <c r="O150" s="42"/>
      <c r="P150" s="201">
        <f>O150*H150</f>
        <v>0</v>
      </c>
      <c r="Q150" s="201">
        <v>3.0000000000000001E-5</v>
      </c>
      <c r="R150" s="201">
        <f>Q150*H150</f>
        <v>1.8000000000000001E-4</v>
      </c>
      <c r="S150" s="201">
        <v>0</v>
      </c>
      <c r="T150" s="202">
        <f>S150*H150</f>
        <v>0</v>
      </c>
      <c r="AR150" s="24" t="s">
        <v>275</v>
      </c>
      <c r="AT150" s="24" t="s">
        <v>155</v>
      </c>
      <c r="AU150" s="24" t="s">
        <v>82</v>
      </c>
      <c r="AY150" s="24" t="s">
        <v>152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4" t="s">
        <v>80</v>
      </c>
      <c r="BK150" s="203">
        <f>ROUND(I150*H150,2)</f>
        <v>0</v>
      </c>
      <c r="BL150" s="24" t="s">
        <v>275</v>
      </c>
      <c r="BM150" s="24" t="s">
        <v>1706</v>
      </c>
    </row>
    <row r="151" spans="2:65" s="1" customFormat="1" ht="13.5">
      <c r="B151" s="41"/>
      <c r="C151" s="63"/>
      <c r="D151" s="204" t="s">
        <v>162</v>
      </c>
      <c r="E151" s="63"/>
      <c r="F151" s="205" t="s">
        <v>1707</v>
      </c>
      <c r="G151" s="63"/>
      <c r="H151" s="63"/>
      <c r="I151" s="163"/>
      <c r="J151" s="63"/>
      <c r="K151" s="63"/>
      <c r="L151" s="61"/>
      <c r="M151" s="206"/>
      <c r="N151" s="42"/>
      <c r="O151" s="42"/>
      <c r="P151" s="42"/>
      <c r="Q151" s="42"/>
      <c r="R151" s="42"/>
      <c r="S151" s="42"/>
      <c r="T151" s="78"/>
      <c r="AT151" s="24" t="s">
        <v>162</v>
      </c>
      <c r="AU151" s="24" t="s">
        <v>82</v>
      </c>
    </row>
    <row r="152" spans="2:65" s="1" customFormat="1" ht="16.5" customHeight="1">
      <c r="B152" s="41"/>
      <c r="C152" s="192" t="s">
        <v>407</v>
      </c>
      <c r="D152" s="192" t="s">
        <v>155</v>
      </c>
      <c r="E152" s="193" t="s">
        <v>1708</v>
      </c>
      <c r="F152" s="194" t="s">
        <v>1709</v>
      </c>
      <c r="G152" s="195" t="s">
        <v>371</v>
      </c>
      <c r="H152" s="196">
        <v>56</v>
      </c>
      <c r="I152" s="197"/>
      <c r="J152" s="198">
        <f>ROUND(I152*H152,2)</f>
        <v>0</v>
      </c>
      <c r="K152" s="194" t="s">
        <v>159</v>
      </c>
      <c r="L152" s="61"/>
      <c r="M152" s="199" t="s">
        <v>21</v>
      </c>
      <c r="N152" s="200" t="s">
        <v>43</v>
      </c>
      <c r="O152" s="42"/>
      <c r="P152" s="201">
        <f>O152*H152</f>
        <v>0</v>
      </c>
      <c r="Q152" s="201">
        <v>8.0000000000000007E-5</v>
      </c>
      <c r="R152" s="201">
        <f>Q152*H152</f>
        <v>4.4800000000000005E-3</v>
      </c>
      <c r="S152" s="201">
        <v>0</v>
      </c>
      <c r="T152" s="202">
        <f>S152*H152</f>
        <v>0</v>
      </c>
      <c r="AR152" s="24" t="s">
        <v>275</v>
      </c>
      <c r="AT152" s="24" t="s">
        <v>155</v>
      </c>
      <c r="AU152" s="24" t="s">
        <v>82</v>
      </c>
      <c r="AY152" s="24" t="s">
        <v>152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4" t="s">
        <v>80</v>
      </c>
      <c r="BK152" s="203">
        <f>ROUND(I152*H152,2)</f>
        <v>0</v>
      </c>
      <c r="BL152" s="24" t="s">
        <v>275</v>
      </c>
      <c r="BM152" s="24" t="s">
        <v>1710</v>
      </c>
    </row>
    <row r="153" spans="2:65" s="1" customFormat="1" ht="13.5">
      <c r="B153" s="41"/>
      <c r="C153" s="63"/>
      <c r="D153" s="204" t="s">
        <v>162</v>
      </c>
      <c r="E153" s="63"/>
      <c r="F153" s="205" t="s">
        <v>1711</v>
      </c>
      <c r="G153" s="63"/>
      <c r="H153" s="63"/>
      <c r="I153" s="163"/>
      <c r="J153" s="63"/>
      <c r="K153" s="63"/>
      <c r="L153" s="61"/>
      <c r="M153" s="206"/>
      <c r="N153" s="42"/>
      <c r="O153" s="42"/>
      <c r="P153" s="42"/>
      <c r="Q153" s="42"/>
      <c r="R153" s="42"/>
      <c r="S153" s="42"/>
      <c r="T153" s="78"/>
      <c r="AT153" s="24" t="s">
        <v>162</v>
      </c>
      <c r="AU153" s="24" t="s">
        <v>82</v>
      </c>
    </row>
    <row r="154" spans="2:65" s="1" customFormat="1" ht="16.5" customHeight="1">
      <c r="B154" s="41"/>
      <c r="C154" s="192" t="s">
        <v>414</v>
      </c>
      <c r="D154" s="192" t="s">
        <v>155</v>
      </c>
      <c r="E154" s="193" t="s">
        <v>1712</v>
      </c>
      <c r="F154" s="194" t="s">
        <v>1713</v>
      </c>
      <c r="G154" s="195" t="s">
        <v>371</v>
      </c>
      <c r="H154" s="196">
        <v>28</v>
      </c>
      <c r="I154" s="197"/>
      <c r="J154" s="198">
        <f t="shared" ref="J154:J159" si="0">ROUND(I154*H154,2)</f>
        <v>0</v>
      </c>
      <c r="K154" s="194" t="s">
        <v>21</v>
      </c>
      <c r="L154" s="61"/>
      <c r="M154" s="199" t="s">
        <v>21</v>
      </c>
      <c r="N154" s="200" t="s">
        <v>43</v>
      </c>
      <c r="O154" s="42"/>
      <c r="P154" s="201">
        <f t="shared" ref="P154:P159" si="1">O154*H154</f>
        <v>0</v>
      </c>
      <c r="Q154" s="201">
        <v>0</v>
      </c>
      <c r="R154" s="201">
        <f t="shared" ref="R154:R159" si="2">Q154*H154</f>
        <v>0</v>
      </c>
      <c r="S154" s="201">
        <v>0</v>
      </c>
      <c r="T154" s="202">
        <f t="shared" ref="T154:T159" si="3">S154*H154</f>
        <v>0</v>
      </c>
      <c r="AR154" s="24" t="s">
        <v>275</v>
      </c>
      <c r="AT154" s="24" t="s">
        <v>155</v>
      </c>
      <c r="AU154" s="24" t="s">
        <v>82</v>
      </c>
      <c r="AY154" s="24" t="s">
        <v>152</v>
      </c>
      <c r="BE154" s="203">
        <f t="shared" ref="BE154:BE159" si="4">IF(N154="základní",J154,0)</f>
        <v>0</v>
      </c>
      <c r="BF154" s="203">
        <f t="shared" ref="BF154:BF159" si="5">IF(N154="snížená",J154,0)</f>
        <v>0</v>
      </c>
      <c r="BG154" s="203">
        <f t="shared" ref="BG154:BG159" si="6">IF(N154="zákl. přenesená",J154,0)</f>
        <v>0</v>
      </c>
      <c r="BH154" s="203">
        <f t="shared" ref="BH154:BH159" si="7">IF(N154="sníž. přenesená",J154,0)</f>
        <v>0</v>
      </c>
      <c r="BI154" s="203">
        <f t="shared" ref="BI154:BI159" si="8">IF(N154="nulová",J154,0)</f>
        <v>0</v>
      </c>
      <c r="BJ154" s="24" t="s">
        <v>80</v>
      </c>
      <c r="BK154" s="203">
        <f t="shared" ref="BK154:BK159" si="9">ROUND(I154*H154,2)</f>
        <v>0</v>
      </c>
      <c r="BL154" s="24" t="s">
        <v>275</v>
      </c>
      <c r="BM154" s="24" t="s">
        <v>1714</v>
      </c>
    </row>
    <row r="155" spans="2:65" s="1" customFormat="1" ht="25.5" customHeight="1">
      <c r="B155" s="41"/>
      <c r="C155" s="250" t="s">
        <v>419</v>
      </c>
      <c r="D155" s="250" t="s">
        <v>177</v>
      </c>
      <c r="E155" s="251" t="s">
        <v>1715</v>
      </c>
      <c r="F155" s="252" t="s">
        <v>1716</v>
      </c>
      <c r="G155" s="253" t="s">
        <v>371</v>
      </c>
      <c r="H155" s="254">
        <v>28</v>
      </c>
      <c r="I155" s="255"/>
      <c r="J155" s="256">
        <f t="shared" si="0"/>
        <v>0</v>
      </c>
      <c r="K155" s="252" t="s">
        <v>21</v>
      </c>
      <c r="L155" s="257"/>
      <c r="M155" s="258" t="s">
        <v>21</v>
      </c>
      <c r="N155" s="259" t="s">
        <v>43</v>
      </c>
      <c r="O155" s="42"/>
      <c r="P155" s="201">
        <f t="shared" si="1"/>
        <v>0</v>
      </c>
      <c r="Q155" s="201">
        <v>5.1500000000000001E-3</v>
      </c>
      <c r="R155" s="201">
        <f t="shared" si="2"/>
        <v>0.14419999999999999</v>
      </c>
      <c r="S155" s="201">
        <v>0</v>
      </c>
      <c r="T155" s="202">
        <f t="shared" si="3"/>
        <v>0</v>
      </c>
      <c r="AR155" s="24" t="s">
        <v>431</v>
      </c>
      <c r="AT155" s="24" t="s">
        <v>177</v>
      </c>
      <c r="AU155" s="24" t="s">
        <v>82</v>
      </c>
      <c r="AY155" s="24" t="s">
        <v>152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24" t="s">
        <v>80</v>
      </c>
      <c r="BK155" s="203">
        <f t="shared" si="9"/>
        <v>0</v>
      </c>
      <c r="BL155" s="24" t="s">
        <v>275</v>
      </c>
      <c r="BM155" s="24" t="s">
        <v>1717</v>
      </c>
    </row>
    <row r="156" spans="2:65" s="1" customFormat="1" ht="16.5" customHeight="1">
      <c r="B156" s="41"/>
      <c r="C156" s="250" t="s">
        <v>425</v>
      </c>
      <c r="D156" s="250" t="s">
        <v>177</v>
      </c>
      <c r="E156" s="251" t="s">
        <v>1718</v>
      </c>
      <c r="F156" s="252" t="s">
        <v>1719</v>
      </c>
      <c r="G156" s="253" t="s">
        <v>371</v>
      </c>
      <c r="H156" s="254">
        <v>28</v>
      </c>
      <c r="I156" s="255"/>
      <c r="J156" s="256">
        <f t="shared" si="0"/>
        <v>0</v>
      </c>
      <c r="K156" s="252" t="s">
        <v>21</v>
      </c>
      <c r="L156" s="257"/>
      <c r="M156" s="258" t="s">
        <v>21</v>
      </c>
      <c r="N156" s="259" t="s">
        <v>43</v>
      </c>
      <c r="O156" s="42"/>
      <c r="P156" s="201">
        <f t="shared" si="1"/>
        <v>0</v>
      </c>
      <c r="Q156" s="201">
        <v>5.1500000000000001E-3</v>
      </c>
      <c r="R156" s="201">
        <f t="shared" si="2"/>
        <v>0.14419999999999999</v>
      </c>
      <c r="S156" s="201">
        <v>0</v>
      </c>
      <c r="T156" s="202">
        <f t="shared" si="3"/>
        <v>0</v>
      </c>
      <c r="AR156" s="24" t="s">
        <v>431</v>
      </c>
      <c r="AT156" s="24" t="s">
        <v>177</v>
      </c>
      <c r="AU156" s="24" t="s">
        <v>82</v>
      </c>
      <c r="AY156" s="24" t="s">
        <v>152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24" t="s">
        <v>80</v>
      </c>
      <c r="BK156" s="203">
        <f t="shared" si="9"/>
        <v>0</v>
      </c>
      <c r="BL156" s="24" t="s">
        <v>275</v>
      </c>
      <c r="BM156" s="24" t="s">
        <v>1720</v>
      </c>
    </row>
    <row r="157" spans="2:65" s="1" customFormat="1" ht="16.5" customHeight="1">
      <c r="B157" s="41"/>
      <c r="C157" s="250" t="s">
        <v>431</v>
      </c>
      <c r="D157" s="250" t="s">
        <v>177</v>
      </c>
      <c r="E157" s="251" t="s">
        <v>1721</v>
      </c>
      <c r="F157" s="252" t="s">
        <v>1722</v>
      </c>
      <c r="G157" s="253" t="s">
        <v>371</v>
      </c>
      <c r="H157" s="254">
        <v>28</v>
      </c>
      <c r="I157" s="255"/>
      <c r="J157" s="256">
        <f t="shared" si="0"/>
        <v>0</v>
      </c>
      <c r="K157" s="252" t="s">
        <v>21</v>
      </c>
      <c r="L157" s="257"/>
      <c r="M157" s="258" t="s">
        <v>21</v>
      </c>
      <c r="N157" s="259" t="s">
        <v>43</v>
      </c>
      <c r="O157" s="42"/>
      <c r="P157" s="201">
        <f t="shared" si="1"/>
        <v>0</v>
      </c>
      <c r="Q157" s="201">
        <v>5.1500000000000001E-3</v>
      </c>
      <c r="R157" s="201">
        <f t="shared" si="2"/>
        <v>0.14419999999999999</v>
      </c>
      <c r="S157" s="201">
        <v>0</v>
      </c>
      <c r="T157" s="202">
        <f t="shared" si="3"/>
        <v>0</v>
      </c>
      <c r="AR157" s="24" t="s">
        <v>431</v>
      </c>
      <c r="AT157" s="24" t="s">
        <v>177</v>
      </c>
      <c r="AU157" s="24" t="s">
        <v>82</v>
      </c>
      <c r="AY157" s="24" t="s">
        <v>152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24" t="s">
        <v>80</v>
      </c>
      <c r="BK157" s="203">
        <f t="shared" si="9"/>
        <v>0</v>
      </c>
      <c r="BL157" s="24" t="s">
        <v>275</v>
      </c>
      <c r="BM157" s="24" t="s">
        <v>1723</v>
      </c>
    </row>
    <row r="158" spans="2:65" s="1" customFormat="1" ht="16.5" customHeight="1">
      <c r="B158" s="41"/>
      <c r="C158" s="250" t="s">
        <v>439</v>
      </c>
      <c r="D158" s="250" t="s">
        <v>177</v>
      </c>
      <c r="E158" s="251" t="s">
        <v>1724</v>
      </c>
      <c r="F158" s="252" t="s">
        <v>1725</v>
      </c>
      <c r="G158" s="253" t="s">
        <v>371</v>
      </c>
      <c r="H158" s="254">
        <v>6</v>
      </c>
      <c r="I158" s="255"/>
      <c r="J158" s="256">
        <f t="shared" si="0"/>
        <v>0</v>
      </c>
      <c r="K158" s="252" t="s">
        <v>21</v>
      </c>
      <c r="L158" s="257"/>
      <c r="M158" s="258" t="s">
        <v>21</v>
      </c>
      <c r="N158" s="259" t="s">
        <v>43</v>
      </c>
      <c r="O158" s="42"/>
      <c r="P158" s="201">
        <f t="shared" si="1"/>
        <v>0</v>
      </c>
      <c r="Q158" s="201">
        <v>5.0000000000000001E-4</v>
      </c>
      <c r="R158" s="201">
        <f t="shared" si="2"/>
        <v>3.0000000000000001E-3</v>
      </c>
      <c r="S158" s="201">
        <v>0</v>
      </c>
      <c r="T158" s="202">
        <f t="shared" si="3"/>
        <v>0</v>
      </c>
      <c r="AR158" s="24" t="s">
        <v>431</v>
      </c>
      <c r="AT158" s="24" t="s">
        <v>177</v>
      </c>
      <c r="AU158" s="24" t="s">
        <v>82</v>
      </c>
      <c r="AY158" s="24" t="s">
        <v>152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24" t="s">
        <v>80</v>
      </c>
      <c r="BK158" s="203">
        <f t="shared" si="9"/>
        <v>0</v>
      </c>
      <c r="BL158" s="24" t="s">
        <v>275</v>
      </c>
      <c r="BM158" s="24" t="s">
        <v>1726</v>
      </c>
    </row>
    <row r="159" spans="2:65" s="1" customFormat="1" ht="16.5" customHeight="1">
      <c r="B159" s="41"/>
      <c r="C159" s="192" t="s">
        <v>448</v>
      </c>
      <c r="D159" s="192" t="s">
        <v>155</v>
      </c>
      <c r="E159" s="193" t="s">
        <v>1727</v>
      </c>
      <c r="F159" s="194" t="s">
        <v>1728</v>
      </c>
      <c r="G159" s="195" t="s">
        <v>158</v>
      </c>
      <c r="H159" s="196">
        <v>0.44500000000000001</v>
      </c>
      <c r="I159" s="197"/>
      <c r="J159" s="198">
        <f t="shared" si="0"/>
        <v>0</v>
      </c>
      <c r="K159" s="194" t="s">
        <v>159</v>
      </c>
      <c r="L159" s="61"/>
      <c r="M159" s="199" t="s">
        <v>21</v>
      </c>
      <c r="N159" s="200" t="s">
        <v>43</v>
      </c>
      <c r="O159" s="4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AR159" s="24" t="s">
        <v>275</v>
      </c>
      <c r="AT159" s="24" t="s">
        <v>155</v>
      </c>
      <c r="AU159" s="24" t="s">
        <v>82</v>
      </c>
      <c r="AY159" s="24" t="s">
        <v>152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24" t="s">
        <v>80</v>
      </c>
      <c r="BK159" s="203">
        <f t="shared" si="9"/>
        <v>0</v>
      </c>
      <c r="BL159" s="24" t="s">
        <v>275</v>
      </c>
      <c r="BM159" s="24" t="s">
        <v>1729</v>
      </c>
    </row>
    <row r="160" spans="2:65" s="1" customFormat="1" ht="27">
      <c r="B160" s="41"/>
      <c r="C160" s="63"/>
      <c r="D160" s="204" t="s">
        <v>162</v>
      </c>
      <c r="E160" s="63"/>
      <c r="F160" s="205" t="s">
        <v>1730</v>
      </c>
      <c r="G160" s="63"/>
      <c r="H160" s="63"/>
      <c r="I160" s="163"/>
      <c r="J160" s="63"/>
      <c r="K160" s="63"/>
      <c r="L160" s="61"/>
      <c r="M160" s="206"/>
      <c r="N160" s="42"/>
      <c r="O160" s="42"/>
      <c r="P160" s="42"/>
      <c r="Q160" s="42"/>
      <c r="R160" s="42"/>
      <c r="S160" s="42"/>
      <c r="T160" s="78"/>
      <c r="AT160" s="24" t="s">
        <v>162</v>
      </c>
      <c r="AU160" s="24" t="s">
        <v>82</v>
      </c>
    </row>
    <row r="161" spans="2:65" s="1" customFormat="1" ht="16.5" customHeight="1">
      <c r="B161" s="41"/>
      <c r="C161" s="192" t="s">
        <v>453</v>
      </c>
      <c r="D161" s="192" t="s">
        <v>155</v>
      </c>
      <c r="E161" s="193" t="s">
        <v>1731</v>
      </c>
      <c r="F161" s="194" t="s">
        <v>1732</v>
      </c>
      <c r="G161" s="195" t="s">
        <v>158</v>
      </c>
      <c r="H161" s="196">
        <v>0.44500000000000001</v>
      </c>
      <c r="I161" s="197"/>
      <c r="J161" s="198">
        <f>ROUND(I161*H161,2)</f>
        <v>0</v>
      </c>
      <c r="K161" s="194" t="s">
        <v>159</v>
      </c>
      <c r="L161" s="61"/>
      <c r="M161" s="199" t="s">
        <v>21</v>
      </c>
      <c r="N161" s="200" t="s">
        <v>43</v>
      </c>
      <c r="O161" s="4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4" t="s">
        <v>275</v>
      </c>
      <c r="AT161" s="24" t="s">
        <v>155</v>
      </c>
      <c r="AU161" s="24" t="s">
        <v>82</v>
      </c>
      <c r="AY161" s="24" t="s">
        <v>152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4" t="s">
        <v>80</v>
      </c>
      <c r="BK161" s="203">
        <f>ROUND(I161*H161,2)</f>
        <v>0</v>
      </c>
      <c r="BL161" s="24" t="s">
        <v>275</v>
      </c>
      <c r="BM161" s="24" t="s">
        <v>1733</v>
      </c>
    </row>
    <row r="162" spans="2:65" s="1" customFormat="1" ht="27">
      <c r="B162" s="41"/>
      <c r="C162" s="63"/>
      <c r="D162" s="204" t="s">
        <v>162</v>
      </c>
      <c r="E162" s="63"/>
      <c r="F162" s="205" t="s">
        <v>1734</v>
      </c>
      <c r="G162" s="63"/>
      <c r="H162" s="63"/>
      <c r="I162" s="163"/>
      <c r="J162" s="63"/>
      <c r="K162" s="63"/>
      <c r="L162" s="61"/>
      <c r="M162" s="206"/>
      <c r="N162" s="42"/>
      <c r="O162" s="42"/>
      <c r="P162" s="42"/>
      <c r="Q162" s="42"/>
      <c r="R162" s="42"/>
      <c r="S162" s="42"/>
      <c r="T162" s="78"/>
      <c r="AT162" s="24" t="s">
        <v>162</v>
      </c>
      <c r="AU162" s="24" t="s">
        <v>82</v>
      </c>
    </row>
    <row r="163" spans="2:65" s="10" customFormat="1" ht="29.85" customHeight="1">
      <c r="B163" s="176"/>
      <c r="C163" s="177"/>
      <c r="D163" s="178" t="s">
        <v>71</v>
      </c>
      <c r="E163" s="190" t="s">
        <v>1735</v>
      </c>
      <c r="F163" s="190" t="s">
        <v>1736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SUM(P164:P212)</f>
        <v>0</v>
      </c>
      <c r="Q163" s="184"/>
      <c r="R163" s="185">
        <f>SUM(R164:R212)</f>
        <v>1.1348900000000002</v>
      </c>
      <c r="S163" s="184"/>
      <c r="T163" s="186">
        <f>SUM(T164:T212)</f>
        <v>2.0230000000000001</v>
      </c>
      <c r="AR163" s="187" t="s">
        <v>82</v>
      </c>
      <c r="AT163" s="188" t="s">
        <v>71</v>
      </c>
      <c r="AU163" s="188" t="s">
        <v>80</v>
      </c>
      <c r="AY163" s="187" t="s">
        <v>152</v>
      </c>
      <c r="BK163" s="189">
        <f>SUM(BK164:BK212)</f>
        <v>0</v>
      </c>
    </row>
    <row r="164" spans="2:65" s="1" customFormat="1" ht="25.5" customHeight="1">
      <c r="B164" s="41"/>
      <c r="C164" s="192" t="s">
        <v>459</v>
      </c>
      <c r="D164" s="192" t="s">
        <v>155</v>
      </c>
      <c r="E164" s="193" t="s">
        <v>1737</v>
      </c>
      <c r="F164" s="194" t="s">
        <v>1738</v>
      </c>
      <c r="G164" s="195" t="s">
        <v>371</v>
      </c>
      <c r="H164" s="196">
        <v>1</v>
      </c>
      <c r="I164" s="197"/>
      <c r="J164" s="198">
        <f t="shared" ref="J164:J174" si="10">ROUND(I164*H164,2)</f>
        <v>0</v>
      </c>
      <c r="K164" s="194" t="s">
        <v>21</v>
      </c>
      <c r="L164" s="61"/>
      <c r="M164" s="199" t="s">
        <v>21</v>
      </c>
      <c r="N164" s="200" t="s">
        <v>43</v>
      </c>
      <c r="O164" s="42"/>
      <c r="P164" s="201">
        <f t="shared" ref="P164:P174" si="11">O164*H164</f>
        <v>0</v>
      </c>
      <c r="Q164" s="201">
        <v>6.4999999999999997E-3</v>
      </c>
      <c r="R164" s="201">
        <f t="shared" ref="R164:R174" si="12">Q164*H164</f>
        <v>6.4999999999999997E-3</v>
      </c>
      <c r="S164" s="201">
        <v>0</v>
      </c>
      <c r="T164" s="202">
        <f t="shared" ref="T164:T174" si="13">S164*H164</f>
        <v>0</v>
      </c>
      <c r="AR164" s="24" t="s">
        <v>275</v>
      </c>
      <c r="AT164" s="24" t="s">
        <v>155</v>
      </c>
      <c r="AU164" s="24" t="s">
        <v>82</v>
      </c>
      <c r="AY164" s="24" t="s">
        <v>152</v>
      </c>
      <c r="BE164" s="203">
        <f t="shared" ref="BE164:BE174" si="14">IF(N164="základní",J164,0)</f>
        <v>0</v>
      </c>
      <c r="BF164" s="203">
        <f t="shared" ref="BF164:BF174" si="15">IF(N164="snížená",J164,0)</f>
        <v>0</v>
      </c>
      <c r="BG164" s="203">
        <f t="shared" ref="BG164:BG174" si="16">IF(N164="zákl. přenesená",J164,0)</f>
        <v>0</v>
      </c>
      <c r="BH164" s="203">
        <f t="shared" ref="BH164:BH174" si="17">IF(N164="sníž. přenesená",J164,0)</f>
        <v>0</v>
      </c>
      <c r="BI164" s="203">
        <f t="shared" ref="BI164:BI174" si="18">IF(N164="nulová",J164,0)</f>
        <v>0</v>
      </c>
      <c r="BJ164" s="24" t="s">
        <v>80</v>
      </c>
      <c r="BK164" s="203">
        <f t="shared" ref="BK164:BK174" si="19">ROUND(I164*H164,2)</f>
        <v>0</v>
      </c>
      <c r="BL164" s="24" t="s">
        <v>275</v>
      </c>
      <c r="BM164" s="24" t="s">
        <v>1739</v>
      </c>
    </row>
    <row r="165" spans="2:65" s="1" customFormat="1" ht="25.5" customHeight="1">
      <c r="B165" s="41"/>
      <c r="C165" s="192" t="s">
        <v>467</v>
      </c>
      <c r="D165" s="192" t="s">
        <v>155</v>
      </c>
      <c r="E165" s="193" t="s">
        <v>1740</v>
      </c>
      <c r="F165" s="194" t="s">
        <v>1741</v>
      </c>
      <c r="G165" s="195" t="s">
        <v>371</v>
      </c>
      <c r="H165" s="196">
        <v>1</v>
      </c>
      <c r="I165" s="197"/>
      <c r="J165" s="198">
        <f t="shared" si="10"/>
        <v>0</v>
      </c>
      <c r="K165" s="194" t="s">
        <v>21</v>
      </c>
      <c r="L165" s="61"/>
      <c r="M165" s="199" t="s">
        <v>21</v>
      </c>
      <c r="N165" s="200" t="s">
        <v>43</v>
      </c>
      <c r="O165" s="42"/>
      <c r="P165" s="201">
        <f t="shared" si="11"/>
        <v>0</v>
      </c>
      <c r="Q165" s="201">
        <v>1.9400000000000001E-2</v>
      </c>
      <c r="R165" s="201">
        <f t="shared" si="12"/>
        <v>1.9400000000000001E-2</v>
      </c>
      <c r="S165" s="201">
        <v>0</v>
      </c>
      <c r="T165" s="202">
        <f t="shared" si="13"/>
        <v>0</v>
      </c>
      <c r="AR165" s="24" t="s">
        <v>275</v>
      </c>
      <c r="AT165" s="24" t="s">
        <v>155</v>
      </c>
      <c r="AU165" s="24" t="s">
        <v>82</v>
      </c>
      <c r="AY165" s="24" t="s">
        <v>152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24" t="s">
        <v>80</v>
      </c>
      <c r="BK165" s="203">
        <f t="shared" si="19"/>
        <v>0</v>
      </c>
      <c r="BL165" s="24" t="s">
        <v>275</v>
      </c>
      <c r="BM165" s="24" t="s">
        <v>1742</v>
      </c>
    </row>
    <row r="166" spans="2:65" s="1" customFormat="1" ht="25.5" customHeight="1">
      <c r="B166" s="41"/>
      <c r="C166" s="192" t="s">
        <v>475</v>
      </c>
      <c r="D166" s="192" t="s">
        <v>155</v>
      </c>
      <c r="E166" s="193" t="s">
        <v>1743</v>
      </c>
      <c r="F166" s="194" t="s">
        <v>1744</v>
      </c>
      <c r="G166" s="195" t="s">
        <v>371</v>
      </c>
      <c r="H166" s="196">
        <v>1</v>
      </c>
      <c r="I166" s="197"/>
      <c r="J166" s="198">
        <f t="shared" si="10"/>
        <v>0</v>
      </c>
      <c r="K166" s="194" t="s">
        <v>21</v>
      </c>
      <c r="L166" s="61"/>
      <c r="M166" s="199" t="s">
        <v>21</v>
      </c>
      <c r="N166" s="200" t="s">
        <v>43</v>
      </c>
      <c r="O166" s="42"/>
      <c r="P166" s="201">
        <f t="shared" si="11"/>
        <v>0</v>
      </c>
      <c r="Q166" s="201">
        <v>3.2300000000000002E-2</v>
      </c>
      <c r="R166" s="201">
        <f t="shared" si="12"/>
        <v>3.2300000000000002E-2</v>
      </c>
      <c r="S166" s="201">
        <v>0</v>
      </c>
      <c r="T166" s="202">
        <f t="shared" si="13"/>
        <v>0</v>
      </c>
      <c r="AR166" s="24" t="s">
        <v>275</v>
      </c>
      <c r="AT166" s="24" t="s">
        <v>155</v>
      </c>
      <c r="AU166" s="24" t="s">
        <v>82</v>
      </c>
      <c r="AY166" s="24" t="s">
        <v>152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24" t="s">
        <v>80</v>
      </c>
      <c r="BK166" s="203">
        <f t="shared" si="19"/>
        <v>0</v>
      </c>
      <c r="BL166" s="24" t="s">
        <v>275</v>
      </c>
      <c r="BM166" s="24" t="s">
        <v>1745</v>
      </c>
    </row>
    <row r="167" spans="2:65" s="1" customFormat="1" ht="25.5" customHeight="1">
      <c r="B167" s="41"/>
      <c r="C167" s="192" t="s">
        <v>487</v>
      </c>
      <c r="D167" s="192" t="s">
        <v>155</v>
      </c>
      <c r="E167" s="193" t="s">
        <v>1746</v>
      </c>
      <c r="F167" s="194" t="s">
        <v>1747</v>
      </c>
      <c r="G167" s="195" t="s">
        <v>371</v>
      </c>
      <c r="H167" s="196">
        <v>10</v>
      </c>
      <c r="I167" s="197"/>
      <c r="J167" s="198">
        <f t="shared" si="10"/>
        <v>0</v>
      </c>
      <c r="K167" s="194" t="s">
        <v>21</v>
      </c>
      <c r="L167" s="61"/>
      <c r="M167" s="199" t="s">
        <v>21</v>
      </c>
      <c r="N167" s="200" t="s">
        <v>43</v>
      </c>
      <c r="O167" s="42"/>
      <c r="P167" s="201">
        <f t="shared" si="11"/>
        <v>0</v>
      </c>
      <c r="Q167" s="201">
        <v>3.6600000000000001E-2</v>
      </c>
      <c r="R167" s="201">
        <f t="shared" si="12"/>
        <v>0.36599999999999999</v>
      </c>
      <c r="S167" s="201">
        <v>0</v>
      </c>
      <c r="T167" s="202">
        <f t="shared" si="13"/>
        <v>0</v>
      </c>
      <c r="AR167" s="24" t="s">
        <v>275</v>
      </c>
      <c r="AT167" s="24" t="s">
        <v>155</v>
      </c>
      <c r="AU167" s="24" t="s">
        <v>82</v>
      </c>
      <c r="AY167" s="24" t="s">
        <v>152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24" t="s">
        <v>80</v>
      </c>
      <c r="BK167" s="203">
        <f t="shared" si="19"/>
        <v>0</v>
      </c>
      <c r="BL167" s="24" t="s">
        <v>275</v>
      </c>
      <c r="BM167" s="24" t="s">
        <v>1748</v>
      </c>
    </row>
    <row r="168" spans="2:65" s="1" customFormat="1" ht="25.5" customHeight="1">
      <c r="B168" s="41"/>
      <c r="C168" s="192" t="s">
        <v>493</v>
      </c>
      <c r="D168" s="192" t="s">
        <v>155</v>
      </c>
      <c r="E168" s="193" t="s">
        <v>1749</v>
      </c>
      <c r="F168" s="194" t="s">
        <v>1750</v>
      </c>
      <c r="G168" s="195" t="s">
        <v>371</v>
      </c>
      <c r="H168" s="196">
        <v>1</v>
      </c>
      <c r="I168" s="197"/>
      <c r="J168" s="198">
        <f t="shared" si="10"/>
        <v>0</v>
      </c>
      <c r="K168" s="194" t="s">
        <v>21</v>
      </c>
      <c r="L168" s="61"/>
      <c r="M168" s="199" t="s">
        <v>21</v>
      </c>
      <c r="N168" s="200" t="s">
        <v>43</v>
      </c>
      <c r="O168" s="42"/>
      <c r="P168" s="201">
        <f t="shared" si="11"/>
        <v>0</v>
      </c>
      <c r="Q168" s="201">
        <v>4.2000000000000003E-2</v>
      </c>
      <c r="R168" s="201">
        <f t="shared" si="12"/>
        <v>4.2000000000000003E-2</v>
      </c>
      <c r="S168" s="201">
        <v>0</v>
      </c>
      <c r="T168" s="202">
        <f t="shared" si="13"/>
        <v>0</v>
      </c>
      <c r="AR168" s="24" t="s">
        <v>275</v>
      </c>
      <c r="AT168" s="24" t="s">
        <v>155</v>
      </c>
      <c r="AU168" s="24" t="s">
        <v>82</v>
      </c>
      <c r="AY168" s="24" t="s">
        <v>152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24" t="s">
        <v>80</v>
      </c>
      <c r="BK168" s="203">
        <f t="shared" si="19"/>
        <v>0</v>
      </c>
      <c r="BL168" s="24" t="s">
        <v>275</v>
      </c>
      <c r="BM168" s="24" t="s">
        <v>1751</v>
      </c>
    </row>
    <row r="169" spans="2:65" s="1" customFormat="1" ht="25.5" customHeight="1">
      <c r="B169" s="41"/>
      <c r="C169" s="192" t="s">
        <v>499</v>
      </c>
      <c r="D169" s="192" t="s">
        <v>155</v>
      </c>
      <c r="E169" s="193" t="s">
        <v>1752</v>
      </c>
      <c r="F169" s="194" t="s">
        <v>1753</v>
      </c>
      <c r="G169" s="195" t="s">
        <v>371</v>
      </c>
      <c r="H169" s="196">
        <v>2</v>
      </c>
      <c r="I169" s="197"/>
      <c r="J169" s="198">
        <f t="shared" si="10"/>
        <v>0</v>
      </c>
      <c r="K169" s="194" t="s">
        <v>21</v>
      </c>
      <c r="L169" s="61"/>
      <c r="M169" s="199" t="s">
        <v>21</v>
      </c>
      <c r="N169" s="200" t="s">
        <v>43</v>
      </c>
      <c r="O169" s="42"/>
      <c r="P169" s="201">
        <f t="shared" si="11"/>
        <v>0</v>
      </c>
      <c r="Q169" s="201">
        <v>4.6300000000000001E-2</v>
      </c>
      <c r="R169" s="201">
        <f t="shared" si="12"/>
        <v>9.2600000000000002E-2</v>
      </c>
      <c r="S169" s="201">
        <v>0</v>
      </c>
      <c r="T169" s="202">
        <f t="shared" si="13"/>
        <v>0</v>
      </c>
      <c r="AR169" s="24" t="s">
        <v>275</v>
      </c>
      <c r="AT169" s="24" t="s">
        <v>155</v>
      </c>
      <c r="AU169" s="24" t="s">
        <v>82</v>
      </c>
      <c r="AY169" s="24" t="s">
        <v>152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24" t="s">
        <v>80</v>
      </c>
      <c r="BK169" s="203">
        <f t="shared" si="19"/>
        <v>0</v>
      </c>
      <c r="BL169" s="24" t="s">
        <v>275</v>
      </c>
      <c r="BM169" s="24" t="s">
        <v>1754</v>
      </c>
    </row>
    <row r="170" spans="2:65" s="1" customFormat="1" ht="25.5" customHeight="1">
      <c r="B170" s="41"/>
      <c r="C170" s="192" t="s">
        <v>508</v>
      </c>
      <c r="D170" s="192" t="s">
        <v>155</v>
      </c>
      <c r="E170" s="193" t="s">
        <v>1755</v>
      </c>
      <c r="F170" s="194" t="s">
        <v>1756</v>
      </c>
      <c r="G170" s="195" t="s">
        <v>371</v>
      </c>
      <c r="H170" s="196">
        <v>1</v>
      </c>
      <c r="I170" s="197"/>
      <c r="J170" s="198">
        <f t="shared" si="10"/>
        <v>0</v>
      </c>
      <c r="K170" s="194" t="s">
        <v>21</v>
      </c>
      <c r="L170" s="61"/>
      <c r="M170" s="199" t="s">
        <v>21</v>
      </c>
      <c r="N170" s="200" t="s">
        <v>43</v>
      </c>
      <c r="O170" s="42"/>
      <c r="P170" s="201">
        <f t="shared" si="11"/>
        <v>0</v>
      </c>
      <c r="Q170" s="201">
        <v>5.0319999999999997E-2</v>
      </c>
      <c r="R170" s="201">
        <f t="shared" si="12"/>
        <v>5.0319999999999997E-2</v>
      </c>
      <c r="S170" s="201">
        <v>0</v>
      </c>
      <c r="T170" s="202">
        <f t="shared" si="13"/>
        <v>0</v>
      </c>
      <c r="AR170" s="24" t="s">
        <v>275</v>
      </c>
      <c r="AT170" s="24" t="s">
        <v>155</v>
      </c>
      <c r="AU170" s="24" t="s">
        <v>82</v>
      </c>
      <c r="AY170" s="24" t="s">
        <v>152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24" t="s">
        <v>80</v>
      </c>
      <c r="BK170" s="203">
        <f t="shared" si="19"/>
        <v>0</v>
      </c>
      <c r="BL170" s="24" t="s">
        <v>275</v>
      </c>
      <c r="BM170" s="24" t="s">
        <v>1757</v>
      </c>
    </row>
    <row r="171" spans="2:65" s="1" customFormat="1" ht="25.5" customHeight="1">
      <c r="B171" s="41"/>
      <c r="C171" s="192" t="s">
        <v>517</v>
      </c>
      <c r="D171" s="192" t="s">
        <v>155</v>
      </c>
      <c r="E171" s="193" t="s">
        <v>1758</v>
      </c>
      <c r="F171" s="194" t="s">
        <v>1759</v>
      </c>
      <c r="G171" s="195" t="s">
        <v>371</v>
      </c>
      <c r="H171" s="196">
        <v>1</v>
      </c>
      <c r="I171" s="197"/>
      <c r="J171" s="198">
        <f t="shared" si="10"/>
        <v>0</v>
      </c>
      <c r="K171" s="194" t="s">
        <v>21</v>
      </c>
      <c r="L171" s="61"/>
      <c r="M171" s="199" t="s">
        <v>21</v>
      </c>
      <c r="N171" s="200" t="s">
        <v>43</v>
      </c>
      <c r="O171" s="42"/>
      <c r="P171" s="201">
        <f t="shared" si="11"/>
        <v>0</v>
      </c>
      <c r="Q171" s="201">
        <v>6.6360000000000002E-2</v>
      </c>
      <c r="R171" s="201">
        <f t="shared" si="12"/>
        <v>6.6360000000000002E-2</v>
      </c>
      <c r="S171" s="201">
        <v>0</v>
      </c>
      <c r="T171" s="202">
        <f t="shared" si="13"/>
        <v>0</v>
      </c>
      <c r="AR171" s="24" t="s">
        <v>275</v>
      </c>
      <c r="AT171" s="24" t="s">
        <v>155</v>
      </c>
      <c r="AU171" s="24" t="s">
        <v>82</v>
      </c>
      <c r="AY171" s="24" t="s">
        <v>152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24" t="s">
        <v>80</v>
      </c>
      <c r="BK171" s="203">
        <f t="shared" si="19"/>
        <v>0</v>
      </c>
      <c r="BL171" s="24" t="s">
        <v>275</v>
      </c>
      <c r="BM171" s="24" t="s">
        <v>1760</v>
      </c>
    </row>
    <row r="172" spans="2:65" s="1" customFormat="1" ht="25.5" customHeight="1">
      <c r="B172" s="41"/>
      <c r="C172" s="192" t="s">
        <v>525</v>
      </c>
      <c r="D172" s="192" t="s">
        <v>155</v>
      </c>
      <c r="E172" s="193" t="s">
        <v>1761</v>
      </c>
      <c r="F172" s="194" t="s">
        <v>1762</v>
      </c>
      <c r="G172" s="195" t="s">
        <v>371</v>
      </c>
      <c r="H172" s="196">
        <v>1</v>
      </c>
      <c r="I172" s="197"/>
      <c r="J172" s="198">
        <f t="shared" si="10"/>
        <v>0</v>
      </c>
      <c r="K172" s="194" t="s">
        <v>21</v>
      </c>
      <c r="L172" s="61"/>
      <c r="M172" s="199" t="s">
        <v>21</v>
      </c>
      <c r="N172" s="200" t="s">
        <v>43</v>
      </c>
      <c r="O172" s="42"/>
      <c r="P172" s="201">
        <f t="shared" si="11"/>
        <v>0</v>
      </c>
      <c r="Q172" s="201">
        <v>7.5480000000000005E-2</v>
      </c>
      <c r="R172" s="201">
        <f t="shared" si="12"/>
        <v>7.5480000000000005E-2</v>
      </c>
      <c r="S172" s="201">
        <v>0</v>
      </c>
      <c r="T172" s="202">
        <f t="shared" si="13"/>
        <v>0</v>
      </c>
      <c r="AR172" s="24" t="s">
        <v>275</v>
      </c>
      <c r="AT172" s="24" t="s">
        <v>155</v>
      </c>
      <c r="AU172" s="24" t="s">
        <v>82</v>
      </c>
      <c r="AY172" s="24" t="s">
        <v>152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24" t="s">
        <v>80</v>
      </c>
      <c r="BK172" s="203">
        <f t="shared" si="19"/>
        <v>0</v>
      </c>
      <c r="BL172" s="24" t="s">
        <v>275</v>
      </c>
      <c r="BM172" s="24" t="s">
        <v>1763</v>
      </c>
    </row>
    <row r="173" spans="2:65" s="1" customFormat="1" ht="25.5" customHeight="1">
      <c r="B173" s="41"/>
      <c r="C173" s="192" t="s">
        <v>530</v>
      </c>
      <c r="D173" s="192" t="s">
        <v>155</v>
      </c>
      <c r="E173" s="193" t="s">
        <v>1764</v>
      </c>
      <c r="F173" s="194" t="s">
        <v>1765</v>
      </c>
      <c r="G173" s="195" t="s">
        <v>371</v>
      </c>
      <c r="H173" s="196">
        <v>1</v>
      </c>
      <c r="I173" s="197"/>
      <c r="J173" s="198">
        <f t="shared" si="10"/>
        <v>0</v>
      </c>
      <c r="K173" s="194" t="s">
        <v>21</v>
      </c>
      <c r="L173" s="61"/>
      <c r="M173" s="199" t="s">
        <v>21</v>
      </c>
      <c r="N173" s="200" t="s">
        <v>43</v>
      </c>
      <c r="O173" s="42"/>
      <c r="P173" s="201">
        <f t="shared" si="11"/>
        <v>0</v>
      </c>
      <c r="Q173" s="201">
        <v>8.3500000000000005E-2</v>
      </c>
      <c r="R173" s="201">
        <f t="shared" si="12"/>
        <v>8.3500000000000005E-2</v>
      </c>
      <c r="S173" s="201">
        <v>0</v>
      </c>
      <c r="T173" s="202">
        <f t="shared" si="13"/>
        <v>0</v>
      </c>
      <c r="AR173" s="24" t="s">
        <v>275</v>
      </c>
      <c r="AT173" s="24" t="s">
        <v>155</v>
      </c>
      <c r="AU173" s="24" t="s">
        <v>82</v>
      </c>
      <c r="AY173" s="24" t="s">
        <v>152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24" t="s">
        <v>80</v>
      </c>
      <c r="BK173" s="203">
        <f t="shared" si="19"/>
        <v>0</v>
      </c>
      <c r="BL173" s="24" t="s">
        <v>275</v>
      </c>
      <c r="BM173" s="24" t="s">
        <v>1766</v>
      </c>
    </row>
    <row r="174" spans="2:65" s="1" customFormat="1" ht="25.5" customHeight="1">
      <c r="B174" s="41"/>
      <c r="C174" s="192" t="s">
        <v>536</v>
      </c>
      <c r="D174" s="192" t="s">
        <v>155</v>
      </c>
      <c r="E174" s="193" t="s">
        <v>1767</v>
      </c>
      <c r="F174" s="194" t="s">
        <v>1768</v>
      </c>
      <c r="G174" s="195" t="s">
        <v>371</v>
      </c>
      <c r="H174" s="196">
        <v>2</v>
      </c>
      <c r="I174" s="197"/>
      <c r="J174" s="198">
        <f t="shared" si="10"/>
        <v>0</v>
      </c>
      <c r="K174" s="194" t="s">
        <v>21</v>
      </c>
      <c r="L174" s="61"/>
      <c r="M174" s="199" t="s">
        <v>21</v>
      </c>
      <c r="N174" s="200" t="s">
        <v>43</v>
      </c>
      <c r="O174" s="42"/>
      <c r="P174" s="201">
        <f t="shared" si="11"/>
        <v>0</v>
      </c>
      <c r="Q174" s="201">
        <v>3.0099999999999998E-2</v>
      </c>
      <c r="R174" s="201">
        <f t="shared" si="12"/>
        <v>6.0199999999999997E-2</v>
      </c>
      <c r="S174" s="201">
        <v>0</v>
      </c>
      <c r="T174" s="202">
        <f t="shared" si="13"/>
        <v>0</v>
      </c>
      <c r="AR174" s="24" t="s">
        <v>275</v>
      </c>
      <c r="AT174" s="24" t="s">
        <v>155</v>
      </c>
      <c r="AU174" s="24" t="s">
        <v>82</v>
      </c>
      <c r="AY174" s="24" t="s">
        <v>152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24" t="s">
        <v>80</v>
      </c>
      <c r="BK174" s="203">
        <f t="shared" si="19"/>
        <v>0</v>
      </c>
      <c r="BL174" s="24" t="s">
        <v>275</v>
      </c>
      <c r="BM174" s="24" t="s">
        <v>1769</v>
      </c>
    </row>
    <row r="175" spans="2:65" s="1" customFormat="1" ht="40.5">
      <c r="B175" s="41"/>
      <c r="C175" s="63"/>
      <c r="D175" s="204" t="s">
        <v>162</v>
      </c>
      <c r="E175" s="63"/>
      <c r="F175" s="205" t="s">
        <v>1770</v>
      </c>
      <c r="G175" s="63"/>
      <c r="H175" s="63"/>
      <c r="I175" s="163"/>
      <c r="J175" s="63"/>
      <c r="K175" s="63"/>
      <c r="L175" s="61"/>
      <c r="M175" s="206"/>
      <c r="N175" s="42"/>
      <c r="O175" s="42"/>
      <c r="P175" s="42"/>
      <c r="Q175" s="42"/>
      <c r="R175" s="42"/>
      <c r="S175" s="42"/>
      <c r="T175" s="78"/>
      <c r="AT175" s="24" t="s">
        <v>162</v>
      </c>
      <c r="AU175" s="24" t="s">
        <v>82</v>
      </c>
    </row>
    <row r="176" spans="2:65" s="1" customFormat="1" ht="25.5" customHeight="1">
      <c r="B176" s="41"/>
      <c r="C176" s="192" t="s">
        <v>542</v>
      </c>
      <c r="D176" s="192" t="s">
        <v>155</v>
      </c>
      <c r="E176" s="193" t="s">
        <v>1771</v>
      </c>
      <c r="F176" s="194" t="s">
        <v>1772</v>
      </c>
      <c r="G176" s="195" t="s">
        <v>371</v>
      </c>
      <c r="H176" s="196">
        <v>1</v>
      </c>
      <c r="I176" s="197"/>
      <c r="J176" s="198">
        <f>ROUND(I176*H176,2)</f>
        <v>0</v>
      </c>
      <c r="K176" s="194" t="s">
        <v>21</v>
      </c>
      <c r="L176" s="61"/>
      <c r="M176" s="199" t="s">
        <v>21</v>
      </c>
      <c r="N176" s="200" t="s">
        <v>43</v>
      </c>
      <c r="O176" s="42"/>
      <c r="P176" s="201">
        <f>O176*H176</f>
        <v>0</v>
      </c>
      <c r="Q176" s="201">
        <v>3.5680000000000003E-2</v>
      </c>
      <c r="R176" s="201">
        <f>Q176*H176</f>
        <v>3.5680000000000003E-2</v>
      </c>
      <c r="S176" s="201">
        <v>0</v>
      </c>
      <c r="T176" s="202">
        <f>S176*H176</f>
        <v>0</v>
      </c>
      <c r="AR176" s="24" t="s">
        <v>275</v>
      </c>
      <c r="AT176" s="24" t="s">
        <v>155</v>
      </c>
      <c r="AU176" s="24" t="s">
        <v>82</v>
      </c>
      <c r="AY176" s="24" t="s">
        <v>152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80</v>
      </c>
      <c r="BK176" s="203">
        <f>ROUND(I176*H176,2)</f>
        <v>0</v>
      </c>
      <c r="BL176" s="24" t="s">
        <v>275</v>
      </c>
      <c r="BM176" s="24" t="s">
        <v>1773</v>
      </c>
    </row>
    <row r="177" spans="2:65" s="1" customFormat="1" ht="25.5" customHeight="1">
      <c r="B177" s="41"/>
      <c r="C177" s="192" t="s">
        <v>548</v>
      </c>
      <c r="D177" s="192" t="s">
        <v>155</v>
      </c>
      <c r="E177" s="193" t="s">
        <v>1774</v>
      </c>
      <c r="F177" s="194" t="s">
        <v>1775</v>
      </c>
      <c r="G177" s="195" t="s">
        <v>371</v>
      </c>
      <c r="H177" s="196">
        <v>1</v>
      </c>
      <c r="I177" s="197"/>
      <c r="J177" s="198">
        <f>ROUND(I177*H177,2)</f>
        <v>0</v>
      </c>
      <c r="K177" s="194" t="s">
        <v>21</v>
      </c>
      <c r="L177" s="61"/>
      <c r="M177" s="199" t="s">
        <v>21</v>
      </c>
      <c r="N177" s="200" t="s">
        <v>43</v>
      </c>
      <c r="O177" s="42"/>
      <c r="P177" s="201">
        <f>O177*H177</f>
        <v>0</v>
      </c>
      <c r="Q177" s="201">
        <v>0.1149</v>
      </c>
      <c r="R177" s="201">
        <f>Q177*H177</f>
        <v>0.1149</v>
      </c>
      <c r="S177" s="201">
        <v>0</v>
      </c>
      <c r="T177" s="202">
        <f>S177*H177</f>
        <v>0</v>
      </c>
      <c r="AR177" s="24" t="s">
        <v>275</v>
      </c>
      <c r="AT177" s="24" t="s">
        <v>155</v>
      </c>
      <c r="AU177" s="24" t="s">
        <v>82</v>
      </c>
      <c r="AY177" s="24" t="s">
        <v>152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24" t="s">
        <v>80</v>
      </c>
      <c r="BK177" s="203">
        <f>ROUND(I177*H177,2)</f>
        <v>0</v>
      </c>
      <c r="BL177" s="24" t="s">
        <v>275</v>
      </c>
      <c r="BM177" s="24" t="s">
        <v>1776</v>
      </c>
    </row>
    <row r="178" spans="2:65" s="1" customFormat="1" ht="16.5" customHeight="1">
      <c r="B178" s="41"/>
      <c r="C178" s="192" t="s">
        <v>557</v>
      </c>
      <c r="D178" s="192" t="s">
        <v>155</v>
      </c>
      <c r="E178" s="193" t="s">
        <v>1777</v>
      </c>
      <c r="F178" s="194" t="s">
        <v>1778</v>
      </c>
      <c r="G178" s="195" t="s">
        <v>192</v>
      </c>
      <c r="H178" s="196">
        <v>85</v>
      </c>
      <c r="I178" s="197"/>
      <c r="J178" s="198">
        <f>ROUND(I178*H178,2)</f>
        <v>0</v>
      </c>
      <c r="K178" s="194" t="s">
        <v>159</v>
      </c>
      <c r="L178" s="61"/>
      <c r="M178" s="199" t="s">
        <v>21</v>
      </c>
      <c r="N178" s="200" t="s">
        <v>43</v>
      </c>
      <c r="O178" s="42"/>
      <c r="P178" s="201">
        <f>O178*H178</f>
        <v>0</v>
      </c>
      <c r="Q178" s="201">
        <v>0</v>
      </c>
      <c r="R178" s="201">
        <f>Q178*H178</f>
        <v>0</v>
      </c>
      <c r="S178" s="201">
        <v>2.3800000000000002E-2</v>
      </c>
      <c r="T178" s="202">
        <f>S178*H178</f>
        <v>2.0230000000000001</v>
      </c>
      <c r="AR178" s="24" t="s">
        <v>275</v>
      </c>
      <c r="AT178" s="24" t="s">
        <v>155</v>
      </c>
      <c r="AU178" s="24" t="s">
        <v>82</v>
      </c>
      <c r="AY178" s="24" t="s">
        <v>152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80</v>
      </c>
      <c r="BK178" s="203">
        <f>ROUND(I178*H178,2)</f>
        <v>0</v>
      </c>
      <c r="BL178" s="24" t="s">
        <v>275</v>
      </c>
      <c r="BM178" s="24" t="s">
        <v>1779</v>
      </c>
    </row>
    <row r="179" spans="2:65" s="1" customFormat="1" ht="13.5">
      <c r="B179" s="41"/>
      <c r="C179" s="63"/>
      <c r="D179" s="204" t="s">
        <v>162</v>
      </c>
      <c r="E179" s="63"/>
      <c r="F179" s="205" t="s">
        <v>1780</v>
      </c>
      <c r="G179" s="63"/>
      <c r="H179" s="63"/>
      <c r="I179" s="163"/>
      <c r="J179" s="63"/>
      <c r="K179" s="63"/>
      <c r="L179" s="61"/>
      <c r="M179" s="206"/>
      <c r="N179" s="42"/>
      <c r="O179" s="42"/>
      <c r="P179" s="42"/>
      <c r="Q179" s="42"/>
      <c r="R179" s="42"/>
      <c r="S179" s="42"/>
      <c r="T179" s="78"/>
      <c r="AT179" s="24" t="s">
        <v>162</v>
      </c>
      <c r="AU179" s="24" t="s">
        <v>82</v>
      </c>
    </row>
    <row r="180" spans="2:65" s="1" customFormat="1" ht="25.5" customHeight="1">
      <c r="B180" s="41"/>
      <c r="C180" s="192" t="s">
        <v>563</v>
      </c>
      <c r="D180" s="192" t="s">
        <v>155</v>
      </c>
      <c r="E180" s="193" t="s">
        <v>1781</v>
      </c>
      <c r="F180" s="194" t="s">
        <v>1782</v>
      </c>
      <c r="G180" s="195" t="s">
        <v>371</v>
      </c>
      <c r="H180" s="196">
        <v>1</v>
      </c>
      <c r="I180" s="197"/>
      <c r="J180" s="198">
        <f>ROUND(I180*H180,2)</f>
        <v>0</v>
      </c>
      <c r="K180" s="194" t="s">
        <v>159</v>
      </c>
      <c r="L180" s="61"/>
      <c r="M180" s="199" t="s">
        <v>21</v>
      </c>
      <c r="N180" s="200" t="s">
        <v>43</v>
      </c>
      <c r="O180" s="4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4" t="s">
        <v>275</v>
      </c>
      <c r="AT180" s="24" t="s">
        <v>155</v>
      </c>
      <c r="AU180" s="24" t="s">
        <v>82</v>
      </c>
      <c r="AY180" s="24" t="s">
        <v>152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4" t="s">
        <v>80</v>
      </c>
      <c r="BK180" s="203">
        <f>ROUND(I180*H180,2)</f>
        <v>0</v>
      </c>
      <c r="BL180" s="24" t="s">
        <v>275</v>
      </c>
      <c r="BM180" s="24" t="s">
        <v>1783</v>
      </c>
    </row>
    <row r="181" spans="2:65" s="1" customFormat="1" ht="27">
      <c r="B181" s="41"/>
      <c r="C181" s="63"/>
      <c r="D181" s="204" t="s">
        <v>162</v>
      </c>
      <c r="E181" s="63"/>
      <c r="F181" s="205" t="s">
        <v>1784</v>
      </c>
      <c r="G181" s="63"/>
      <c r="H181" s="63"/>
      <c r="I181" s="163"/>
      <c r="J181" s="63"/>
      <c r="K181" s="63"/>
      <c r="L181" s="61"/>
      <c r="M181" s="206"/>
      <c r="N181" s="42"/>
      <c r="O181" s="42"/>
      <c r="P181" s="42"/>
      <c r="Q181" s="42"/>
      <c r="R181" s="42"/>
      <c r="S181" s="42"/>
      <c r="T181" s="78"/>
      <c r="AT181" s="24" t="s">
        <v>162</v>
      </c>
      <c r="AU181" s="24" t="s">
        <v>82</v>
      </c>
    </row>
    <row r="182" spans="2:65" s="1" customFormat="1" ht="25.5" customHeight="1">
      <c r="B182" s="41"/>
      <c r="C182" s="192" t="s">
        <v>569</v>
      </c>
      <c r="D182" s="192" t="s">
        <v>155</v>
      </c>
      <c r="E182" s="193" t="s">
        <v>1785</v>
      </c>
      <c r="F182" s="194" t="s">
        <v>1786</v>
      </c>
      <c r="G182" s="195" t="s">
        <v>371</v>
      </c>
      <c r="H182" s="196">
        <v>1</v>
      </c>
      <c r="I182" s="197"/>
      <c r="J182" s="198">
        <f>ROUND(I182*H182,2)</f>
        <v>0</v>
      </c>
      <c r="K182" s="194" t="s">
        <v>159</v>
      </c>
      <c r="L182" s="61"/>
      <c r="M182" s="199" t="s">
        <v>21</v>
      </c>
      <c r="N182" s="200" t="s">
        <v>43</v>
      </c>
      <c r="O182" s="4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24" t="s">
        <v>275</v>
      </c>
      <c r="AT182" s="24" t="s">
        <v>155</v>
      </c>
      <c r="AU182" s="24" t="s">
        <v>82</v>
      </c>
      <c r="AY182" s="24" t="s">
        <v>152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4" t="s">
        <v>80</v>
      </c>
      <c r="BK182" s="203">
        <f>ROUND(I182*H182,2)</f>
        <v>0</v>
      </c>
      <c r="BL182" s="24" t="s">
        <v>275</v>
      </c>
      <c r="BM182" s="24" t="s">
        <v>1787</v>
      </c>
    </row>
    <row r="183" spans="2:65" s="1" customFormat="1" ht="27">
      <c r="B183" s="41"/>
      <c r="C183" s="63"/>
      <c r="D183" s="204" t="s">
        <v>162</v>
      </c>
      <c r="E183" s="63"/>
      <c r="F183" s="205" t="s">
        <v>1788</v>
      </c>
      <c r="G183" s="63"/>
      <c r="H183" s="63"/>
      <c r="I183" s="163"/>
      <c r="J183" s="63"/>
      <c r="K183" s="63"/>
      <c r="L183" s="61"/>
      <c r="M183" s="206"/>
      <c r="N183" s="42"/>
      <c r="O183" s="42"/>
      <c r="P183" s="42"/>
      <c r="Q183" s="42"/>
      <c r="R183" s="42"/>
      <c r="S183" s="42"/>
      <c r="T183" s="78"/>
      <c r="AT183" s="24" t="s">
        <v>162</v>
      </c>
      <c r="AU183" s="24" t="s">
        <v>82</v>
      </c>
    </row>
    <row r="184" spans="2:65" s="1" customFormat="1" ht="25.5" customHeight="1">
      <c r="B184" s="41"/>
      <c r="C184" s="192" t="s">
        <v>575</v>
      </c>
      <c r="D184" s="192" t="s">
        <v>155</v>
      </c>
      <c r="E184" s="193" t="s">
        <v>1789</v>
      </c>
      <c r="F184" s="194" t="s">
        <v>1790</v>
      </c>
      <c r="G184" s="195" t="s">
        <v>371</v>
      </c>
      <c r="H184" s="196">
        <v>1</v>
      </c>
      <c r="I184" s="197"/>
      <c r="J184" s="198">
        <f>ROUND(I184*H184,2)</f>
        <v>0</v>
      </c>
      <c r="K184" s="194" t="s">
        <v>159</v>
      </c>
      <c r="L184" s="61"/>
      <c r="M184" s="199" t="s">
        <v>21</v>
      </c>
      <c r="N184" s="200" t="s">
        <v>43</v>
      </c>
      <c r="O184" s="4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24" t="s">
        <v>275</v>
      </c>
      <c r="AT184" s="24" t="s">
        <v>155</v>
      </c>
      <c r="AU184" s="24" t="s">
        <v>82</v>
      </c>
      <c r="AY184" s="24" t="s">
        <v>152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4" t="s">
        <v>80</v>
      </c>
      <c r="BK184" s="203">
        <f>ROUND(I184*H184,2)</f>
        <v>0</v>
      </c>
      <c r="BL184" s="24" t="s">
        <v>275</v>
      </c>
      <c r="BM184" s="24" t="s">
        <v>1791</v>
      </c>
    </row>
    <row r="185" spans="2:65" s="1" customFormat="1" ht="27">
      <c r="B185" s="41"/>
      <c r="C185" s="63"/>
      <c r="D185" s="204" t="s">
        <v>162</v>
      </c>
      <c r="E185" s="63"/>
      <c r="F185" s="205" t="s">
        <v>1792</v>
      </c>
      <c r="G185" s="63"/>
      <c r="H185" s="63"/>
      <c r="I185" s="163"/>
      <c r="J185" s="63"/>
      <c r="K185" s="63"/>
      <c r="L185" s="61"/>
      <c r="M185" s="206"/>
      <c r="N185" s="42"/>
      <c r="O185" s="42"/>
      <c r="P185" s="42"/>
      <c r="Q185" s="42"/>
      <c r="R185" s="42"/>
      <c r="S185" s="42"/>
      <c r="T185" s="78"/>
      <c r="AT185" s="24" t="s">
        <v>162</v>
      </c>
      <c r="AU185" s="24" t="s">
        <v>82</v>
      </c>
    </row>
    <row r="186" spans="2:65" s="1" customFormat="1" ht="25.5" customHeight="1">
      <c r="B186" s="41"/>
      <c r="C186" s="192" t="s">
        <v>581</v>
      </c>
      <c r="D186" s="192" t="s">
        <v>155</v>
      </c>
      <c r="E186" s="193" t="s">
        <v>1793</v>
      </c>
      <c r="F186" s="194" t="s">
        <v>1794</v>
      </c>
      <c r="G186" s="195" t="s">
        <v>371</v>
      </c>
      <c r="H186" s="196">
        <v>11</v>
      </c>
      <c r="I186" s="197"/>
      <c r="J186" s="198">
        <f>ROUND(I186*H186,2)</f>
        <v>0</v>
      </c>
      <c r="K186" s="194" t="s">
        <v>159</v>
      </c>
      <c r="L186" s="61"/>
      <c r="M186" s="199" t="s">
        <v>21</v>
      </c>
      <c r="N186" s="200" t="s">
        <v>43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4" t="s">
        <v>275</v>
      </c>
      <c r="AT186" s="24" t="s">
        <v>155</v>
      </c>
      <c r="AU186" s="24" t="s">
        <v>82</v>
      </c>
      <c r="AY186" s="24" t="s">
        <v>152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80</v>
      </c>
      <c r="BK186" s="203">
        <f>ROUND(I186*H186,2)</f>
        <v>0</v>
      </c>
      <c r="BL186" s="24" t="s">
        <v>275</v>
      </c>
      <c r="BM186" s="24" t="s">
        <v>1795</v>
      </c>
    </row>
    <row r="187" spans="2:65" s="1" customFormat="1" ht="27">
      <c r="B187" s="41"/>
      <c r="C187" s="63"/>
      <c r="D187" s="204" t="s">
        <v>162</v>
      </c>
      <c r="E187" s="63"/>
      <c r="F187" s="205" t="s">
        <v>1796</v>
      </c>
      <c r="G187" s="63"/>
      <c r="H187" s="63"/>
      <c r="I187" s="163"/>
      <c r="J187" s="63"/>
      <c r="K187" s="63"/>
      <c r="L187" s="61"/>
      <c r="M187" s="206"/>
      <c r="N187" s="42"/>
      <c r="O187" s="42"/>
      <c r="P187" s="42"/>
      <c r="Q187" s="42"/>
      <c r="R187" s="42"/>
      <c r="S187" s="42"/>
      <c r="T187" s="78"/>
      <c r="AT187" s="24" t="s">
        <v>162</v>
      </c>
      <c r="AU187" s="24" t="s">
        <v>82</v>
      </c>
    </row>
    <row r="188" spans="2:65" s="1" customFormat="1" ht="25.5" customHeight="1">
      <c r="B188" s="41"/>
      <c r="C188" s="192" t="s">
        <v>587</v>
      </c>
      <c r="D188" s="192" t="s">
        <v>155</v>
      </c>
      <c r="E188" s="193" t="s">
        <v>1797</v>
      </c>
      <c r="F188" s="194" t="s">
        <v>1798</v>
      </c>
      <c r="G188" s="195" t="s">
        <v>371</v>
      </c>
      <c r="H188" s="196">
        <v>2</v>
      </c>
      <c r="I188" s="197"/>
      <c r="J188" s="198">
        <f>ROUND(I188*H188,2)</f>
        <v>0</v>
      </c>
      <c r="K188" s="194" t="s">
        <v>159</v>
      </c>
      <c r="L188" s="61"/>
      <c r="M188" s="199" t="s">
        <v>21</v>
      </c>
      <c r="N188" s="200" t="s">
        <v>43</v>
      </c>
      <c r="O188" s="4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24" t="s">
        <v>275</v>
      </c>
      <c r="AT188" s="24" t="s">
        <v>155</v>
      </c>
      <c r="AU188" s="24" t="s">
        <v>82</v>
      </c>
      <c r="AY188" s="24" t="s">
        <v>152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24" t="s">
        <v>80</v>
      </c>
      <c r="BK188" s="203">
        <f>ROUND(I188*H188,2)</f>
        <v>0</v>
      </c>
      <c r="BL188" s="24" t="s">
        <v>275</v>
      </c>
      <c r="BM188" s="24" t="s">
        <v>1799</v>
      </c>
    </row>
    <row r="189" spans="2:65" s="1" customFormat="1" ht="27">
      <c r="B189" s="41"/>
      <c r="C189" s="63"/>
      <c r="D189" s="204" t="s">
        <v>162</v>
      </c>
      <c r="E189" s="63"/>
      <c r="F189" s="205" t="s">
        <v>1800</v>
      </c>
      <c r="G189" s="63"/>
      <c r="H189" s="63"/>
      <c r="I189" s="163"/>
      <c r="J189" s="63"/>
      <c r="K189" s="63"/>
      <c r="L189" s="61"/>
      <c r="M189" s="206"/>
      <c r="N189" s="42"/>
      <c r="O189" s="42"/>
      <c r="P189" s="42"/>
      <c r="Q189" s="42"/>
      <c r="R189" s="42"/>
      <c r="S189" s="42"/>
      <c r="T189" s="78"/>
      <c r="AT189" s="24" t="s">
        <v>162</v>
      </c>
      <c r="AU189" s="24" t="s">
        <v>82</v>
      </c>
    </row>
    <row r="190" spans="2:65" s="1" customFormat="1" ht="25.5" customHeight="1">
      <c r="B190" s="41"/>
      <c r="C190" s="192" t="s">
        <v>593</v>
      </c>
      <c r="D190" s="192" t="s">
        <v>155</v>
      </c>
      <c r="E190" s="193" t="s">
        <v>1801</v>
      </c>
      <c r="F190" s="194" t="s">
        <v>1802</v>
      </c>
      <c r="G190" s="195" t="s">
        <v>371</v>
      </c>
      <c r="H190" s="196">
        <v>3</v>
      </c>
      <c r="I190" s="197"/>
      <c r="J190" s="198">
        <f>ROUND(I190*H190,2)</f>
        <v>0</v>
      </c>
      <c r="K190" s="194" t="s">
        <v>159</v>
      </c>
      <c r="L190" s="61"/>
      <c r="M190" s="199" t="s">
        <v>21</v>
      </c>
      <c r="N190" s="200" t="s">
        <v>43</v>
      </c>
      <c r="O190" s="4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4" t="s">
        <v>275</v>
      </c>
      <c r="AT190" s="24" t="s">
        <v>155</v>
      </c>
      <c r="AU190" s="24" t="s">
        <v>82</v>
      </c>
      <c r="AY190" s="24" t="s">
        <v>152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80</v>
      </c>
      <c r="BK190" s="203">
        <f>ROUND(I190*H190,2)</f>
        <v>0</v>
      </c>
      <c r="BL190" s="24" t="s">
        <v>275</v>
      </c>
      <c r="BM190" s="24" t="s">
        <v>1803</v>
      </c>
    </row>
    <row r="191" spans="2:65" s="1" customFormat="1" ht="27">
      <c r="B191" s="41"/>
      <c r="C191" s="63"/>
      <c r="D191" s="204" t="s">
        <v>162</v>
      </c>
      <c r="E191" s="63"/>
      <c r="F191" s="205" t="s">
        <v>1804</v>
      </c>
      <c r="G191" s="63"/>
      <c r="H191" s="63"/>
      <c r="I191" s="163"/>
      <c r="J191" s="63"/>
      <c r="K191" s="63"/>
      <c r="L191" s="61"/>
      <c r="M191" s="206"/>
      <c r="N191" s="42"/>
      <c r="O191" s="42"/>
      <c r="P191" s="42"/>
      <c r="Q191" s="42"/>
      <c r="R191" s="42"/>
      <c r="S191" s="42"/>
      <c r="T191" s="78"/>
      <c r="AT191" s="24" t="s">
        <v>162</v>
      </c>
      <c r="AU191" s="24" t="s">
        <v>82</v>
      </c>
    </row>
    <row r="192" spans="2:65" s="1" customFormat="1" ht="25.5" customHeight="1">
      <c r="B192" s="41"/>
      <c r="C192" s="192" t="s">
        <v>624</v>
      </c>
      <c r="D192" s="192" t="s">
        <v>155</v>
      </c>
      <c r="E192" s="193" t="s">
        <v>1805</v>
      </c>
      <c r="F192" s="194" t="s">
        <v>1806</v>
      </c>
      <c r="G192" s="195" t="s">
        <v>371</v>
      </c>
      <c r="H192" s="196">
        <v>1</v>
      </c>
      <c r="I192" s="197"/>
      <c r="J192" s="198">
        <f>ROUND(I192*H192,2)</f>
        <v>0</v>
      </c>
      <c r="K192" s="194" t="s">
        <v>159</v>
      </c>
      <c r="L192" s="61"/>
      <c r="M192" s="199" t="s">
        <v>21</v>
      </c>
      <c r="N192" s="200" t="s">
        <v>43</v>
      </c>
      <c r="O192" s="4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24" t="s">
        <v>275</v>
      </c>
      <c r="AT192" s="24" t="s">
        <v>155</v>
      </c>
      <c r="AU192" s="24" t="s">
        <v>82</v>
      </c>
      <c r="AY192" s="24" t="s">
        <v>152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4" t="s">
        <v>80</v>
      </c>
      <c r="BK192" s="203">
        <f>ROUND(I192*H192,2)</f>
        <v>0</v>
      </c>
      <c r="BL192" s="24" t="s">
        <v>275</v>
      </c>
      <c r="BM192" s="24" t="s">
        <v>1807</v>
      </c>
    </row>
    <row r="193" spans="2:65" s="1" customFormat="1" ht="27">
      <c r="B193" s="41"/>
      <c r="C193" s="63"/>
      <c r="D193" s="204" t="s">
        <v>162</v>
      </c>
      <c r="E193" s="63"/>
      <c r="F193" s="205" t="s">
        <v>1808</v>
      </c>
      <c r="G193" s="63"/>
      <c r="H193" s="63"/>
      <c r="I193" s="163"/>
      <c r="J193" s="63"/>
      <c r="K193" s="63"/>
      <c r="L193" s="61"/>
      <c r="M193" s="206"/>
      <c r="N193" s="42"/>
      <c r="O193" s="42"/>
      <c r="P193" s="42"/>
      <c r="Q193" s="42"/>
      <c r="R193" s="42"/>
      <c r="S193" s="42"/>
      <c r="T193" s="78"/>
      <c r="AT193" s="24" t="s">
        <v>162</v>
      </c>
      <c r="AU193" s="24" t="s">
        <v>82</v>
      </c>
    </row>
    <row r="194" spans="2:65" s="1" customFormat="1" ht="25.5" customHeight="1">
      <c r="B194" s="41"/>
      <c r="C194" s="192" t="s">
        <v>632</v>
      </c>
      <c r="D194" s="192" t="s">
        <v>155</v>
      </c>
      <c r="E194" s="193" t="s">
        <v>1809</v>
      </c>
      <c r="F194" s="194" t="s">
        <v>1810</v>
      </c>
      <c r="G194" s="195" t="s">
        <v>371</v>
      </c>
      <c r="H194" s="196">
        <v>2</v>
      </c>
      <c r="I194" s="197"/>
      <c r="J194" s="198">
        <f>ROUND(I194*H194,2)</f>
        <v>0</v>
      </c>
      <c r="K194" s="194" t="s">
        <v>159</v>
      </c>
      <c r="L194" s="61"/>
      <c r="M194" s="199" t="s">
        <v>21</v>
      </c>
      <c r="N194" s="200" t="s">
        <v>43</v>
      </c>
      <c r="O194" s="4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24" t="s">
        <v>275</v>
      </c>
      <c r="AT194" s="24" t="s">
        <v>155</v>
      </c>
      <c r="AU194" s="24" t="s">
        <v>82</v>
      </c>
      <c r="AY194" s="24" t="s">
        <v>152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80</v>
      </c>
      <c r="BK194" s="203">
        <f>ROUND(I194*H194,2)</f>
        <v>0</v>
      </c>
      <c r="BL194" s="24" t="s">
        <v>275</v>
      </c>
      <c r="BM194" s="24" t="s">
        <v>1811</v>
      </c>
    </row>
    <row r="195" spans="2:65" s="1" customFormat="1" ht="27">
      <c r="B195" s="41"/>
      <c r="C195" s="63"/>
      <c r="D195" s="204" t="s">
        <v>162</v>
      </c>
      <c r="E195" s="63"/>
      <c r="F195" s="205" t="s">
        <v>1812</v>
      </c>
      <c r="G195" s="63"/>
      <c r="H195" s="63"/>
      <c r="I195" s="163"/>
      <c r="J195" s="63"/>
      <c r="K195" s="63"/>
      <c r="L195" s="61"/>
      <c r="M195" s="206"/>
      <c r="N195" s="42"/>
      <c r="O195" s="42"/>
      <c r="P195" s="42"/>
      <c r="Q195" s="42"/>
      <c r="R195" s="42"/>
      <c r="S195" s="42"/>
      <c r="T195" s="78"/>
      <c r="AT195" s="24" t="s">
        <v>162</v>
      </c>
      <c r="AU195" s="24" t="s">
        <v>82</v>
      </c>
    </row>
    <row r="196" spans="2:65" s="1" customFormat="1" ht="25.5" customHeight="1">
      <c r="B196" s="41"/>
      <c r="C196" s="192" t="s">
        <v>637</v>
      </c>
      <c r="D196" s="192" t="s">
        <v>155</v>
      </c>
      <c r="E196" s="193" t="s">
        <v>1813</v>
      </c>
      <c r="F196" s="194" t="s">
        <v>1814</v>
      </c>
      <c r="G196" s="195" t="s">
        <v>371</v>
      </c>
      <c r="H196" s="196">
        <v>2</v>
      </c>
      <c r="I196" s="197"/>
      <c r="J196" s="198">
        <f>ROUND(I196*H196,2)</f>
        <v>0</v>
      </c>
      <c r="K196" s="194" t="s">
        <v>159</v>
      </c>
      <c r="L196" s="61"/>
      <c r="M196" s="199" t="s">
        <v>21</v>
      </c>
      <c r="N196" s="200" t="s">
        <v>43</v>
      </c>
      <c r="O196" s="4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24" t="s">
        <v>275</v>
      </c>
      <c r="AT196" s="24" t="s">
        <v>155</v>
      </c>
      <c r="AU196" s="24" t="s">
        <v>82</v>
      </c>
      <c r="AY196" s="24" t="s">
        <v>152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4" t="s">
        <v>80</v>
      </c>
      <c r="BK196" s="203">
        <f>ROUND(I196*H196,2)</f>
        <v>0</v>
      </c>
      <c r="BL196" s="24" t="s">
        <v>275</v>
      </c>
      <c r="BM196" s="24" t="s">
        <v>1815</v>
      </c>
    </row>
    <row r="197" spans="2:65" s="1" customFormat="1" ht="27">
      <c r="B197" s="41"/>
      <c r="C197" s="63"/>
      <c r="D197" s="204" t="s">
        <v>162</v>
      </c>
      <c r="E197" s="63"/>
      <c r="F197" s="205" t="s">
        <v>1816</v>
      </c>
      <c r="G197" s="63"/>
      <c r="H197" s="63"/>
      <c r="I197" s="163"/>
      <c r="J197" s="63"/>
      <c r="K197" s="63"/>
      <c r="L197" s="61"/>
      <c r="M197" s="206"/>
      <c r="N197" s="42"/>
      <c r="O197" s="42"/>
      <c r="P197" s="42"/>
      <c r="Q197" s="42"/>
      <c r="R197" s="42"/>
      <c r="S197" s="42"/>
      <c r="T197" s="78"/>
      <c r="AT197" s="24" t="s">
        <v>162</v>
      </c>
      <c r="AU197" s="24" t="s">
        <v>82</v>
      </c>
    </row>
    <row r="198" spans="2:65" s="1" customFormat="1" ht="25.5" customHeight="1">
      <c r="B198" s="41"/>
      <c r="C198" s="192" t="s">
        <v>642</v>
      </c>
      <c r="D198" s="192" t="s">
        <v>155</v>
      </c>
      <c r="E198" s="193" t="s">
        <v>1817</v>
      </c>
      <c r="F198" s="194" t="s">
        <v>1818</v>
      </c>
      <c r="G198" s="195" t="s">
        <v>371</v>
      </c>
      <c r="H198" s="196">
        <v>4</v>
      </c>
      <c r="I198" s="197"/>
      <c r="J198" s="198">
        <f>ROUND(I198*H198,2)</f>
        <v>0</v>
      </c>
      <c r="K198" s="194" t="s">
        <v>159</v>
      </c>
      <c r="L198" s="61"/>
      <c r="M198" s="199" t="s">
        <v>21</v>
      </c>
      <c r="N198" s="200" t="s">
        <v>43</v>
      </c>
      <c r="O198" s="4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24" t="s">
        <v>275</v>
      </c>
      <c r="AT198" s="24" t="s">
        <v>155</v>
      </c>
      <c r="AU198" s="24" t="s">
        <v>82</v>
      </c>
      <c r="AY198" s="24" t="s">
        <v>152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4" t="s">
        <v>80</v>
      </c>
      <c r="BK198" s="203">
        <f>ROUND(I198*H198,2)</f>
        <v>0</v>
      </c>
      <c r="BL198" s="24" t="s">
        <v>275</v>
      </c>
      <c r="BM198" s="24" t="s">
        <v>1819</v>
      </c>
    </row>
    <row r="199" spans="2:65" s="1" customFormat="1" ht="27">
      <c r="B199" s="41"/>
      <c r="C199" s="63"/>
      <c r="D199" s="204" t="s">
        <v>162</v>
      </c>
      <c r="E199" s="63"/>
      <c r="F199" s="205" t="s">
        <v>1820</v>
      </c>
      <c r="G199" s="63"/>
      <c r="H199" s="63"/>
      <c r="I199" s="163"/>
      <c r="J199" s="63"/>
      <c r="K199" s="63"/>
      <c r="L199" s="61"/>
      <c r="M199" s="206"/>
      <c r="N199" s="42"/>
      <c r="O199" s="42"/>
      <c r="P199" s="42"/>
      <c r="Q199" s="42"/>
      <c r="R199" s="42"/>
      <c r="S199" s="42"/>
      <c r="T199" s="78"/>
      <c r="AT199" s="24" t="s">
        <v>162</v>
      </c>
      <c r="AU199" s="24" t="s">
        <v>82</v>
      </c>
    </row>
    <row r="200" spans="2:65" s="1" customFormat="1" ht="25.5" customHeight="1">
      <c r="B200" s="41"/>
      <c r="C200" s="250" t="s">
        <v>648</v>
      </c>
      <c r="D200" s="250" t="s">
        <v>177</v>
      </c>
      <c r="E200" s="251" t="s">
        <v>1821</v>
      </c>
      <c r="F200" s="252" t="s">
        <v>1822</v>
      </c>
      <c r="G200" s="253" t="s">
        <v>804</v>
      </c>
      <c r="H200" s="254">
        <v>3</v>
      </c>
      <c r="I200" s="255"/>
      <c r="J200" s="256">
        <f>ROUND(I200*H200,2)</f>
        <v>0</v>
      </c>
      <c r="K200" s="252" t="s">
        <v>21</v>
      </c>
      <c r="L200" s="257"/>
      <c r="M200" s="258" t="s">
        <v>21</v>
      </c>
      <c r="N200" s="259" t="s">
        <v>43</v>
      </c>
      <c r="O200" s="42"/>
      <c r="P200" s="201">
        <f>O200*H200</f>
        <v>0</v>
      </c>
      <c r="Q200" s="201">
        <v>2.1180000000000001E-2</v>
      </c>
      <c r="R200" s="201">
        <f>Q200*H200</f>
        <v>6.3539999999999999E-2</v>
      </c>
      <c r="S200" s="201">
        <v>0</v>
      </c>
      <c r="T200" s="202">
        <f>S200*H200</f>
        <v>0</v>
      </c>
      <c r="AR200" s="24" t="s">
        <v>431</v>
      </c>
      <c r="AT200" s="24" t="s">
        <v>177</v>
      </c>
      <c r="AU200" s="24" t="s">
        <v>82</v>
      </c>
      <c r="AY200" s="24" t="s">
        <v>152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80</v>
      </c>
      <c r="BK200" s="203">
        <f>ROUND(I200*H200,2)</f>
        <v>0</v>
      </c>
      <c r="BL200" s="24" t="s">
        <v>275</v>
      </c>
      <c r="BM200" s="24" t="s">
        <v>1823</v>
      </c>
    </row>
    <row r="201" spans="2:65" s="1" customFormat="1" ht="25.5" customHeight="1">
      <c r="B201" s="41"/>
      <c r="C201" s="250" t="s">
        <v>263</v>
      </c>
      <c r="D201" s="250" t="s">
        <v>177</v>
      </c>
      <c r="E201" s="251" t="s">
        <v>1824</v>
      </c>
      <c r="F201" s="252" t="s">
        <v>1825</v>
      </c>
      <c r="G201" s="253" t="s">
        <v>804</v>
      </c>
      <c r="H201" s="254">
        <v>1</v>
      </c>
      <c r="I201" s="255"/>
      <c r="J201" s="256">
        <f>ROUND(I201*H201,2)</f>
        <v>0</v>
      </c>
      <c r="K201" s="252" t="s">
        <v>21</v>
      </c>
      <c r="L201" s="257"/>
      <c r="M201" s="258" t="s">
        <v>21</v>
      </c>
      <c r="N201" s="259" t="s">
        <v>43</v>
      </c>
      <c r="O201" s="42"/>
      <c r="P201" s="201">
        <f>O201*H201</f>
        <v>0</v>
      </c>
      <c r="Q201" s="201">
        <v>2.6110000000000001E-2</v>
      </c>
      <c r="R201" s="201">
        <f>Q201*H201</f>
        <v>2.6110000000000001E-2</v>
      </c>
      <c r="S201" s="201">
        <v>0</v>
      </c>
      <c r="T201" s="202">
        <f>S201*H201</f>
        <v>0</v>
      </c>
      <c r="AR201" s="24" t="s">
        <v>431</v>
      </c>
      <c r="AT201" s="24" t="s">
        <v>177</v>
      </c>
      <c r="AU201" s="24" t="s">
        <v>82</v>
      </c>
      <c r="AY201" s="24" t="s">
        <v>152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4" t="s">
        <v>80</v>
      </c>
      <c r="BK201" s="203">
        <f>ROUND(I201*H201,2)</f>
        <v>0</v>
      </c>
      <c r="BL201" s="24" t="s">
        <v>275</v>
      </c>
      <c r="BM201" s="24" t="s">
        <v>1826</v>
      </c>
    </row>
    <row r="202" spans="2:65" s="1" customFormat="1" ht="16.5" customHeight="1">
      <c r="B202" s="41"/>
      <c r="C202" s="192" t="s">
        <v>366</v>
      </c>
      <c r="D202" s="192" t="s">
        <v>155</v>
      </c>
      <c r="E202" s="193" t="s">
        <v>1827</v>
      </c>
      <c r="F202" s="194" t="s">
        <v>1828</v>
      </c>
      <c r="G202" s="195" t="s">
        <v>371</v>
      </c>
      <c r="H202" s="196">
        <v>28</v>
      </c>
      <c r="I202" s="197"/>
      <c r="J202" s="198">
        <f>ROUND(I202*H202,2)</f>
        <v>0</v>
      </c>
      <c r="K202" s="194" t="s">
        <v>159</v>
      </c>
      <c r="L202" s="61"/>
      <c r="M202" s="199" t="s">
        <v>21</v>
      </c>
      <c r="N202" s="200" t="s">
        <v>43</v>
      </c>
      <c r="O202" s="4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4" t="s">
        <v>275</v>
      </c>
      <c r="AT202" s="24" t="s">
        <v>155</v>
      </c>
      <c r="AU202" s="24" t="s">
        <v>82</v>
      </c>
      <c r="AY202" s="24" t="s">
        <v>152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4" t="s">
        <v>80</v>
      </c>
      <c r="BK202" s="203">
        <f>ROUND(I202*H202,2)</f>
        <v>0</v>
      </c>
      <c r="BL202" s="24" t="s">
        <v>275</v>
      </c>
      <c r="BM202" s="24" t="s">
        <v>1829</v>
      </c>
    </row>
    <row r="203" spans="2:65" s="1" customFormat="1" ht="27">
      <c r="B203" s="41"/>
      <c r="C203" s="63"/>
      <c r="D203" s="204" t="s">
        <v>162</v>
      </c>
      <c r="E203" s="63"/>
      <c r="F203" s="205" t="s">
        <v>1830</v>
      </c>
      <c r="G203" s="63"/>
      <c r="H203" s="63"/>
      <c r="I203" s="163"/>
      <c r="J203" s="63"/>
      <c r="K203" s="63"/>
      <c r="L203" s="61"/>
      <c r="M203" s="206"/>
      <c r="N203" s="42"/>
      <c r="O203" s="42"/>
      <c r="P203" s="42"/>
      <c r="Q203" s="42"/>
      <c r="R203" s="42"/>
      <c r="S203" s="42"/>
      <c r="T203" s="78"/>
      <c r="AT203" s="24" t="s">
        <v>162</v>
      </c>
      <c r="AU203" s="24" t="s">
        <v>82</v>
      </c>
    </row>
    <row r="204" spans="2:65" s="1" customFormat="1" ht="16.5" customHeight="1">
      <c r="B204" s="41"/>
      <c r="C204" s="192" t="s">
        <v>386</v>
      </c>
      <c r="D204" s="192" t="s">
        <v>155</v>
      </c>
      <c r="E204" s="193" t="s">
        <v>1831</v>
      </c>
      <c r="F204" s="194" t="s">
        <v>1832</v>
      </c>
      <c r="G204" s="195" t="s">
        <v>371</v>
      </c>
      <c r="H204" s="196">
        <v>28</v>
      </c>
      <c r="I204" s="197"/>
      <c r="J204" s="198">
        <f>ROUND(I204*H204,2)</f>
        <v>0</v>
      </c>
      <c r="K204" s="194" t="s">
        <v>159</v>
      </c>
      <c r="L204" s="61"/>
      <c r="M204" s="199" t="s">
        <v>21</v>
      </c>
      <c r="N204" s="200" t="s">
        <v>43</v>
      </c>
      <c r="O204" s="4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24" t="s">
        <v>275</v>
      </c>
      <c r="AT204" s="24" t="s">
        <v>155</v>
      </c>
      <c r="AU204" s="24" t="s">
        <v>82</v>
      </c>
      <c r="AY204" s="24" t="s">
        <v>152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80</v>
      </c>
      <c r="BK204" s="203">
        <f>ROUND(I204*H204,2)</f>
        <v>0</v>
      </c>
      <c r="BL204" s="24" t="s">
        <v>275</v>
      </c>
      <c r="BM204" s="24" t="s">
        <v>1833</v>
      </c>
    </row>
    <row r="205" spans="2:65" s="1" customFormat="1" ht="27">
      <c r="B205" s="41"/>
      <c r="C205" s="63"/>
      <c r="D205" s="204" t="s">
        <v>162</v>
      </c>
      <c r="E205" s="63"/>
      <c r="F205" s="205" t="s">
        <v>1834</v>
      </c>
      <c r="G205" s="63"/>
      <c r="H205" s="63"/>
      <c r="I205" s="163"/>
      <c r="J205" s="63"/>
      <c r="K205" s="63"/>
      <c r="L205" s="61"/>
      <c r="M205" s="206"/>
      <c r="N205" s="42"/>
      <c r="O205" s="42"/>
      <c r="P205" s="42"/>
      <c r="Q205" s="42"/>
      <c r="R205" s="42"/>
      <c r="S205" s="42"/>
      <c r="T205" s="78"/>
      <c r="AT205" s="24" t="s">
        <v>162</v>
      </c>
      <c r="AU205" s="24" t="s">
        <v>82</v>
      </c>
    </row>
    <row r="206" spans="2:65" s="1" customFormat="1" ht="16.5" customHeight="1">
      <c r="B206" s="41"/>
      <c r="C206" s="192" t="s">
        <v>412</v>
      </c>
      <c r="D206" s="192" t="s">
        <v>155</v>
      </c>
      <c r="E206" s="193" t="s">
        <v>1835</v>
      </c>
      <c r="F206" s="194" t="s">
        <v>1836</v>
      </c>
      <c r="G206" s="195" t="s">
        <v>371</v>
      </c>
      <c r="H206" s="196">
        <v>30</v>
      </c>
      <c r="I206" s="197"/>
      <c r="J206" s="198">
        <f>ROUND(I206*H206,2)</f>
        <v>0</v>
      </c>
      <c r="K206" s="194" t="s">
        <v>159</v>
      </c>
      <c r="L206" s="61"/>
      <c r="M206" s="199" t="s">
        <v>21</v>
      </c>
      <c r="N206" s="200" t="s">
        <v>43</v>
      </c>
      <c r="O206" s="4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24" t="s">
        <v>275</v>
      </c>
      <c r="AT206" s="24" t="s">
        <v>155</v>
      </c>
      <c r="AU206" s="24" t="s">
        <v>82</v>
      </c>
      <c r="AY206" s="24" t="s">
        <v>152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4" t="s">
        <v>80</v>
      </c>
      <c r="BK206" s="203">
        <f>ROUND(I206*H206,2)</f>
        <v>0</v>
      </c>
      <c r="BL206" s="24" t="s">
        <v>275</v>
      </c>
      <c r="BM206" s="24" t="s">
        <v>1837</v>
      </c>
    </row>
    <row r="207" spans="2:65" s="1" customFormat="1" ht="13.5">
      <c r="B207" s="41"/>
      <c r="C207" s="63"/>
      <c r="D207" s="204" t="s">
        <v>162</v>
      </c>
      <c r="E207" s="63"/>
      <c r="F207" s="205" t="s">
        <v>1838</v>
      </c>
      <c r="G207" s="63"/>
      <c r="H207" s="63"/>
      <c r="I207" s="163"/>
      <c r="J207" s="63"/>
      <c r="K207" s="63"/>
      <c r="L207" s="61"/>
      <c r="M207" s="206"/>
      <c r="N207" s="42"/>
      <c r="O207" s="42"/>
      <c r="P207" s="42"/>
      <c r="Q207" s="42"/>
      <c r="R207" s="42"/>
      <c r="S207" s="42"/>
      <c r="T207" s="78"/>
      <c r="AT207" s="24" t="s">
        <v>162</v>
      </c>
      <c r="AU207" s="24" t="s">
        <v>82</v>
      </c>
    </row>
    <row r="208" spans="2:65" s="1" customFormat="1" ht="16.5" customHeight="1">
      <c r="B208" s="41"/>
      <c r="C208" s="192" t="s">
        <v>680</v>
      </c>
      <c r="D208" s="192" t="s">
        <v>155</v>
      </c>
      <c r="E208" s="193" t="s">
        <v>1839</v>
      </c>
      <c r="F208" s="194" t="s">
        <v>1840</v>
      </c>
      <c r="G208" s="195" t="s">
        <v>1841</v>
      </c>
      <c r="H208" s="196">
        <v>20</v>
      </c>
      <c r="I208" s="197"/>
      <c r="J208" s="198">
        <f>ROUND(I208*H208,2)</f>
        <v>0</v>
      </c>
      <c r="K208" s="194" t="s">
        <v>21</v>
      </c>
      <c r="L208" s="61"/>
      <c r="M208" s="199" t="s">
        <v>21</v>
      </c>
      <c r="N208" s="200" t="s">
        <v>43</v>
      </c>
      <c r="O208" s="4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24" t="s">
        <v>275</v>
      </c>
      <c r="AT208" s="24" t="s">
        <v>155</v>
      </c>
      <c r="AU208" s="24" t="s">
        <v>82</v>
      </c>
      <c r="AY208" s="24" t="s">
        <v>152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4" t="s">
        <v>80</v>
      </c>
      <c r="BK208" s="203">
        <f>ROUND(I208*H208,2)</f>
        <v>0</v>
      </c>
      <c r="BL208" s="24" t="s">
        <v>275</v>
      </c>
      <c r="BM208" s="24" t="s">
        <v>1842</v>
      </c>
    </row>
    <row r="209" spans="2:65" s="1" customFormat="1" ht="16.5" customHeight="1">
      <c r="B209" s="41"/>
      <c r="C209" s="192" t="s">
        <v>685</v>
      </c>
      <c r="D209" s="192" t="s">
        <v>155</v>
      </c>
      <c r="E209" s="193" t="s">
        <v>1843</v>
      </c>
      <c r="F209" s="194" t="s">
        <v>1844</v>
      </c>
      <c r="G209" s="195" t="s">
        <v>158</v>
      </c>
      <c r="H209" s="196">
        <v>1.135</v>
      </c>
      <c r="I209" s="197"/>
      <c r="J209" s="198">
        <f>ROUND(I209*H209,2)</f>
        <v>0</v>
      </c>
      <c r="K209" s="194" t="s">
        <v>159</v>
      </c>
      <c r="L209" s="61"/>
      <c r="M209" s="199" t="s">
        <v>21</v>
      </c>
      <c r="N209" s="200" t="s">
        <v>43</v>
      </c>
      <c r="O209" s="4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24" t="s">
        <v>275</v>
      </c>
      <c r="AT209" s="24" t="s">
        <v>155</v>
      </c>
      <c r="AU209" s="24" t="s">
        <v>82</v>
      </c>
      <c r="AY209" s="24" t="s">
        <v>152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4" t="s">
        <v>80</v>
      </c>
      <c r="BK209" s="203">
        <f>ROUND(I209*H209,2)</f>
        <v>0</v>
      </c>
      <c r="BL209" s="24" t="s">
        <v>275</v>
      </c>
      <c r="BM209" s="24" t="s">
        <v>1845</v>
      </c>
    </row>
    <row r="210" spans="2:65" s="1" customFormat="1" ht="27">
      <c r="B210" s="41"/>
      <c r="C210" s="63"/>
      <c r="D210" s="204" t="s">
        <v>162</v>
      </c>
      <c r="E210" s="63"/>
      <c r="F210" s="205" t="s">
        <v>1846</v>
      </c>
      <c r="G210" s="63"/>
      <c r="H210" s="63"/>
      <c r="I210" s="163"/>
      <c r="J210" s="63"/>
      <c r="K210" s="63"/>
      <c r="L210" s="61"/>
      <c r="M210" s="206"/>
      <c r="N210" s="42"/>
      <c r="O210" s="42"/>
      <c r="P210" s="42"/>
      <c r="Q210" s="42"/>
      <c r="R210" s="42"/>
      <c r="S210" s="42"/>
      <c r="T210" s="78"/>
      <c r="AT210" s="24" t="s">
        <v>162</v>
      </c>
      <c r="AU210" s="24" t="s">
        <v>82</v>
      </c>
    </row>
    <row r="211" spans="2:65" s="1" customFormat="1" ht="16.5" customHeight="1">
      <c r="B211" s="41"/>
      <c r="C211" s="192" t="s">
        <v>690</v>
      </c>
      <c r="D211" s="192" t="s">
        <v>155</v>
      </c>
      <c r="E211" s="193" t="s">
        <v>1847</v>
      </c>
      <c r="F211" s="194" t="s">
        <v>1848</v>
      </c>
      <c r="G211" s="195" t="s">
        <v>158</v>
      </c>
      <c r="H211" s="196">
        <v>1.135</v>
      </c>
      <c r="I211" s="197"/>
      <c r="J211" s="198">
        <f>ROUND(I211*H211,2)</f>
        <v>0</v>
      </c>
      <c r="K211" s="194" t="s">
        <v>159</v>
      </c>
      <c r="L211" s="61"/>
      <c r="M211" s="199" t="s">
        <v>21</v>
      </c>
      <c r="N211" s="200" t="s">
        <v>43</v>
      </c>
      <c r="O211" s="4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24" t="s">
        <v>275</v>
      </c>
      <c r="AT211" s="24" t="s">
        <v>155</v>
      </c>
      <c r="AU211" s="24" t="s">
        <v>82</v>
      </c>
      <c r="AY211" s="24" t="s">
        <v>152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4" t="s">
        <v>80</v>
      </c>
      <c r="BK211" s="203">
        <f>ROUND(I211*H211,2)</f>
        <v>0</v>
      </c>
      <c r="BL211" s="24" t="s">
        <v>275</v>
      </c>
      <c r="BM211" s="24" t="s">
        <v>1849</v>
      </c>
    </row>
    <row r="212" spans="2:65" s="1" customFormat="1" ht="27">
      <c r="B212" s="41"/>
      <c r="C212" s="63"/>
      <c r="D212" s="204" t="s">
        <v>162</v>
      </c>
      <c r="E212" s="63"/>
      <c r="F212" s="205" t="s">
        <v>1850</v>
      </c>
      <c r="G212" s="63"/>
      <c r="H212" s="63"/>
      <c r="I212" s="163"/>
      <c r="J212" s="63"/>
      <c r="K212" s="63"/>
      <c r="L212" s="61"/>
      <c r="M212" s="206"/>
      <c r="N212" s="42"/>
      <c r="O212" s="42"/>
      <c r="P212" s="42"/>
      <c r="Q212" s="42"/>
      <c r="R212" s="42"/>
      <c r="S212" s="42"/>
      <c r="T212" s="78"/>
      <c r="AT212" s="24" t="s">
        <v>162</v>
      </c>
      <c r="AU212" s="24" t="s">
        <v>82</v>
      </c>
    </row>
    <row r="213" spans="2:65" s="10" customFormat="1" ht="29.85" customHeight="1">
      <c r="B213" s="176"/>
      <c r="C213" s="177"/>
      <c r="D213" s="178" t="s">
        <v>71</v>
      </c>
      <c r="E213" s="190" t="s">
        <v>1193</v>
      </c>
      <c r="F213" s="190" t="s">
        <v>1851</v>
      </c>
      <c r="G213" s="177"/>
      <c r="H213" s="177"/>
      <c r="I213" s="180"/>
      <c r="J213" s="191">
        <f>BK213</f>
        <v>0</v>
      </c>
      <c r="K213" s="177"/>
      <c r="L213" s="182"/>
      <c r="M213" s="183"/>
      <c r="N213" s="184"/>
      <c r="O213" s="184"/>
      <c r="P213" s="185">
        <f>P214</f>
        <v>0</v>
      </c>
      <c r="Q213" s="184"/>
      <c r="R213" s="185">
        <f>R214</f>
        <v>1.3999999999999998E-3</v>
      </c>
      <c r="S213" s="184"/>
      <c r="T213" s="186">
        <f>T214</f>
        <v>0</v>
      </c>
      <c r="AR213" s="187" t="s">
        <v>82</v>
      </c>
      <c r="AT213" s="188" t="s">
        <v>71</v>
      </c>
      <c r="AU213" s="188" t="s">
        <v>80</v>
      </c>
      <c r="AY213" s="187" t="s">
        <v>152</v>
      </c>
      <c r="BK213" s="189">
        <f>BK214</f>
        <v>0</v>
      </c>
    </row>
    <row r="214" spans="2:65" s="1" customFormat="1" ht="16.5" customHeight="1">
      <c r="B214" s="41"/>
      <c r="C214" s="192" t="s">
        <v>695</v>
      </c>
      <c r="D214" s="192" t="s">
        <v>155</v>
      </c>
      <c r="E214" s="193" t="s">
        <v>1852</v>
      </c>
      <c r="F214" s="194" t="s">
        <v>1853</v>
      </c>
      <c r="G214" s="195" t="s">
        <v>242</v>
      </c>
      <c r="H214" s="196">
        <v>20</v>
      </c>
      <c r="I214" s="197"/>
      <c r="J214" s="198">
        <f>ROUND(I214*H214,2)</f>
        <v>0</v>
      </c>
      <c r="K214" s="194" t="s">
        <v>21</v>
      </c>
      <c r="L214" s="61"/>
      <c r="M214" s="199" t="s">
        <v>21</v>
      </c>
      <c r="N214" s="200" t="s">
        <v>43</v>
      </c>
      <c r="O214" s="42"/>
      <c r="P214" s="201">
        <f>O214*H214</f>
        <v>0</v>
      </c>
      <c r="Q214" s="201">
        <v>6.9999999999999994E-5</v>
      </c>
      <c r="R214" s="201">
        <f>Q214*H214</f>
        <v>1.3999999999999998E-3</v>
      </c>
      <c r="S214" s="201">
        <v>0</v>
      </c>
      <c r="T214" s="202">
        <f>S214*H214</f>
        <v>0</v>
      </c>
      <c r="AR214" s="24" t="s">
        <v>275</v>
      </c>
      <c r="AT214" s="24" t="s">
        <v>155</v>
      </c>
      <c r="AU214" s="24" t="s">
        <v>82</v>
      </c>
      <c r="AY214" s="24" t="s">
        <v>152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24" t="s">
        <v>80</v>
      </c>
      <c r="BK214" s="203">
        <f>ROUND(I214*H214,2)</f>
        <v>0</v>
      </c>
      <c r="BL214" s="24" t="s">
        <v>275</v>
      </c>
      <c r="BM214" s="24" t="s">
        <v>1854</v>
      </c>
    </row>
    <row r="215" spans="2:65" s="10" customFormat="1" ht="37.35" customHeight="1">
      <c r="B215" s="176"/>
      <c r="C215" s="177"/>
      <c r="D215" s="178" t="s">
        <v>71</v>
      </c>
      <c r="E215" s="179" t="s">
        <v>1855</v>
      </c>
      <c r="F215" s="179" t="s">
        <v>1856</v>
      </c>
      <c r="G215" s="177"/>
      <c r="H215" s="177"/>
      <c r="I215" s="180"/>
      <c r="J215" s="181">
        <f>BK215</f>
        <v>0</v>
      </c>
      <c r="K215" s="177"/>
      <c r="L215" s="182"/>
      <c r="M215" s="183"/>
      <c r="N215" s="184"/>
      <c r="O215" s="184"/>
      <c r="P215" s="185">
        <f>P216</f>
        <v>0</v>
      </c>
      <c r="Q215" s="184"/>
      <c r="R215" s="185">
        <f>R216</f>
        <v>7.3000000000000009E-3</v>
      </c>
      <c r="S215" s="184"/>
      <c r="T215" s="186">
        <f>T216</f>
        <v>0</v>
      </c>
      <c r="AR215" s="187" t="s">
        <v>160</v>
      </c>
      <c r="AT215" s="188" t="s">
        <v>71</v>
      </c>
      <c r="AU215" s="188" t="s">
        <v>72</v>
      </c>
      <c r="AY215" s="187" t="s">
        <v>152</v>
      </c>
      <c r="BK215" s="189">
        <f>BK216</f>
        <v>0</v>
      </c>
    </row>
    <row r="216" spans="2:65" s="10" customFormat="1" ht="19.899999999999999" customHeight="1">
      <c r="B216" s="176"/>
      <c r="C216" s="177"/>
      <c r="D216" s="178" t="s">
        <v>71</v>
      </c>
      <c r="E216" s="190" t="s">
        <v>1857</v>
      </c>
      <c r="F216" s="190" t="s">
        <v>1851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SUM(P217:P219)</f>
        <v>0</v>
      </c>
      <c r="Q216" s="184"/>
      <c r="R216" s="185">
        <f>SUM(R217:R219)</f>
        <v>7.3000000000000009E-3</v>
      </c>
      <c r="S216" s="184"/>
      <c r="T216" s="186">
        <f>SUM(T217:T219)</f>
        <v>0</v>
      </c>
      <c r="AR216" s="187" t="s">
        <v>82</v>
      </c>
      <c r="AT216" s="188" t="s">
        <v>71</v>
      </c>
      <c r="AU216" s="188" t="s">
        <v>80</v>
      </c>
      <c r="AY216" s="187" t="s">
        <v>152</v>
      </c>
      <c r="BK216" s="189">
        <f>SUM(BK217:BK219)</f>
        <v>0</v>
      </c>
    </row>
    <row r="217" spans="2:65" s="1" customFormat="1" ht="25.5" customHeight="1">
      <c r="B217" s="41"/>
      <c r="C217" s="192" t="s">
        <v>707</v>
      </c>
      <c r="D217" s="192" t="s">
        <v>155</v>
      </c>
      <c r="E217" s="193" t="s">
        <v>1858</v>
      </c>
      <c r="F217" s="194" t="s">
        <v>1859</v>
      </c>
      <c r="G217" s="195" t="s">
        <v>1860</v>
      </c>
      <c r="H217" s="196">
        <v>1</v>
      </c>
      <c r="I217" s="197"/>
      <c r="J217" s="198">
        <f>ROUND(I217*H217,2)</f>
        <v>0</v>
      </c>
      <c r="K217" s="194" t="s">
        <v>21</v>
      </c>
      <c r="L217" s="61"/>
      <c r="M217" s="199" t="s">
        <v>21</v>
      </c>
      <c r="N217" s="200" t="s">
        <v>43</v>
      </c>
      <c r="O217" s="42"/>
      <c r="P217" s="201">
        <f>O217*H217</f>
        <v>0</v>
      </c>
      <c r="Q217" s="201">
        <v>1E-4</v>
      </c>
      <c r="R217" s="201">
        <f>Q217*H217</f>
        <v>1E-4</v>
      </c>
      <c r="S217" s="201">
        <v>0</v>
      </c>
      <c r="T217" s="202">
        <f>S217*H217</f>
        <v>0</v>
      </c>
      <c r="AR217" s="24" t="s">
        <v>275</v>
      </c>
      <c r="AT217" s="24" t="s">
        <v>155</v>
      </c>
      <c r="AU217" s="24" t="s">
        <v>82</v>
      </c>
      <c r="AY217" s="24" t="s">
        <v>152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4" t="s">
        <v>80</v>
      </c>
      <c r="BK217" s="203">
        <f>ROUND(I217*H217,2)</f>
        <v>0</v>
      </c>
      <c r="BL217" s="24" t="s">
        <v>275</v>
      </c>
      <c r="BM217" s="24" t="s">
        <v>1861</v>
      </c>
    </row>
    <row r="218" spans="2:65" s="1" customFormat="1" ht="38.25" customHeight="1">
      <c r="B218" s="41"/>
      <c r="C218" s="192" t="s">
        <v>712</v>
      </c>
      <c r="D218" s="192" t="s">
        <v>155</v>
      </c>
      <c r="E218" s="193" t="s">
        <v>1862</v>
      </c>
      <c r="F218" s="194" t="s">
        <v>1863</v>
      </c>
      <c r="G218" s="195" t="s">
        <v>1864</v>
      </c>
      <c r="H218" s="196">
        <v>1</v>
      </c>
      <c r="I218" s="197"/>
      <c r="J218" s="198">
        <f>ROUND(I218*H218,2)</f>
        <v>0</v>
      </c>
      <c r="K218" s="194" t="s">
        <v>21</v>
      </c>
      <c r="L218" s="61"/>
      <c r="M218" s="199" t="s">
        <v>21</v>
      </c>
      <c r="N218" s="200" t="s">
        <v>43</v>
      </c>
      <c r="O218" s="4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24" t="s">
        <v>275</v>
      </c>
      <c r="AT218" s="24" t="s">
        <v>155</v>
      </c>
      <c r="AU218" s="24" t="s">
        <v>82</v>
      </c>
      <c r="AY218" s="24" t="s">
        <v>152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4" t="s">
        <v>80</v>
      </c>
      <c r="BK218" s="203">
        <f>ROUND(I218*H218,2)</f>
        <v>0</v>
      </c>
      <c r="BL218" s="24" t="s">
        <v>275</v>
      </c>
      <c r="BM218" s="24" t="s">
        <v>1865</v>
      </c>
    </row>
    <row r="219" spans="2:65" s="1" customFormat="1" ht="16.5" customHeight="1">
      <c r="B219" s="41"/>
      <c r="C219" s="192" t="s">
        <v>719</v>
      </c>
      <c r="D219" s="192" t="s">
        <v>155</v>
      </c>
      <c r="E219" s="193" t="s">
        <v>1866</v>
      </c>
      <c r="F219" s="194" t="s">
        <v>1867</v>
      </c>
      <c r="G219" s="195" t="s">
        <v>1841</v>
      </c>
      <c r="H219" s="196">
        <v>72</v>
      </c>
      <c r="I219" s="197"/>
      <c r="J219" s="198">
        <f>ROUND(I219*H219,2)</f>
        <v>0</v>
      </c>
      <c r="K219" s="194" t="s">
        <v>21</v>
      </c>
      <c r="L219" s="61"/>
      <c r="M219" s="199" t="s">
        <v>21</v>
      </c>
      <c r="N219" s="265" t="s">
        <v>43</v>
      </c>
      <c r="O219" s="262"/>
      <c r="P219" s="266">
        <f>O219*H219</f>
        <v>0</v>
      </c>
      <c r="Q219" s="266">
        <v>1E-4</v>
      </c>
      <c r="R219" s="266">
        <f>Q219*H219</f>
        <v>7.2000000000000007E-3</v>
      </c>
      <c r="S219" s="266">
        <v>0</v>
      </c>
      <c r="T219" s="267">
        <f>S219*H219</f>
        <v>0</v>
      </c>
      <c r="AR219" s="24" t="s">
        <v>275</v>
      </c>
      <c r="AT219" s="24" t="s">
        <v>155</v>
      </c>
      <c r="AU219" s="24" t="s">
        <v>82</v>
      </c>
      <c r="AY219" s="24" t="s">
        <v>152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24" t="s">
        <v>80</v>
      </c>
      <c r="BK219" s="203">
        <f>ROUND(I219*H219,2)</f>
        <v>0</v>
      </c>
      <c r="BL219" s="24" t="s">
        <v>275</v>
      </c>
      <c r="BM219" s="24" t="s">
        <v>1868</v>
      </c>
    </row>
    <row r="220" spans="2:65" s="1" customFormat="1" ht="6.95" customHeight="1">
      <c r="B220" s="56"/>
      <c r="C220" s="57"/>
      <c r="D220" s="57"/>
      <c r="E220" s="57"/>
      <c r="F220" s="57"/>
      <c r="G220" s="57"/>
      <c r="H220" s="57"/>
      <c r="I220" s="139"/>
      <c r="J220" s="57"/>
      <c r="K220" s="57"/>
      <c r="L220" s="61"/>
    </row>
  </sheetData>
  <sheetProtection algorithmName="SHA-512" hashValue="1D3+FmnUhKxgVHZmXo96nB2Zq/SREMQv1LvLpbOALsmwa+gYhFA4GjopKRMnJBAG9PVvIGivOPof/okEVdv5cQ==" saltValue="4v8l3Clrt2xVi8aj0yGSs6hZVUvuP4IhsP1lIBETK7Owhy6SzroZoI327TR4Gi/U9vbLCuYdYweILjyaDKddRA==" spinCount="100000" sheet="1" objects="1" scenarios="1" formatColumns="0" formatRows="0" autoFilter="0"/>
  <autoFilter ref="C88:K219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101</v>
      </c>
      <c r="G1" s="392" t="s">
        <v>102</v>
      </c>
      <c r="H1" s="392"/>
      <c r="I1" s="115"/>
      <c r="J1" s="114" t="s">
        <v>103</v>
      </c>
      <c r="K1" s="113" t="s">
        <v>104</v>
      </c>
      <c r="L1" s="114" t="s">
        <v>105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Stavební úpravy stanice st.dětí, dětská klinika-pavilon D3-4.NP, Krajská zdravotní a.s. - Masarykova nemocnice Ústí n.L.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1869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19. 12. 2017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57" customHeight="1">
      <c r="B24" s="121"/>
      <c r="C24" s="122"/>
      <c r="D24" s="122"/>
      <c r="E24" s="353" t="s">
        <v>37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ROUND(SUM(BE80:BE314), 2)</f>
        <v>0</v>
      </c>
      <c r="G30" s="42"/>
      <c r="H30" s="42"/>
      <c r="I30" s="131">
        <v>0.21</v>
      </c>
      <c r="J30" s="130">
        <f>ROUND(ROUND((SUM(BE80:BE314)),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ROUND(SUM(BF80:BF314), 2)</f>
        <v>0</v>
      </c>
      <c r="G31" s="42"/>
      <c r="H31" s="42"/>
      <c r="I31" s="131">
        <v>0.15</v>
      </c>
      <c r="J31" s="130">
        <f>ROUND(ROUND((SUM(BF80:BF314)),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ROUND(SUM(BG80:BG314),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ROUND(SUM(BH80:BH314),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ROUND(SUM(BI80:BI314),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Stavební úpravy stanice st.dětí, dětská klinika-pavilon D3-4.NP, Krajská zdravotní a.s. - Masarykova nemocnice Ústí n.L.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04 - Vzduchotechnika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Ústí nad Labem</v>
      </c>
      <c r="G49" s="42"/>
      <c r="H49" s="42"/>
      <c r="I49" s="119" t="s">
        <v>25</v>
      </c>
      <c r="J49" s="120" t="str">
        <f>IF(J12="","",J12)</f>
        <v>19. 12. 2017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Krajská zdravotní a.s., Masarykova nemocnice UL</v>
      </c>
      <c r="G51" s="42"/>
      <c r="H51" s="42"/>
      <c r="I51" s="119" t="s">
        <v>33</v>
      </c>
      <c r="J51" s="353" t="str">
        <f>E21</f>
        <v>ARCHATELIÉR, spol.s r.o., Ústí n.L.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110</v>
      </c>
      <c r="D54" s="132"/>
      <c r="E54" s="132"/>
      <c r="F54" s="132"/>
      <c r="G54" s="132"/>
      <c r="H54" s="132"/>
      <c r="I54" s="145"/>
      <c r="J54" s="146" t="s">
        <v>111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112</v>
      </c>
      <c r="D56" s="42"/>
      <c r="E56" s="42"/>
      <c r="F56" s="42"/>
      <c r="G56" s="42"/>
      <c r="H56" s="42"/>
      <c r="I56" s="118"/>
      <c r="J56" s="128">
        <f>J80</f>
        <v>0</v>
      </c>
      <c r="K56" s="45"/>
      <c r="AU56" s="24" t="s">
        <v>113</v>
      </c>
    </row>
    <row r="57" spans="2:47" s="7" customFormat="1" ht="24.95" customHeight="1">
      <c r="B57" s="149"/>
      <c r="C57" s="150"/>
      <c r="D57" s="151" t="s">
        <v>1870</v>
      </c>
      <c r="E57" s="152"/>
      <c r="F57" s="152"/>
      <c r="G57" s="152"/>
      <c r="H57" s="152"/>
      <c r="I57" s="153"/>
      <c r="J57" s="154">
        <f>J81</f>
        <v>0</v>
      </c>
      <c r="K57" s="155"/>
    </row>
    <row r="58" spans="2:47" s="7" customFormat="1" ht="24.95" customHeight="1">
      <c r="B58" s="149"/>
      <c r="C58" s="150"/>
      <c r="D58" s="151" t="s">
        <v>1871</v>
      </c>
      <c r="E58" s="152"/>
      <c r="F58" s="152"/>
      <c r="G58" s="152"/>
      <c r="H58" s="152"/>
      <c r="I58" s="153"/>
      <c r="J58" s="154">
        <f>J136</f>
        <v>0</v>
      </c>
      <c r="K58" s="155"/>
    </row>
    <row r="59" spans="2:47" s="7" customFormat="1" ht="24.95" customHeight="1">
      <c r="B59" s="149"/>
      <c r="C59" s="150"/>
      <c r="D59" s="151" t="s">
        <v>1872</v>
      </c>
      <c r="E59" s="152"/>
      <c r="F59" s="152"/>
      <c r="G59" s="152"/>
      <c r="H59" s="152"/>
      <c r="I59" s="153"/>
      <c r="J59" s="154">
        <f>J215</f>
        <v>0</v>
      </c>
      <c r="K59" s="155"/>
    </row>
    <row r="60" spans="2:47" s="7" customFormat="1" ht="24.95" customHeight="1">
      <c r="B60" s="149"/>
      <c r="C60" s="150"/>
      <c r="D60" s="151" t="s">
        <v>1873</v>
      </c>
      <c r="E60" s="152"/>
      <c r="F60" s="152"/>
      <c r="G60" s="152"/>
      <c r="H60" s="152"/>
      <c r="I60" s="153"/>
      <c r="J60" s="154">
        <f>J306</f>
        <v>0</v>
      </c>
      <c r="K60" s="155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18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9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2"/>
      <c r="J66" s="60"/>
      <c r="K66" s="60"/>
      <c r="L66" s="61"/>
    </row>
    <row r="67" spans="2:63" s="1" customFormat="1" ht="36.950000000000003" customHeight="1">
      <c r="B67" s="41"/>
      <c r="C67" s="62" t="s">
        <v>136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6.5" customHeight="1">
      <c r="B70" s="41"/>
      <c r="C70" s="63"/>
      <c r="D70" s="63"/>
      <c r="E70" s="389" t="str">
        <f>E7</f>
        <v>Stavební úpravy stanice st.dětí, dětská klinika-pavilon D3-4.NP, Krajská zdravotní a.s. - Masarykova nemocnice Ústí n.L.</v>
      </c>
      <c r="F70" s="390"/>
      <c r="G70" s="390"/>
      <c r="H70" s="390"/>
      <c r="I70" s="163"/>
      <c r="J70" s="63"/>
      <c r="K70" s="63"/>
      <c r="L70" s="61"/>
    </row>
    <row r="71" spans="2:63" s="1" customFormat="1" ht="14.45" customHeight="1">
      <c r="B71" s="41"/>
      <c r="C71" s="65" t="s">
        <v>107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7.25" customHeight="1">
      <c r="B72" s="41"/>
      <c r="C72" s="63"/>
      <c r="D72" s="63"/>
      <c r="E72" s="364" t="str">
        <f>E9</f>
        <v>04 - Vzduchotechnika</v>
      </c>
      <c r="F72" s="391"/>
      <c r="G72" s="391"/>
      <c r="H72" s="391"/>
      <c r="I72" s="163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8" customHeight="1">
      <c r="B74" s="41"/>
      <c r="C74" s="65" t="s">
        <v>23</v>
      </c>
      <c r="D74" s="63"/>
      <c r="E74" s="63"/>
      <c r="F74" s="164" t="str">
        <f>F12</f>
        <v>Ústí nad Labem</v>
      </c>
      <c r="G74" s="63"/>
      <c r="H74" s="63"/>
      <c r="I74" s="165" t="s">
        <v>25</v>
      </c>
      <c r="J74" s="73" t="str">
        <f>IF(J12="","",J12)</f>
        <v>19. 12. 2017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3" s="1" customFormat="1">
      <c r="B76" s="41"/>
      <c r="C76" s="65" t="s">
        <v>27</v>
      </c>
      <c r="D76" s="63"/>
      <c r="E76" s="63"/>
      <c r="F76" s="164" t="str">
        <f>E15</f>
        <v>Krajská zdravotní a.s., Masarykova nemocnice UL</v>
      </c>
      <c r="G76" s="63"/>
      <c r="H76" s="63"/>
      <c r="I76" s="165" t="s">
        <v>33</v>
      </c>
      <c r="J76" s="164" t="str">
        <f>E21</f>
        <v>ARCHATELIÉR, spol.s r.o., Ústí n.L.</v>
      </c>
      <c r="K76" s="63"/>
      <c r="L76" s="61"/>
    </row>
    <row r="77" spans="2:63" s="1" customFormat="1" ht="14.45" customHeight="1">
      <c r="B77" s="41"/>
      <c r="C77" s="65" t="s">
        <v>31</v>
      </c>
      <c r="D77" s="63"/>
      <c r="E77" s="63"/>
      <c r="F77" s="164" t="str">
        <f>IF(E18="","",E18)</f>
        <v/>
      </c>
      <c r="G77" s="63"/>
      <c r="H77" s="63"/>
      <c r="I77" s="163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63" s="9" customFormat="1" ht="29.25" customHeight="1">
      <c r="B79" s="166"/>
      <c r="C79" s="167" t="s">
        <v>137</v>
      </c>
      <c r="D79" s="168" t="s">
        <v>57</v>
      </c>
      <c r="E79" s="168" t="s">
        <v>53</v>
      </c>
      <c r="F79" s="168" t="s">
        <v>138</v>
      </c>
      <c r="G79" s="168" t="s">
        <v>139</v>
      </c>
      <c r="H79" s="168" t="s">
        <v>140</v>
      </c>
      <c r="I79" s="169" t="s">
        <v>141</v>
      </c>
      <c r="J79" s="168" t="s">
        <v>111</v>
      </c>
      <c r="K79" s="170" t="s">
        <v>142</v>
      </c>
      <c r="L79" s="171"/>
      <c r="M79" s="81" t="s">
        <v>143</v>
      </c>
      <c r="N79" s="82" t="s">
        <v>42</v>
      </c>
      <c r="O79" s="82" t="s">
        <v>144</v>
      </c>
      <c r="P79" s="82" t="s">
        <v>145</v>
      </c>
      <c r="Q79" s="82" t="s">
        <v>146</v>
      </c>
      <c r="R79" s="82" t="s">
        <v>147</v>
      </c>
      <c r="S79" s="82" t="s">
        <v>148</v>
      </c>
      <c r="T79" s="83" t="s">
        <v>149</v>
      </c>
    </row>
    <row r="80" spans="2:63" s="1" customFormat="1" ht="29.25" customHeight="1">
      <c r="B80" s="41"/>
      <c r="C80" s="87" t="s">
        <v>112</v>
      </c>
      <c r="D80" s="63"/>
      <c r="E80" s="63"/>
      <c r="F80" s="63"/>
      <c r="G80" s="63"/>
      <c r="H80" s="63"/>
      <c r="I80" s="163"/>
      <c r="J80" s="172">
        <f>BK80</f>
        <v>0</v>
      </c>
      <c r="K80" s="63"/>
      <c r="L80" s="61"/>
      <c r="M80" s="84"/>
      <c r="N80" s="85"/>
      <c r="O80" s="85"/>
      <c r="P80" s="173">
        <f>P81+P136+P215+P306</f>
        <v>0</v>
      </c>
      <c r="Q80" s="85"/>
      <c r="R80" s="173">
        <f>R81+R136+R215+R306</f>
        <v>0</v>
      </c>
      <c r="S80" s="85"/>
      <c r="T80" s="174">
        <f>T81+T136+T215+T306</f>
        <v>0</v>
      </c>
      <c r="AT80" s="24" t="s">
        <v>71</v>
      </c>
      <c r="AU80" s="24" t="s">
        <v>113</v>
      </c>
      <c r="BK80" s="175">
        <f>BK81+BK136+BK215+BK306</f>
        <v>0</v>
      </c>
    </row>
    <row r="81" spans="2:65" s="10" customFormat="1" ht="37.35" customHeight="1">
      <c r="B81" s="176"/>
      <c r="C81" s="177"/>
      <c r="D81" s="178" t="s">
        <v>71</v>
      </c>
      <c r="E81" s="179" t="s">
        <v>1874</v>
      </c>
      <c r="F81" s="179" t="s">
        <v>1875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SUM(P82:P135)</f>
        <v>0</v>
      </c>
      <c r="Q81" s="184"/>
      <c r="R81" s="185">
        <f>SUM(R82:R135)</f>
        <v>0</v>
      </c>
      <c r="S81" s="184"/>
      <c r="T81" s="186">
        <f>SUM(T82:T135)</f>
        <v>0</v>
      </c>
      <c r="AR81" s="187" t="s">
        <v>82</v>
      </c>
      <c r="AT81" s="188" t="s">
        <v>71</v>
      </c>
      <c r="AU81" s="188" t="s">
        <v>72</v>
      </c>
      <c r="AY81" s="187" t="s">
        <v>152</v>
      </c>
      <c r="BK81" s="189">
        <f>SUM(BK82:BK135)</f>
        <v>0</v>
      </c>
    </row>
    <row r="82" spans="2:65" s="1" customFormat="1" ht="16.5" customHeight="1">
      <c r="B82" s="41"/>
      <c r="C82" s="192" t="s">
        <v>80</v>
      </c>
      <c r="D82" s="192" t="s">
        <v>155</v>
      </c>
      <c r="E82" s="193" t="s">
        <v>1876</v>
      </c>
      <c r="F82" s="194" t="s">
        <v>1877</v>
      </c>
      <c r="G82" s="195" t="s">
        <v>804</v>
      </c>
      <c r="H82" s="196">
        <v>10</v>
      </c>
      <c r="I82" s="197"/>
      <c r="J82" s="198">
        <f t="shared" ref="J82:J113" si="0">ROUND(I82*H82,2)</f>
        <v>0</v>
      </c>
      <c r="K82" s="194" t="s">
        <v>21</v>
      </c>
      <c r="L82" s="61"/>
      <c r="M82" s="199" t="s">
        <v>21</v>
      </c>
      <c r="N82" s="200" t="s">
        <v>43</v>
      </c>
      <c r="O82" s="42"/>
      <c r="P82" s="201">
        <f t="shared" ref="P82:P113" si="1">O82*H82</f>
        <v>0</v>
      </c>
      <c r="Q82" s="201">
        <v>0</v>
      </c>
      <c r="R82" s="201">
        <f t="shared" ref="R82:R113" si="2">Q82*H82</f>
        <v>0</v>
      </c>
      <c r="S82" s="201">
        <v>0</v>
      </c>
      <c r="T82" s="202">
        <f t="shared" ref="T82:T113" si="3">S82*H82</f>
        <v>0</v>
      </c>
      <c r="AR82" s="24" t="s">
        <v>275</v>
      </c>
      <c r="AT82" s="24" t="s">
        <v>155</v>
      </c>
      <c r="AU82" s="24" t="s">
        <v>80</v>
      </c>
      <c r="AY82" s="24" t="s">
        <v>152</v>
      </c>
      <c r="BE82" s="203">
        <f t="shared" ref="BE82:BE113" si="4">IF(N82="základní",J82,0)</f>
        <v>0</v>
      </c>
      <c r="BF82" s="203">
        <f t="shared" ref="BF82:BF113" si="5">IF(N82="snížená",J82,0)</f>
        <v>0</v>
      </c>
      <c r="BG82" s="203">
        <f t="shared" ref="BG82:BG113" si="6">IF(N82="zákl. přenesená",J82,0)</f>
        <v>0</v>
      </c>
      <c r="BH82" s="203">
        <f t="shared" ref="BH82:BH113" si="7">IF(N82="sníž. přenesená",J82,0)</f>
        <v>0</v>
      </c>
      <c r="BI82" s="203">
        <f t="shared" ref="BI82:BI113" si="8">IF(N82="nulová",J82,0)</f>
        <v>0</v>
      </c>
      <c r="BJ82" s="24" t="s">
        <v>80</v>
      </c>
      <c r="BK82" s="203">
        <f t="shared" ref="BK82:BK113" si="9">ROUND(I82*H82,2)</f>
        <v>0</v>
      </c>
      <c r="BL82" s="24" t="s">
        <v>275</v>
      </c>
      <c r="BM82" s="24" t="s">
        <v>1878</v>
      </c>
    </row>
    <row r="83" spans="2:65" s="1" customFormat="1" ht="16.5" customHeight="1">
      <c r="B83" s="41"/>
      <c r="C83" s="250" t="s">
        <v>82</v>
      </c>
      <c r="D83" s="250" t="s">
        <v>177</v>
      </c>
      <c r="E83" s="251" t="s">
        <v>1879</v>
      </c>
      <c r="F83" s="252" t="s">
        <v>1880</v>
      </c>
      <c r="G83" s="253" t="s">
        <v>804</v>
      </c>
      <c r="H83" s="254">
        <v>10</v>
      </c>
      <c r="I83" s="255"/>
      <c r="J83" s="256">
        <f t="shared" si="0"/>
        <v>0</v>
      </c>
      <c r="K83" s="252" t="s">
        <v>21</v>
      </c>
      <c r="L83" s="257"/>
      <c r="M83" s="258" t="s">
        <v>21</v>
      </c>
      <c r="N83" s="259" t="s">
        <v>43</v>
      </c>
      <c r="O83" s="42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4" t="s">
        <v>431</v>
      </c>
      <c r="AT83" s="24" t="s">
        <v>177</v>
      </c>
      <c r="AU83" s="24" t="s">
        <v>80</v>
      </c>
      <c r="AY83" s="24" t="s">
        <v>152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4" t="s">
        <v>80</v>
      </c>
      <c r="BK83" s="203">
        <f t="shared" si="9"/>
        <v>0</v>
      </c>
      <c r="BL83" s="24" t="s">
        <v>275</v>
      </c>
      <c r="BM83" s="24" t="s">
        <v>1881</v>
      </c>
    </row>
    <row r="84" spans="2:65" s="1" customFormat="1" ht="16.5" customHeight="1">
      <c r="B84" s="41"/>
      <c r="C84" s="192" t="s">
        <v>153</v>
      </c>
      <c r="D84" s="192" t="s">
        <v>155</v>
      </c>
      <c r="E84" s="193" t="s">
        <v>1882</v>
      </c>
      <c r="F84" s="194" t="s">
        <v>1883</v>
      </c>
      <c r="G84" s="195" t="s">
        <v>804</v>
      </c>
      <c r="H84" s="196">
        <v>10</v>
      </c>
      <c r="I84" s="197"/>
      <c r="J84" s="198">
        <f t="shared" si="0"/>
        <v>0</v>
      </c>
      <c r="K84" s="194" t="s">
        <v>21</v>
      </c>
      <c r="L84" s="61"/>
      <c r="M84" s="199" t="s">
        <v>21</v>
      </c>
      <c r="N84" s="200" t="s">
        <v>43</v>
      </c>
      <c r="O84" s="42"/>
      <c r="P84" s="201">
        <f t="shared" si="1"/>
        <v>0</v>
      </c>
      <c r="Q84" s="201">
        <v>0</v>
      </c>
      <c r="R84" s="201">
        <f t="shared" si="2"/>
        <v>0</v>
      </c>
      <c r="S84" s="201">
        <v>0</v>
      </c>
      <c r="T84" s="202">
        <f t="shared" si="3"/>
        <v>0</v>
      </c>
      <c r="AR84" s="24" t="s">
        <v>275</v>
      </c>
      <c r="AT84" s="24" t="s">
        <v>155</v>
      </c>
      <c r="AU84" s="24" t="s">
        <v>80</v>
      </c>
      <c r="AY84" s="24" t="s">
        <v>152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80</v>
      </c>
      <c r="BK84" s="203">
        <f t="shared" si="9"/>
        <v>0</v>
      </c>
      <c r="BL84" s="24" t="s">
        <v>275</v>
      </c>
      <c r="BM84" s="24" t="s">
        <v>1884</v>
      </c>
    </row>
    <row r="85" spans="2:65" s="1" customFormat="1" ht="16.5" customHeight="1">
      <c r="B85" s="41"/>
      <c r="C85" s="250" t="s">
        <v>160</v>
      </c>
      <c r="D85" s="250" t="s">
        <v>177</v>
      </c>
      <c r="E85" s="251" t="s">
        <v>1885</v>
      </c>
      <c r="F85" s="252" t="s">
        <v>1886</v>
      </c>
      <c r="G85" s="253" t="s">
        <v>804</v>
      </c>
      <c r="H85" s="254">
        <v>10</v>
      </c>
      <c r="I85" s="255"/>
      <c r="J85" s="256">
        <f t="shared" si="0"/>
        <v>0</v>
      </c>
      <c r="K85" s="252" t="s">
        <v>21</v>
      </c>
      <c r="L85" s="257"/>
      <c r="M85" s="258" t="s">
        <v>21</v>
      </c>
      <c r="N85" s="259" t="s">
        <v>43</v>
      </c>
      <c r="O85" s="42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4" t="s">
        <v>431</v>
      </c>
      <c r="AT85" s="24" t="s">
        <v>177</v>
      </c>
      <c r="AU85" s="24" t="s">
        <v>80</v>
      </c>
      <c r="AY85" s="24" t="s">
        <v>152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80</v>
      </c>
      <c r="BK85" s="203">
        <f t="shared" si="9"/>
        <v>0</v>
      </c>
      <c r="BL85" s="24" t="s">
        <v>275</v>
      </c>
      <c r="BM85" s="24" t="s">
        <v>1887</v>
      </c>
    </row>
    <row r="86" spans="2:65" s="1" customFormat="1" ht="16.5" customHeight="1">
      <c r="B86" s="41"/>
      <c r="C86" s="192" t="s">
        <v>197</v>
      </c>
      <c r="D86" s="192" t="s">
        <v>155</v>
      </c>
      <c r="E86" s="193" t="s">
        <v>1888</v>
      </c>
      <c r="F86" s="194" t="s">
        <v>1889</v>
      </c>
      <c r="G86" s="195" t="s">
        <v>804</v>
      </c>
      <c r="H86" s="196">
        <v>2</v>
      </c>
      <c r="I86" s="197"/>
      <c r="J86" s="198">
        <f t="shared" si="0"/>
        <v>0</v>
      </c>
      <c r="K86" s="194" t="s">
        <v>21</v>
      </c>
      <c r="L86" s="61"/>
      <c r="M86" s="199" t="s">
        <v>21</v>
      </c>
      <c r="N86" s="200" t="s">
        <v>43</v>
      </c>
      <c r="O86" s="42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4" t="s">
        <v>275</v>
      </c>
      <c r="AT86" s="24" t="s">
        <v>155</v>
      </c>
      <c r="AU86" s="24" t="s">
        <v>80</v>
      </c>
      <c r="AY86" s="24" t="s">
        <v>152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80</v>
      </c>
      <c r="BK86" s="203">
        <f t="shared" si="9"/>
        <v>0</v>
      </c>
      <c r="BL86" s="24" t="s">
        <v>275</v>
      </c>
      <c r="BM86" s="24" t="s">
        <v>1890</v>
      </c>
    </row>
    <row r="87" spans="2:65" s="1" customFormat="1" ht="16.5" customHeight="1">
      <c r="B87" s="41"/>
      <c r="C87" s="250" t="s">
        <v>204</v>
      </c>
      <c r="D87" s="250" t="s">
        <v>177</v>
      </c>
      <c r="E87" s="251" t="s">
        <v>1891</v>
      </c>
      <c r="F87" s="252" t="s">
        <v>1892</v>
      </c>
      <c r="G87" s="253" t="s">
        <v>804</v>
      </c>
      <c r="H87" s="254">
        <v>2</v>
      </c>
      <c r="I87" s="255"/>
      <c r="J87" s="256">
        <f t="shared" si="0"/>
        <v>0</v>
      </c>
      <c r="K87" s="252" t="s">
        <v>21</v>
      </c>
      <c r="L87" s="257"/>
      <c r="M87" s="258" t="s">
        <v>21</v>
      </c>
      <c r="N87" s="259" t="s">
        <v>43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431</v>
      </c>
      <c r="AT87" s="24" t="s">
        <v>177</v>
      </c>
      <c r="AU87" s="24" t="s">
        <v>80</v>
      </c>
      <c r="AY87" s="24" t="s">
        <v>152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80</v>
      </c>
      <c r="BK87" s="203">
        <f t="shared" si="9"/>
        <v>0</v>
      </c>
      <c r="BL87" s="24" t="s">
        <v>275</v>
      </c>
      <c r="BM87" s="24" t="s">
        <v>1893</v>
      </c>
    </row>
    <row r="88" spans="2:65" s="1" customFormat="1" ht="16.5" customHeight="1">
      <c r="B88" s="41"/>
      <c r="C88" s="192" t="s">
        <v>220</v>
      </c>
      <c r="D88" s="192" t="s">
        <v>155</v>
      </c>
      <c r="E88" s="193" t="s">
        <v>1894</v>
      </c>
      <c r="F88" s="194" t="s">
        <v>1883</v>
      </c>
      <c r="G88" s="195" t="s">
        <v>804</v>
      </c>
      <c r="H88" s="196">
        <v>2</v>
      </c>
      <c r="I88" s="197"/>
      <c r="J88" s="198">
        <f t="shared" si="0"/>
        <v>0</v>
      </c>
      <c r="K88" s="194" t="s">
        <v>21</v>
      </c>
      <c r="L88" s="61"/>
      <c r="M88" s="199" t="s">
        <v>21</v>
      </c>
      <c r="N88" s="200" t="s">
        <v>43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275</v>
      </c>
      <c r="AT88" s="24" t="s">
        <v>155</v>
      </c>
      <c r="AU88" s="24" t="s">
        <v>80</v>
      </c>
      <c r="AY88" s="24" t="s">
        <v>152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80</v>
      </c>
      <c r="BK88" s="203">
        <f t="shared" si="9"/>
        <v>0</v>
      </c>
      <c r="BL88" s="24" t="s">
        <v>275</v>
      </c>
      <c r="BM88" s="24" t="s">
        <v>1895</v>
      </c>
    </row>
    <row r="89" spans="2:65" s="1" customFormat="1" ht="16.5" customHeight="1">
      <c r="B89" s="41"/>
      <c r="C89" s="250" t="s">
        <v>180</v>
      </c>
      <c r="D89" s="250" t="s">
        <v>177</v>
      </c>
      <c r="E89" s="251" t="s">
        <v>1896</v>
      </c>
      <c r="F89" s="252" t="s">
        <v>1886</v>
      </c>
      <c r="G89" s="253" t="s">
        <v>804</v>
      </c>
      <c r="H89" s="254">
        <v>2</v>
      </c>
      <c r="I89" s="255"/>
      <c r="J89" s="256">
        <f t="shared" si="0"/>
        <v>0</v>
      </c>
      <c r="K89" s="252" t="s">
        <v>21</v>
      </c>
      <c r="L89" s="257"/>
      <c r="M89" s="258" t="s">
        <v>21</v>
      </c>
      <c r="N89" s="259" t="s">
        <v>43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431</v>
      </c>
      <c r="AT89" s="24" t="s">
        <v>177</v>
      </c>
      <c r="AU89" s="24" t="s">
        <v>80</v>
      </c>
      <c r="AY89" s="24" t="s">
        <v>152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80</v>
      </c>
      <c r="BK89" s="203">
        <f t="shared" si="9"/>
        <v>0</v>
      </c>
      <c r="BL89" s="24" t="s">
        <v>275</v>
      </c>
      <c r="BM89" s="24" t="s">
        <v>1897</v>
      </c>
    </row>
    <row r="90" spans="2:65" s="1" customFormat="1" ht="16.5" customHeight="1">
      <c r="B90" s="41"/>
      <c r="C90" s="192" t="s">
        <v>233</v>
      </c>
      <c r="D90" s="192" t="s">
        <v>155</v>
      </c>
      <c r="E90" s="193" t="s">
        <v>1898</v>
      </c>
      <c r="F90" s="194" t="s">
        <v>1899</v>
      </c>
      <c r="G90" s="195" t="s">
        <v>804</v>
      </c>
      <c r="H90" s="196">
        <v>1</v>
      </c>
      <c r="I90" s="197"/>
      <c r="J90" s="198">
        <f t="shared" si="0"/>
        <v>0</v>
      </c>
      <c r="K90" s="194" t="s">
        <v>21</v>
      </c>
      <c r="L90" s="61"/>
      <c r="M90" s="199" t="s">
        <v>21</v>
      </c>
      <c r="N90" s="200" t="s">
        <v>43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275</v>
      </c>
      <c r="AT90" s="24" t="s">
        <v>155</v>
      </c>
      <c r="AU90" s="24" t="s">
        <v>80</v>
      </c>
      <c r="AY90" s="24" t="s">
        <v>152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80</v>
      </c>
      <c r="BK90" s="203">
        <f t="shared" si="9"/>
        <v>0</v>
      </c>
      <c r="BL90" s="24" t="s">
        <v>275</v>
      </c>
      <c r="BM90" s="24" t="s">
        <v>1900</v>
      </c>
    </row>
    <row r="91" spans="2:65" s="1" customFormat="1" ht="16.5" customHeight="1">
      <c r="B91" s="41"/>
      <c r="C91" s="250" t="s">
        <v>239</v>
      </c>
      <c r="D91" s="250" t="s">
        <v>177</v>
      </c>
      <c r="E91" s="251" t="s">
        <v>1901</v>
      </c>
      <c r="F91" s="252" t="s">
        <v>1902</v>
      </c>
      <c r="G91" s="253" t="s">
        <v>804</v>
      </c>
      <c r="H91" s="254">
        <v>1</v>
      </c>
      <c r="I91" s="255"/>
      <c r="J91" s="256">
        <f t="shared" si="0"/>
        <v>0</v>
      </c>
      <c r="K91" s="252" t="s">
        <v>21</v>
      </c>
      <c r="L91" s="257"/>
      <c r="M91" s="258" t="s">
        <v>21</v>
      </c>
      <c r="N91" s="259" t="s">
        <v>43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431</v>
      </c>
      <c r="AT91" s="24" t="s">
        <v>177</v>
      </c>
      <c r="AU91" s="24" t="s">
        <v>80</v>
      </c>
      <c r="AY91" s="24" t="s">
        <v>152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80</v>
      </c>
      <c r="BK91" s="203">
        <f t="shared" si="9"/>
        <v>0</v>
      </c>
      <c r="BL91" s="24" t="s">
        <v>275</v>
      </c>
      <c r="BM91" s="24" t="s">
        <v>1903</v>
      </c>
    </row>
    <row r="92" spans="2:65" s="1" customFormat="1" ht="16.5" customHeight="1">
      <c r="B92" s="41"/>
      <c r="C92" s="192" t="s">
        <v>246</v>
      </c>
      <c r="D92" s="192" t="s">
        <v>155</v>
      </c>
      <c r="E92" s="193" t="s">
        <v>1904</v>
      </c>
      <c r="F92" s="194" t="s">
        <v>1905</v>
      </c>
      <c r="G92" s="195" t="s">
        <v>804</v>
      </c>
      <c r="H92" s="196">
        <v>1</v>
      </c>
      <c r="I92" s="197"/>
      <c r="J92" s="198">
        <f t="shared" si="0"/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275</v>
      </c>
      <c r="AT92" s="24" t="s">
        <v>155</v>
      </c>
      <c r="AU92" s="24" t="s">
        <v>80</v>
      </c>
      <c r="AY92" s="24" t="s">
        <v>152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80</v>
      </c>
      <c r="BK92" s="203">
        <f t="shared" si="9"/>
        <v>0</v>
      </c>
      <c r="BL92" s="24" t="s">
        <v>275</v>
      </c>
      <c r="BM92" s="24" t="s">
        <v>1906</v>
      </c>
    </row>
    <row r="93" spans="2:65" s="1" customFormat="1" ht="16.5" customHeight="1">
      <c r="B93" s="41"/>
      <c r="C93" s="250" t="s">
        <v>251</v>
      </c>
      <c r="D93" s="250" t="s">
        <v>177</v>
      </c>
      <c r="E93" s="251" t="s">
        <v>1907</v>
      </c>
      <c r="F93" s="252" t="s">
        <v>1908</v>
      </c>
      <c r="G93" s="253" t="s">
        <v>804</v>
      </c>
      <c r="H93" s="254">
        <v>1</v>
      </c>
      <c r="I93" s="255"/>
      <c r="J93" s="256">
        <f t="shared" si="0"/>
        <v>0</v>
      </c>
      <c r="K93" s="252" t="s">
        <v>21</v>
      </c>
      <c r="L93" s="257"/>
      <c r="M93" s="258" t="s">
        <v>21</v>
      </c>
      <c r="N93" s="259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431</v>
      </c>
      <c r="AT93" s="24" t="s">
        <v>177</v>
      </c>
      <c r="AU93" s="24" t="s">
        <v>80</v>
      </c>
      <c r="AY93" s="24" t="s">
        <v>152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80</v>
      </c>
      <c r="BK93" s="203">
        <f t="shared" si="9"/>
        <v>0</v>
      </c>
      <c r="BL93" s="24" t="s">
        <v>275</v>
      </c>
      <c r="BM93" s="24" t="s">
        <v>1909</v>
      </c>
    </row>
    <row r="94" spans="2:65" s="1" customFormat="1" ht="16.5" customHeight="1">
      <c r="B94" s="41"/>
      <c r="C94" s="192" t="s">
        <v>257</v>
      </c>
      <c r="D94" s="192" t="s">
        <v>155</v>
      </c>
      <c r="E94" s="193" t="s">
        <v>1910</v>
      </c>
      <c r="F94" s="194" t="s">
        <v>1911</v>
      </c>
      <c r="G94" s="195" t="s">
        <v>804</v>
      </c>
      <c r="H94" s="196">
        <v>3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275</v>
      </c>
      <c r="AT94" s="24" t="s">
        <v>155</v>
      </c>
      <c r="AU94" s="24" t="s">
        <v>80</v>
      </c>
      <c r="AY94" s="24" t="s">
        <v>152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80</v>
      </c>
      <c r="BK94" s="203">
        <f t="shared" si="9"/>
        <v>0</v>
      </c>
      <c r="BL94" s="24" t="s">
        <v>275</v>
      </c>
      <c r="BM94" s="24" t="s">
        <v>1912</v>
      </c>
    </row>
    <row r="95" spans="2:65" s="1" customFormat="1" ht="16.5" customHeight="1">
      <c r="B95" s="41"/>
      <c r="C95" s="250" t="s">
        <v>265</v>
      </c>
      <c r="D95" s="250" t="s">
        <v>177</v>
      </c>
      <c r="E95" s="251" t="s">
        <v>1913</v>
      </c>
      <c r="F95" s="252" t="s">
        <v>1914</v>
      </c>
      <c r="G95" s="253" t="s">
        <v>804</v>
      </c>
      <c r="H95" s="254">
        <v>3</v>
      </c>
      <c r="I95" s="255"/>
      <c r="J95" s="256">
        <f t="shared" si="0"/>
        <v>0</v>
      </c>
      <c r="K95" s="252" t="s">
        <v>21</v>
      </c>
      <c r="L95" s="257"/>
      <c r="M95" s="258" t="s">
        <v>21</v>
      </c>
      <c r="N95" s="259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431</v>
      </c>
      <c r="AT95" s="24" t="s">
        <v>177</v>
      </c>
      <c r="AU95" s="24" t="s">
        <v>80</v>
      </c>
      <c r="AY95" s="24" t="s">
        <v>152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275</v>
      </c>
      <c r="BM95" s="24" t="s">
        <v>1915</v>
      </c>
    </row>
    <row r="96" spans="2:65" s="1" customFormat="1" ht="16.5" customHeight="1">
      <c r="B96" s="41"/>
      <c r="C96" s="192" t="s">
        <v>10</v>
      </c>
      <c r="D96" s="192" t="s">
        <v>155</v>
      </c>
      <c r="E96" s="193" t="s">
        <v>1916</v>
      </c>
      <c r="F96" s="194" t="s">
        <v>1917</v>
      </c>
      <c r="G96" s="195" t="s">
        <v>804</v>
      </c>
      <c r="H96" s="196">
        <v>2</v>
      </c>
      <c r="I96" s="197"/>
      <c r="J96" s="198">
        <f t="shared" si="0"/>
        <v>0</v>
      </c>
      <c r="K96" s="194" t="s">
        <v>21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275</v>
      </c>
      <c r="AT96" s="24" t="s">
        <v>155</v>
      </c>
      <c r="AU96" s="24" t="s">
        <v>80</v>
      </c>
      <c r="AY96" s="24" t="s">
        <v>152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275</v>
      </c>
      <c r="BM96" s="24" t="s">
        <v>1918</v>
      </c>
    </row>
    <row r="97" spans="2:65" s="1" customFormat="1" ht="16.5" customHeight="1">
      <c r="B97" s="41"/>
      <c r="C97" s="250" t="s">
        <v>275</v>
      </c>
      <c r="D97" s="250" t="s">
        <v>177</v>
      </c>
      <c r="E97" s="251" t="s">
        <v>1919</v>
      </c>
      <c r="F97" s="252" t="s">
        <v>1920</v>
      </c>
      <c r="G97" s="253" t="s">
        <v>804</v>
      </c>
      <c r="H97" s="254">
        <v>2</v>
      </c>
      <c r="I97" s="255"/>
      <c r="J97" s="256">
        <f t="shared" si="0"/>
        <v>0</v>
      </c>
      <c r="K97" s="252" t="s">
        <v>21</v>
      </c>
      <c r="L97" s="257"/>
      <c r="M97" s="258" t="s">
        <v>21</v>
      </c>
      <c r="N97" s="259" t="s">
        <v>43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4" t="s">
        <v>431</v>
      </c>
      <c r="AT97" s="24" t="s">
        <v>177</v>
      </c>
      <c r="AU97" s="24" t="s">
        <v>80</v>
      </c>
      <c r="AY97" s="24" t="s">
        <v>152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275</v>
      </c>
      <c r="BM97" s="24" t="s">
        <v>1921</v>
      </c>
    </row>
    <row r="98" spans="2:65" s="1" customFormat="1" ht="16.5" customHeight="1">
      <c r="B98" s="41"/>
      <c r="C98" s="192" t="s">
        <v>284</v>
      </c>
      <c r="D98" s="192" t="s">
        <v>155</v>
      </c>
      <c r="E98" s="193" t="s">
        <v>1922</v>
      </c>
      <c r="F98" s="194" t="s">
        <v>1923</v>
      </c>
      <c r="G98" s="195" t="s">
        <v>804</v>
      </c>
      <c r="H98" s="196">
        <v>1</v>
      </c>
      <c r="I98" s="197"/>
      <c r="J98" s="198">
        <f t="shared" si="0"/>
        <v>0</v>
      </c>
      <c r="K98" s="194" t="s">
        <v>21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0</v>
      </c>
      <c r="T98" s="202">
        <f t="shared" si="3"/>
        <v>0</v>
      </c>
      <c r="AR98" s="24" t="s">
        <v>275</v>
      </c>
      <c r="AT98" s="24" t="s">
        <v>155</v>
      </c>
      <c r="AU98" s="24" t="s">
        <v>80</v>
      </c>
      <c r="AY98" s="24" t="s">
        <v>152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275</v>
      </c>
      <c r="BM98" s="24" t="s">
        <v>1924</v>
      </c>
    </row>
    <row r="99" spans="2:65" s="1" customFormat="1" ht="16.5" customHeight="1">
      <c r="B99" s="41"/>
      <c r="C99" s="250" t="s">
        <v>295</v>
      </c>
      <c r="D99" s="250" t="s">
        <v>177</v>
      </c>
      <c r="E99" s="251" t="s">
        <v>1925</v>
      </c>
      <c r="F99" s="252" t="s">
        <v>1926</v>
      </c>
      <c r="G99" s="253" t="s">
        <v>804</v>
      </c>
      <c r="H99" s="254">
        <v>1</v>
      </c>
      <c r="I99" s="255"/>
      <c r="J99" s="256">
        <f t="shared" si="0"/>
        <v>0</v>
      </c>
      <c r="K99" s="252" t="s">
        <v>21</v>
      </c>
      <c r="L99" s="257"/>
      <c r="M99" s="258" t="s">
        <v>21</v>
      </c>
      <c r="N99" s="259" t="s">
        <v>43</v>
      </c>
      <c r="O99" s="42"/>
      <c r="P99" s="201">
        <f t="shared" si="1"/>
        <v>0</v>
      </c>
      <c r="Q99" s="201">
        <v>0</v>
      </c>
      <c r="R99" s="201">
        <f t="shared" si="2"/>
        <v>0</v>
      </c>
      <c r="S99" s="201">
        <v>0</v>
      </c>
      <c r="T99" s="202">
        <f t="shared" si="3"/>
        <v>0</v>
      </c>
      <c r="AR99" s="24" t="s">
        <v>431</v>
      </c>
      <c r="AT99" s="24" t="s">
        <v>177</v>
      </c>
      <c r="AU99" s="24" t="s">
        <v>80</v>
      </c>
      <c r="AY99" s="24" t="s">
        <v>152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275</v>
      </c>
      <c r="BM99" s="24" t="s">
        <v>1927</v>
      </c>
    </row>
    <row r="100" spans="2:65" s="1" customFormat="1" ht="16.5" customHeight="1">
      <c r="B100" s="41"/>
      <c r="C100" s="192" t="s">
        <v>343</v>
      </c>
      <c r="D100" s="192" t="s">
        <v>155</v>
      </c>
      <c r="E100" s="193" t="s">
        <v>1928</v>
      </c>
      <c r="F100" s="194" t="s">
        <v>1929</v>
      </c>
      <c r="G100" s="195" t="s">
        <v>804</v>
      </c>
      <c r="H100" s="196">
        <v>1</v>
      </c>
      <c r="I100" s="197"/>
      <c r="J100" s="198">
        <f t="shared" si="0"/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275</v>
      </c>
      <c r="AT100" s="24" t="s">
        <v>155</v>
      </c>
      <c r="AU100" s="24" t="s">
        <v>80</v>
      </c>
      <c r="AY100" s="24" t="s">
        <v>152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275</v>
      </c>
      <c r="BM100" s="24" t="s">
        <v>1930</v>
      </c>
    </row>
    <row r="101" spans="2:65" s="1" customFormat="1" ht="16.5" customHeight="1">
      <c r="B101" s="41"/>
      <c r="C101" s="250" t="s">
        <v>349</v>
      </c>
      <c r="D101" s="250" t="s">
        <v>177</v>
      </c>
      <c r="E101" s="251" t="s">
        <v>1931</v>
      </c>
      <c r="F101" s="252" t="s">
        <v>1932</v>
      </c>
      <c r="G101" s="253" t="s">
        <v>804</v>
      </c>
      <c r="H101" s="254">
        <v>1</v>
      </c>
      <c r="I101" s="255"/>
      <c r="J101" s="256">
        <f t="shared" si="0"/>
        <v>0</v>
      </c>
      <c r="K101" s="252" t="s">
        <v>21</v>
      </c>
      <c r="L101" s="257"/>
      <c r="M101" s="258" t="s">
        <v>21</v>
      </c>
      <c r="N101" s="259" t="s">
        <v>43</v>
      </c>
      <c r="O101" s="42"/>
      <c r="P101" s="201">
        <f t="shared" si="1"/>
        <v>0</v>
      </c>
      <c r="Q101" s="201">
        <v>0</v>
      </c>
      <c r="R101" s="201">
        <f t="shared" si="2"/>
        <v>0</v>
      </c>
      <c r="S101" s="201">
        <v>0</v>
      </c>
      <c r="T101" s="202">
        <f t="shared" si="3"/>
        <v>0</v>
      </c>
      <c r="AR101" s="24" t="s">
        <v>431</v>
      </c>
      <c r="AT101" s="24" t="s">
        <v>177</v>
      </c>
      <c r="AU101" s="24" t="s">
        <v>80</v>
      </c>
      <c r="AY101" s="24" t="s">
        <v>152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275</v>
      </c>
      <c r="BM101" s="24" t="s">
        <v>1933</v>
      </c>
    </row>
    <row r="102" spans="2:65" s="1" customFormat="1" ht="16.5" customHeight="1">
      <c r="B102" s="41"/>
      <c r="C102" s="192" t="s">
        <v>9</v>
      </c>
      <c r="D102" s="192" t="s">
        <v>155</v>
      </c>
      <c r="E102" s="193" t="s">
        <v>1934</v>
      </c>
      <c r="F102" s="194" t="s">
        <v>1935</v>
      </c>
      <c r="G102" s="195" t="s">
        <v>804</v>
      </c>
      <c r="H102" s="196">
        <v>1</v>
      </c>
      <c r="I102" s="197"/>
      <c r="J102" s="198">
        <f t="shared" si="0"/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0</v>
      </c>
      <c r="R102" s="201">
        <f t="shared" si="2"/>
        <v>0</v>
      </c>
      <c r="S102" s="201">
        <v>0</v>
      </c>
      <c r="T102" s="202">
        <f t="shared" si="3"/>
        <v>0</v>
      </c>
      <c r="AR102" s="24" t="s">
        <v>275</v>
      </c>
      <c r="AT102" s="24" t="s">
        <v>155</v>
      </c>
      <c r="AU102" s="24" t="s">
        <v>80</v>
      </c>
      <c r="AY102" s="24" t="s">
        <v>152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275</v>
      </c>
      <c r="BM102" s="24" t="s">
        <v>1936</v>
      </c>
    </row>
    <row r="103" spans="2:65" s="1" customFormat="1" ht="16.5" customHeight="1">
      <c r="B103" s="41"/>
      <c r="C103" s="250" t="s">
        <v>360</v>
      </c>
      <c r="D103" s="250" t="s">
        <v>177</v>
      </c>
      <c r="E103" s="251" t="s">
        <v>1937</v>
      </c>
      <c r="F103" s="252" t="s">
        <v>1938</v>
      </c>
      <c r="G103" s="253" t="s">
        <v>804</v>
      </c>
      <c r="H103" s="254">
        <v>1</v>
      </c>
      <c r="I103" s="255"/>
      <c r="J103" s="256">
        <f t="shared" si="0"/>
        <v>0</v>
      </c>
      <c r="K103" s="252" t="s">
        <v>21</v>
      </c>
      <c r="L103" s="257"/>
      <c r="M103" s="258" t="s">
        <v>21</v>
      </c>
      <c r="N103" s="259" t="s">
        <v>43</v>
      </c>
      <c r="O103" s="42"/>
      <c r="P103" s="201">
        <f t="shared" si="1"/>
        <v>0</v>
      </c>
      <c r="Q103" s="201">
        <v>0</v>
      </c>
      <c r="R103" s="201">
        <f t="shared" si="2"/>
        <v>0</v>
      </c>
      <c r="S103" s="201">
        <v>0</v>
      </c>
      <c r="T103" s="202">
        <f t="shared" si="3"/>
        <v>0</v>
      </c>
      <c r="AR103" s="24" t="s">
        <v>431</v>
      </c>
      <c r="AT103" s="24" t="s">
        <v>177</v>
      </c>
      <c r="AU103" s="24" t="s">
        <v>80</v>
      </c>
      <c r="AY103" s="24" t="s">
        <v>152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275</v>
      </c>
      <c r="BM103" s="24" t="s">
        <v>1939</v>
      </c>
    </row>
    <row r="104" spans="2:65" s="1" customFormat="1" ht="16.5" customHeight="1">
      <c r="B104" s="41"/>
      <c r="C104" s="192" t="s">
        <v>368</v>
      </c>
      <c r="D104" s="192" t="s">
        <v>155</v>
      </c>
      <c r="E104" s="193" t="s">
        <v>1940</v>
      </c>
      <c r="F104" s="194" t="s">
        <v>1941</v>
      </c>
      <c r="G104" s="195" t="s">
        <v>804</v>
      </c>
      <c r="H104" s="196">
        <v>1</v>
      </c>
      <c r="I104" s="197"/>
      <c r="J104" s="198">
        <f t="shared" si="0"/>
        <v>0</v>
      </c>
      <c r="K104" s="194" t="s">
        <v>21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4" t="s">
        <v>275</v>
      </c>
      <c r="AT104" s="24" t="s">
        <v>155</v>
      </c>
      <c r="AU104" s="24" t="s">
        <v>80</v>
      </c>
      <c r="AY104" s="24" t="s">
        <v>152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275</v>
      </c>
      <c r="BM104" s="24" t="s">
        <v>1942</v>
      </c>
    </row>
    <row r="105" spans="2:65" s="1" customFormat="1" ht="16.5" customHeight="1">
      <c r="B105" s="41"/>
      <c r="C105" s="250" t="s">
        <v>375</v>
      </c>
      <c r="D105" s="250" t="s">
        <v>177</v>
      </c>
      <c r="E105" s="251" t="s">
        <v>1943</v>
      </c>
      <c r="F105" s="252" t="s">
        <v>1944</v>
      </c>
      <c r="G105" s="253" t="s">
        <v>804</v>
      </c>
      <c r="H105" s="254">
        <v>1</v>
      </c>
      <c r="I105" s="255"/>
      <c r="J105" s="256">
        <f t="shared" si="0"/>
        <v>0</v>
      </c>
      <c r="K105" s="252" t="s">
        <v>21</v>
      </c>
      <c r="L105" s="257"/>
      <c r="M105" s="258" t="s">
        <v>21</v>
      </c>
      <c r="N105" s="259" t="s">
        <v>43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431</v>
      </c>
      <c r="AT105" s="24" t="s">
        <v>177</v>
      </c>
      <c r="AU105" s="24" t="s">
        <v>80</v>
      </c>
      <c r="AY105" s="24" t="s">
        <v>152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275</v>
      </c>
      <c r="BM105" s="24" t="s">
        <v>1945</v>
      </c>
    </row>
    <row r="106" spans="2:65" s="1" customFormat="1" ht="16.5" customHeight="1">
      <c r="B106" s="41"/>
      <c r="C106" s="192" t="s">
        <v>381</v>
      </c>
      <c r="D106" s="192" t="s">
        <v>155</v>
      </c>
      <c r="E106" s="193" t="s">
        <v>1946</v>
      </c>
      <c r="F106" s="194" t="s">
        <v>1947</v>
      </c>
      <c r="G106" s="195" t="s">
        <v>804</v>
      </c>
      <c r="H106" s="196">
        <v>3</v>
      </c>
      <c r="I106" s="197"/>
      <c r="J106" s="198">
        <f t="shared" si="0"/>
        <v>0</v>
      </c>
      <c r="K106" s="194" t="s">
        <v>21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275</v>
      </c>
      <c r="AT106" s="24" t="s">
        <v>155</v>
      </c>
      <c r="AU106" s="24" t="s">
        <v>80</v>
      </c>
      <c r="AY106" s="24" t="s">
        <v>152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275</v>
      </c>
      <c r="BM106" s="24" t="s">
        <v>1948</v>
      </c>
    </row>
    <row r="107" spans="2:65" s="1" customFormat="1" ht="16.5" customHeight="1">
      <c r="B107" s="41"/>
      <c r="C107" s="250" t="s">
        <v>388</v>
      </c>
      <c r="D107" s="250" t="s">
        <v>177</v>
      </c>
      <c r="E107" s="251" t="s">
        <v>1949</v>
      </c>
      <c r="F107" s="252" t="s">
        <v>1950</v>
      </c>
      <c r="G107" s="253" t="s">
        <v>804</v>
      </c>
      <c r="H107" s="254">
        <v>3</v>
      </c>
      <c r="I107" s="255"/>
      <c r="J107" s="256">
        <f t="shared" si="0"/>
        <v>0</v>
      </c>
      <c r="K107" s="252" t="s">
        <v>21</v>
      </c>
      <c r="L107" s="257"/>
      <c r="M107" s="258" t="s">
        <v>21</v>
      </c>
      <c r="N107" s="259" t="s">
        <v>43</v>
      </c>
      <c r="O107" s="42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4" t="s">
        <v>431</v>
      </c>
      <c r="AT107" s="24" t="s">
        <v>177</v>
      </c>
      <c r="AU107" s="24" t="s">
        <v>80</v>
      </c>
      <c r="AY107" s="24" t="s">
        <v>152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275</v>
      </c>
      <c r="BM107" s="24" t="s">
        <v>1951</v>
      </c>
    </row>
    <row r="108" spans="2:65" s="1" customFormat="1" ht="16.5" customHeight="1">
      <c r="B108" s="41"/>
      <c r="C108" s="192" t="s">
        <v>395</v>
      </c>
      <c r="D108" s="192" t="s">
        <v>155</v>
      </c>
      <c r="E108" s="193" t="s">
        <v>1952</v>
      </c>
      <c r="F108" s="194" t="s">
        <v>1953</v>
      </c>
      <c r="G108" s="195" t="s">
        <v>804</v>
      </c>
      <c r="H108" s="196">
        <v>4</v>
      </c>
      <c r="I108" s="197"/>
      <c r="J108" s="198">
        <f t="shared" si="0"/>
        <v>0</v>
      </c>
      <c r="K108" s="194" t="s">
        <v>21</v>
      </c>
      <c r="L108" s="61"/>
      <c r="M108" s="199" t="s">
        <v>21</v>
      </c>
      <c r="N108" s="200" t="s">
        <v>43</v>
      </c>
      <c r="O108" s="42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4" t="s">
        <v>275</v>
      </c>
      <c r="AT108" s="24" t="s">
        <v>155</v>
      </c>
      <c r="AU108" s="24" t="s">
        <v>80</v>
      </c>
      <c r="AY108" s="24" t="s">
        <v>152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275</v>
      </c>
      <c r="BM108" s="24" t="s">
        <v>1954</v>
      </c>
    </row>
    <row r="109" spans="2:65" s="1" customFormat="1" ht="16.5" customHeight="1">
      <c r="B109" s="41"/>
      <c r="C109" s="250" t="s">
        <v>407</v>
      </c>
      <c r="D109" s="250" t="s">
        <v>177</v>
      </c>
      <c r="E109" s="251" t="s">
        <v>1955</v>
      </c>
      <c r="F109" s="252" t="s">
        <v>1956</v>
      </c>
      <c r="G109" s="253" t="s">
        <v>804</v>
      </c>
      <c r="H109" s="254">
        <v>4</v>
      </c>
      <c r="I109" s="255"/>
      <c r="J109" s="256">
        <f t="shared" si="0"/>
        <v>0</v>
      </c>
      <c r="K109" s="252" t="s">
        <v>21</v>
      </c>
      <c r="L109" s="257"/>
      <c r="M109" s="258" t="s">
        <v>21</v>
      </c>
      <c r="N109" s="259" t="s">
        <v>43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431</v>
      </c>
      <c r="AT109" s="24" t="s">
        <v>177</v>
      </c>
      <c r="AU109" s="24" t="s">
        <v>80</v>
      </c>
      <c r="AY109" s="24" t="s">
        <v>152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275</v>
      </c>
      <c r="BM109" s="24" t="s">
        <v>1957</v>
      </c>
    </row>
    <row r="110" spans="2:65" s="1" customFormat="1" ht="16.5" customHeight="1">
      <c r="B110" s="41"/>
      <c r="C110" s="192" t="s">
        <v>414</v>
      </c>
      <c r="D110" s="192" t="s">
        <v>155</v>
      </c>
      <c r="E110" s="193" t="s">
        <v>1958</v>
      </c>
      <c r="F110" s="194" t="s">
        <v>1959</v>
      </c>
      <c r="G110" s="195" t="s">
        <v>804</v>
      </c>
      <c r="H110" s="196">
        <v>1</v>
      </c>
      <c r="I110" s="197"/>
      <c r="J110" s="198">
        <f t="shared" si="0"/>
        <v>0</v>
      </c>
      <c r="K110" s="194" t="s">
        <v>21</v>
      </c>
      <c r="L110" s="61"/>
      <c r="M110" s="199" t="s">
        <v>21</v>
      </c>
      <c r="N110" s="200" t="s">
        <v>43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275</v>
      </c>
      <c r="AT110" s="24" t="s">
        <v>155</v>
      </c>
      <c r="AU110" s="24" t="s">
        <v>80</v>
      </c>
      <c r="AY110" s="24" t="s">
        <v>152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80</v>
      </c>
      <c r="BK110" s="203">
        <f t="shared" si="9"/>
        <v>0</v>
      </c>
      <c r="BL110" s="24" t="s">
        <v>275</v>
      </c>
      <c r="BM110" s="24" t="s">
        <v>1960</v>
      </c>
    </row>
    <row r="111" spans="2:65" s="1" customFormat="1" ht="16.5" customHeight="1">
      <c r="B111" s="41"/>
      <c r="C111" s="250" t="s">
        <v>419</v>
      </c>
      <c r="D111" s="250" t="s">
        <v>177</v>
      </c>
      <c r="E111" s="251" t="s">
        <v>1961</v>
      </c>
      <c r="F111" s="252" t="s">
        <v>1962</v>
      </c>
      <c r="G111" s="253" t="s">
        <v>804</v>
      </c>
      <c r="H111" s="254">
        <v>1</v>
      </c>
      <c r="I111" s="255"/>
      <c r="J111" s="256">
        <f t="shared" si="0"/>
        <v>0</v>
      </c>
      <c r="K111" s="252" t="s">
        <v>21</v>
      </c>
      <c r="L111" s="257"/>
      <c r="M111" s="258" t="s">
        <v>21</v>
      </c>
      <c r="N111" s="259" t="s">
        <v>43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431</v>
      </c>
      <c r="AT111" s="24" t="s">
        <v>177</v>
      </c>
      <c r="AU111" s="24" t="s">
        <v>80</v>
      </c>
      <c r="AY111" s="24" t="s">
        <v>152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80</v>
      </c>
      <c r="BK111" s="203">
        <f t="shared" si="9"/>
        <v>0</v>
      </c>
      <c r="BL111" s="24" t="s">
        <v>275</v>
      </c>
      <c r="BM111" s="24" t="s">
        <v>1963</v>
      </c>
    </row>
    <row r="112" spans="2:65" s="1" customFormat="1" ht="16.5" customHeight="1">
      <c r="B112" s="41"/>
      <c r="C112" s="192" t="s">
        <v>425</v>
      </c>
      <c r="D112" s="192" t="s">
        <v>155</v>
      </c>
      <c r="E112" s="193" t="s">
        <v>1964</v>
      </c>
      <c r="F112" s="194" t="s">
        <v>1965</v>
      </c>
      <c r="G112" s="195" t="s">
        <v>804</v>
      </c>
      <c r="H112" s="196">
        <v>1</v>
      </c>
      <c r="I112" s="197"/>
      <c r="J112" s="198">
        <f t="shared" si="0"/>
        <v>0</v>
      </c>
      <c r="K112" s="194" t="s">
        <v>21</v>
      </c>
      <c r="L112" s="61"/>
      <c r="M112" s="199" t="s">
        <v>21</v>
      </c>
      <c r="N112" s="200" t="s">
        <v>43</v>
      </c>
      <c r="O112" s="42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AR112" s="24" t="s">
        <v>275</v>
      </c>
      <c r="AT112" s="24" t="s">
        <v>155</v>
      </c>
      <c r="AU112" s="24" t="s">
        <v>80</v>
      </c>
      <c r="AY112" s="24" t="s">
        <v>152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4" t="s">
        <v>80</v>
      </c>
      <c r="BK112" s="203">
        <f t="shared" si="9"/>
        <v>0</v>
      </c>
      <c r="BL112" s="24" t="s">
        <v>275</v>
      </c>
      <c r="BM112" s="24" t="s">
        <v>1966</v>
      </c>
    </row>
    <row r="113" spans="2:65" s="1" customFormat="1" ht="16.5" customHeight="1">
      <c r="B113" s="41"/>
      <c r="C113" s="250" t="s">
        <v>431</v>
      </c>
      <c r="D113" s="250" t="s">
        <v>177</v>
      </c>
      <c r="E113" s="251" t="s">
        <v>1967</v>
      </c>
      <c r="F113" s="252" t="s">
        <v>1968</v>
      </c>
      <c r="G113" s="253" t="s">
        <v>804</v>
      </c>
      <c r="H113" s="254">
        <v>1</v>
      </c>
      <c r="I113" s="255"/>
      <c r="J113" s="256">
        <f t="shared" si="0"/>
        <v>0</v>
      </c>
      <c r="K113" s="252" t="s">
        <v>21</v>
      </c>
      <c r="L113" s="257"/>
      <c r="M113" s="258" t="s">
        <v>21</v>
      </c>
      <c r="N113" s="259" t="s">
        <v>43</v>
      </c>
      <c r="O113" s="42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AR113" s="24" t="s">
        <v>431</v>
      </c>
      <c r="AT113" s="24" t="s">
        <v>177</v>
      </c>
      <c r="AU113" s="24" t="s">
        <v>80</v>
      </c>
      <c r="AY113" s="24" t="s">
        <v>152</v>
      </c>
      <c r="BE113" s="203">
        <f t="shared" si="4"/>
        <v>0</v>
      </c>
      <c r="BF113" s="203">
        <f t="shared" si="5"/>
        <v>0</v>
      </c>
      <c r="BG113" s="203">
        <f t="shared" si="6"/>
        <v>0</v>
      </c>
      <c r="BH113" s="203">
        <f t="shared" si="7"/>
        <v>0</v>
      </c>
      <c r="BI113" s="203">
        <f t="shared" si="8"/>
        <v>0</v>
      </c>
      <c r="BJ113" s="24" t="s">
        <v>80</v>
      </c>
      <c r="BK113" s="203">
        <f t="shared" si="9"/>
        <v>0</v>
      </c>
      <c r="BL113" s="24" t="s">
        <v>275</v>
      </c>
      <c r="BM113" s="24" t="s">
        <v>1969</v>
      </c>
    </row>
    <row r="114" spans="2:65" s="1" customFormat="1" ht="16.5" customHeight="1">
      <c r="B114" s="41"/>
      <c r="C114" s="192" t="s">
        <v>439</v>
      </c>
      <c r="D114" s="192" t="s">
        <v>155</v>
      </c>
      <c r="E114" s="193" t="s">
        <v>1970</v>
      </c>
      <c r="F114" s="194" t="s">
        <v>1971</v>
      </c>
      <c r="G114" s="195" t="s">
        <v>804</v>
      </c>
      <c r="H114" s="196">
        <v>1</v>
      </c>
      <c r="I114" s="197"/>
      <c r="J114" s="198">
        <f t="shared" ref="J114:J145" si="10">ROUND(I114*H114,2)</f>
        <v>0</v>
      </c>
      <c r="K114" s="194" t="s">
        <v>21</v>
      </c>
      <c r="L114" s="61"/>
      <c r="M114" s="199" t="s">
        <v>21</v>
      </c>
      <c r="N114" s="200" t="s">
        <v>43</v>
      </c>
      <c r="O114" s="42"/>
      <c r="P114" s="201">
        <f t="shared" ref="P114:P145" si="11">O114*H114</f>
        <v>0</v>
      </c>
      <c r="Q114" s="201">
        <v>0</v>
      </c>
      <c r="R114" s="201">
        <f t="shared" ref="R114:R145" si="12">Q114*H114</f>
        <v>0</v>
      </c>
      <c r="S114" s="201">
        <v>0</v>
      </c>
      <c r="T114" s="202">
        <f t="shared" ref="T114:T145" si="13">S114*H114</f>
        <v>0</v>
      </c>
      <c r="AR114" s="24" t="s">
        <v>275</v>
      </c>
      <c r="AT114" s="24" t="s">
        <v>155</v>
      </c>
      <c r="AU114" s="24" t="s">
        <v>80</v>
      </c>
      <c r="AY114" s="24" t="s">
        <v>152</v>
      </c>
      <c r="BE114" s="203">
        <f t="shared" ref="BE114:BE135" si="14">IF(N114="základní",J114,0)</f>
        <v>0</v>
      </c>
      <c r="BF114" s="203">
        <f t="shared" ref="BF114:BF135" si="15">IF(N114="snížená",J114,0)</f>
        <v>0</v>
      </c>
      <c r="BG114" s="203">
        <f t="shared" ref="BG114:BG135" si="16">IF(N114="zákl. přenesená",J114,0)</f>
        <v>0</v>
      </c>
      <c r="BH114" s="203">
        <f t="shared" ref="BH114:BH135" si="17">IF(N114="sníž. přenesená",J114,0)</f>
        <v>0</v>
      </c>
      <c r="BI114" s="203">
        <f t="shared" ref="BI114:BI135" si="18">IF(N114="nulová",J114,0)</f>
        <v>0</v>
      </c>
      <c r="BJ114" s="24" t="s">
        <v>80</v>
      </c>
      <c r="BK114" s="203">
        <f t="shared" ref="BK114:BK135" si="19">ROUND(I114*H114,2)</f>
        <v>0</v>
      </c>
      <c r="BL114" s="24" t="s">
        <v>275</v>
      </c>
      <c r="BM114" s="24" t="s">
        <v>1972</v>
      </c>
    </row>
    <row r="115" spans="2:65" s="1" customFormat="1" ht="16.5" customHeight="1">
      <c r="B115" s="41"/>
      <c r="C115" s="250" t="s">
        <v>448</v>
      </c>
      <c r="D115" s="250" t="s">
        <v>177</v>
      </c>
      <c r="E115" s="251" t="s">
        <v>1973</v>
      </c>
      <c r="F115" s="252" t="s">
        <v>1974</v>
      </c>
      <c r="G115" s="253" t="s">
        <v>804</v>
      </c>
      <c r="H115" s="254">
        <v>1</v>
      </c>
      <c r="I115" s="255"/>
      <c r="J115" s="256">
        <f t="shared" si="10"/>
        <v>0</v>
      </c>
      <c r="K115" s="252" t="s">
        <v>21</v>
      </c>
      <c r="L115" s="257"/>
      <c r="M115" s="258" t="s">
        <v>21</v>
      </c>
      <c r="N115" s="259" t="s">
        <v>43</v>
      </c>
      <c r="O115" s="42"/>
      <c r="P115" s="201">
        <f t="shared" si="11"/>
        <v>0</v>
      </c>
      <c r="Q115" s="201">
        <v>0</v>
      </c>
      <c r="R115" s="201">
        <f t="shared" si="12"/>
        <v>0</v>
      </c>
      <c r="S115" s="201">
        <v>0</v>
      </c>
      <c r="T115" s="202">
        <f t="shared" si="13"/>
        <v>0</v>
      </c>
      <c r="AR115" s="24" t="s">
        <v>431</v>
      </c>
      <c r="AT115" s="24" t="s">
        <v>177</v>
      </c>
      <c r="AU115" s="24" t="s">
        <v>80</v>
      </c>
      <c r="AY115" s="24" t="s">
        <v>152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4" t="s">
        <v>80</v>
      </c>
      <c r="BK115" s="203">
        <f t="shared" si="19"/>
        <v>0</v>
      </c>
      <c r="BL115" s="24" t="s">
        <v>275</v>
      </c>
      <c r="BM115" s="24" t="s">
        <v>1975</v>
      </c>
    </row>
    <row r="116" spans="2:65" s="1" customFormat="1" ht="16.5" customHeight="1">
      <c r="B116" s="41"/>
      <c r="C116" s="192" t="s">
        <v>453</v>
      </c>
      <c r="D116" s="192" t="s">
        <v>155</v>
      </c>
      <c r="E116" s="193" t="s">
        <v>1976</v>
      </c>
      <c r="F116" s="194" t="s">
        <v>1977</v>
      </c>
      <c r="G116" s="195" t="s">
        <v>804</v>
      </c>
      <c r="H116" s="196">
        <v>1</v>
      </c>
      <c r="I116" s="197"/>
      <c r="J116" s="198">
        <f t="shared" si="10"/>
        <v>0</v>
      </c>
      <c r="K116" s="194" t="s">
        <v>21</v>
      </c>
      <c r="L116" s="61"/>
      <c r="M116" s="199" t="s">
        <v>21</v>
      </c>
      <c r="N116" s="200" t="s">
        <v>43</v>
      </c>
      <c r="O116" s="42"/>
      <c r="P116" s="201">
        <f t="shared" si="11"/>
        <v>0</v>
      </c>
      <c r="Q116" s="201">
        <v>0</v>
      </c>
      <c r="R116" s="201">
        <f t="shared" si="12"/>
        <v>0</v>
      </c>
      <c r="S116" s="201">
        <v>0</v>
      </c>
      <c r="T116" s="202">
        <f t="shared" si="13"/>
        <v>0</v>
      </c>
      <c r="AR116" s="24" t="s">
        <v>275</v>
      </c>
      <c r="AT116" s="24" t="s">
        <v>155</v>
      </c>
      <c r="AU116" s="24" t="s">
        <v>80</v>
      </c>
      <c r="AY116" s="24" t="s">
        <v>152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4" t="s">
        <v>80</v>
      </c>
      <c r="BK116" s="203">
        <f t="shared" si="19"/>
        <v>0</v>
      </c>
      <c r="BL116" s="24" t="s">
        <v>275</v>
      </c>
      <c r="BM116" s="24" t="s">
        <v>1978</v>
      </c>
    </row>
    <row r="117" spans="2:65" s="1" customFormat="1" ht="16.5" customHeight="1">
      <c r="B117" s="41"/>
      <c r="C117" s="250" t="s">
        <v>459</v>
      </c>
      <c r="D117" s="250" t="s">
        <v>177</v>
      </c>
      <c r="E117" s="251" t="s">
        <v>1979</v>
      </c>
      <c r="F117" s="252" t="s">
        <v>1980</v>
      </c>
      <c r="G117" s="253" t="s">
        <v>804</v>
      </c>
      <c r="H117" s="254">
        <v>1</v>
      </c>
      <c r="I117" s="255"/>
      <c r="J117" s="256">
        <f t="shared" si="10"/>
        <v>0</v>
      </c>
      <c r="K117" s="252" t="s">
        <v>21</v>
      </c>
      <c r="L117" s="257"/>
      <c r="M117" s="258" t="s">
        <v>21</v>
      </c>
      <c r="N117" s="259" t="s">
        <v>43</v>
      </c>
      <c r="O117" s="42"/>
      <c r="P117" s="201">
        <f t="shared" si="11"/>
        <v>0</v>
      </c>
      <c r="Q117" s="201">
        <v>0</v>
      </c>
      <c r="R117" s="201">
        <f t="shared" si="12"/>
        <v>0</v>
      </c>
      <c r="S117" s="201">
        <v>0</v>
      </c>
      <c r="T117" s="202">
        <f t="shared" si="13"/>
        <v>0</v>
      </c>
      <c r="AR117" s="24" t="s">
        <v>431</v>
      </c>
      <c r="AT117" s="24" t="s">
        <v>177</v>
      </c>
      <c r="AU117" s="24" t="s">
        <v>80</v>
      </c>
      <c r="AY117" s="24" t="s">
        <v>152</v>
      </c>
      <c r="BE117" s="203">
        <f t="shared" si="14"/>
        <v>0</v>
      </c>
      <c r="BF117" s="203">
        <f t="shared" si="15"/>
        <v>0</v>
      </c>
      <c r="BG117" s="203">
        <f t="shared" si="16"/>
        <v>0</v>
      </c>
      <c r="BH117" s="203">
        <f t="shared" si="17"/>
        <v>0</v>
      </c>
      <c r="BI117" s="203">
        <f t="shared" si="18"/>
        <v>0</v>
      </c>
      <c r="BJ117" s="24" t="s">
        <v>80</v>
      </c>
      <c r="BK117" s="203">
        <f t="shared" si="19"/>
        <v>0</v>
      </c>
      <c r="BL117" s="24" t="s">
        <v>275</v>
      </c>
      <c r="BM117" s="24" t="s">
        <v>1981</v>
      </c>
    </row>
    <row r="118" spans="2:65" s="1" customFormat="1" ht="16.5" customHeight="1">
      <c r="B118" s="41"/>
      <c r="C118" s="192" t="s">
        <v>467</v>
      </c>
      <c r="D118" s="192" t="s">
        <v>155</v>
      </c>
      <c r="E118" s="193" t="s">
        <v>1982</v>
      </c>
      <c r="F118" s="194" t="s">
        <v>1983</v>
      </c>
      <c r="G118" s="195" t="s">
        <v>804</v>
      </c>
      <c r="H118" s="196">
        <v>3</v>
      </c>
      <c r="I118" s="197"/>
      <c r="J118" s="198">
        <f t="shared" si="10"/>
        <v>0</v>
      </c>
      <c r="K118" s="194" t="s">
        <v>21</v>
      </c>
      <c r="L118" s="61"/>
      <c r="M118" s="199" t="s">
        <v>21</v>
      </c>
      <c r="N118" s="200" t="s">
        <v>43</v>
      </c>
      <c r="O118" s="42"/>
      <c r="P118" s="201">
        <f t="shared" si="11"/>
        <v>0</v>
      </c>
      <c r="Q118" s="201">
        <v>0</v>
      </c>
      <c r="R118" s="201">
        <f t="shared" si="12"/>
        <v>0</v>
      </c>
      <c r="S118" s="201">
        <v>0</v>
      </c>
      <c r="T118" s="202">
        <f t="shared" si="13"/>
        <v>0</v>
      </c>
      <c r="AR118" s="24" t="s">
        <v>275</v>
      </c>
      <c r="AT118" s="24" t="s">
        <v>155</v>
      </c>
      <c r="AU118" s="24" t="s">
        <v>80</v>
      </c>
      <c r="AY118" s="24" t="s">
        <v>152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80</v>
      </c>
      <c r="BK118" s="203">
        <f t="shared" si="19"/>
        <v>0</v>
      </c>
      <c r="BL118" s="24" t="s">
        <v>275</v>
      </c>
      <c r="BM118" s="24" t="s">
        <v>1984</v>
      </c>
    </row>
    <row r="119" spans="2:65" s="1" customFormat="1" ht="16.5" customHeight="1">
      <c r="B119" s="41"/>
      <c r="C119" s="250" t="s">
        <v>475</v>
      </c>
      <c r="D119" s="250" t="s">
        <v>177</v>
      </c>
      <c r="E119" s="251" t="s">
        <v>1985</v>
      </c>
      <c r="F119" s="252" t="s">
        <v>1986</v>
      </c>
      <c r="G119" s="253" t="s">
        <v>804</v>
      </c>
      <c r="H119" s="254">
        <v>3</v>
      </c>
      <c r="I119" s="255"/>
      <c r="J119" s="256">
        <f t="shared" si="10"/>
        <v>0</v>
      </c>
      <c r="K119" s="252" t="s">
        <v>21</v>
      </c>
      <c r="L119" s="257"/>
      <c r="M119" s="258" t="s">
        <v>21</v>
      </c>
      <c r="N119" s="259" t="s">
        <v>43</v>
      </c>
      <c r="O119" s="42"/>
      <c r="P119" s="201">
        <f t="shared" si="11"/>
        <v>0</v>
      </c>
      <c r="Q119" s="201">
        <v>0</v>
      </c>
      <c r="R119" s="201">
        <f t="shared" si="12"/>
        <v>0</v>
      </c>
      <c r="S119" s="201">
        <v>0</v>
      </c>
      <c r="T119" s="202">
        <f t="shared" si="13"/>
        <v>0</v>
      </c>
      <c r="AR119" s="24" t="s">
        <v>431</v>
      </c>
      <c r="AT119" s="24" t="s">
        <v>177</v>
      </c>
      <c r="AU119" s="24" t="s">
        <v>80</v>
      </c>
      <c r="AY119" s="24" t="s">
        <v>152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80</v>
      </c>
      <c r="BK119" s="203">
        <f t="shared" si="19"/>
        <v>0</v>
      </c>
      <c r="BL119" s="24" t="s">
        <v>275</v>
      </c>
      <c r="BM119" s="24" t="s">
        <v>1987</v>
      </c>
    </row>
    <row r="120" spans="2:65" s="1" customFormat="1" ht="16.5" customHeight="1">
      <c r="B120" s="41"/>
      <c r="C120" s="192" t="s">
        <v>487</v>
      </c>
      <c r="D120" s="192" t="s">
        <v>155</v>
      </c>
      <c r="E120" s="193" t="s">
        <v>1988</v>
      </c>
      <c r="F120" s="194" t="s">
        <v>1989</v>
      </c>
      <c r="G120" s="195" t="s">
        <v>804</v>
      </c>
      <c r="H120" s="196">
        <v>3</v>
      </c>
      <c r="I120" s="197"/>
      <c r="J120" s="198">
        <f t="shared" si="10"/>
        <v>0</v>
      </c>
      <c r="K120" s="194" t="s">
        <v>21</v>
      </c>
      <c r="L120" s="61"/>
      <c r="M120" s="199" t="s">
        <v>21</v>
      </c>
      <c r="N120" s="200" t="s">
        <v>43</v>
      </c>
      <c r="O120" s="42"/>
      <c r="P120" s="201">
        <f t="shared" si="11"/>
        <v>0</v>
      </c>
      <c r="Q120" s="201">
        <v>0</v>
      </c>
      <c r="R120" s="201">
        <f t="shared" si="12"/>
        <v>0</v>
      </c>
      <c r="S120" s="201">
        <v>0</v>
      </c>
      <c r="T120" s="202">
        <f t="shared" si="13"/>
        <v>0</v>
      </c>
      <c r="AR120" s="24" t="s">
        <v>275</v>
      </c>
      <c r="AT120" s="24" t="s">
        <v>155</v>
      </c>
      <c r="AU120" s="24" t="s">
        <v>80</v>
      </c>
      <c r="AY120" s="24" t="s">
        <v>152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80</v>
      </c>
      <c r="BK120" s="203">
        <f t="shared" si="19"/>
        <v>0</v>
      </c>
      <c r="BL120" s="24" t="s">
        <v>275</v>
      </c>
      <c r="BM120" s="24" t="s">
        <v>1990</v>
      </c>
    </row>
    <row r="121" spans="2:65" s="1" customFormat="1" ht="16.5" customHeight="1">
      <c r="B121" s="41"/>
      <c r="C121" s="250" t="s">
        <v>493</v>
      </c>
      <c r="D121" s="250" t="s">
        <v>177</v>
      </c>
      <c r="E121" s="251" t="s">
        <v>1991</v>
      </c>
      <c r="F121" s="252" t="s">
        <v>1992</v>
      </c>
      <c r="G121" s="253" t="s">
        <v>804</v>
      </c>
      <c r="H121" s="254">
        <v>3</v>
      </c>
      <c r="I121" s="255"/>
      <c r="J121" s="256">
        <f t="shared" si="10"/>
        <v>0</v>
      </c>
      <c r="K121" s="252" t="s">
        <v>21</v>
      </c>
      <c r="L121" s="257"/>
      <c r="M121" s="258" t="s">
        <v>21</v>
      </c>
      <c r="N121" s="259" t="s">
        <v>43</v>
      </c>
      <c r="O121" s="42"/>
      <c r="P121" s="201">
        <f t="shared" si="11"/>
        <v>0</v>
      </c>
      <c r="Q121" s="201">
        <v>0</v>
      </c>
      <c r="R121" s="201">
        <f t="shared" si="12"/>
        <v>0</v>
      </c>
      <c r="S121" s="201">
        <v>0</v>
      </c>
      <c r="T121" s="202">
        <f t="shared" si="13"/>
        <v>0</v>
      </c>
      <c r="AR121" s="24" t="s">
        <v>431</v>
      </c>
      <c r="AT121" s="24" t="s">
        <v>177</v>
      </c>
      <c r="AU121" s="24" t="s">
        <v>80</v>
      </c>
      <c r="AY121" s="24" t="s">
        <v>152</v>
      </c>
      <c r="BE121" s="203">
        <f t="shared" si="14"/>
        <v>0</v>
      </c>
      <c r="BF121" s="203">
        <f t="shared" si="15"/>
        <v>0</v>
      </c>
      <c r="BG121" s="203">
        <f t="shared" si="16"/>
        <v>0</v>
      </c>
      <c r="BH121" s="203">
        <f t="shared" si="17"/>
        <v>0</v>
      </c>
      <c r="BI121" s="203">
        <f t="shared" si="18"/>
        <v>0</v>
      </c>
      <c r="BJ121" s="24" t="s">
        <v>80</v>
      </c>
      <c r="BK121" s="203">
        <f t="shared" si="19"/>
        <v>0</v>
      </c>
      <c r="BL121" s="24" t="s">
        <v>275</v>
      </c>
      <c r="BM121" s="24" t="s">
        <v>1993</v>
      </c>
    </row>
    <row r="122" spans="2:65" s="1" customFormat="1" ht="16.5" customHeight="1">
      <c r="B122" s="41"/>
      <c r="C122" s="192" t="s">
        <v>499</v>
      </c>
      <c r="D122" s="192" t="s">
        <v>155</v>
      </c>
      <c r="E122" s="193" t="s">
        <v>1994</v>
      </c>
      <c r="F122" s="194" t="s">
        <v>1995</v>
      </c>
      <c r="G122" s="195" t="s">
        <v>804</v>
      </c>
      <c r="H122" s="196">
        <v>4</v>
      </c>
      <c r="I122" s="197"/>
      <c r="J122" s="198">
        <f t="shared" si="10"/>
        <v>0</v>
      </c>
      <c r="K122" s="194" t="s">
        <v>21</v>
      </c>
      <c r="L122" s="61"/>
      <c r="M122" s="199" t="s">
        <v>21</v>
      </c>
      <c r="N122" s="200" t="s">
        <v>43</v>
      </c>
      <c r="O122" s="42"/>
      <c r="P122" s="201">
        <f t="shared" si="11"/>
        <v>0</v>
      </c>
      <c r="Q122" s="201">
        <v>0</v>
      </c>
      <c r="R122" s="201">
        <f t="shared" si="12"/>
        <v>0</v>
      </c>
      <c r="S122" s="201">
        <v>0</v>
      </c>
      <c r="T122" s="202">
        <f t="shared" si="13"/>
        <v>0</v>
      </c>
      <c r="AR122" s="24" t="s">
        <v>275</v>
      </c>
      <c r="AT122" s="24" t="s">
        <v>155</v>
      </c>
      <c r="AU122" s="24" t="s">
        <v>80</v>
      </c>
      <c r="AY122" s="24" t="s">
        <v>152</v>
      </c>
      <c r="BE122" s="203">
        <f t="shared" si="14"/>
        <v>0</v>
      </c>
      <c r="BF122" s="203">
        <f t="shared" si="15"/>
        <v>0</v>
      </c>
      <c r="BG122" s="203">
        <f t="shared" si="16"/>
        <v>0</v>
      </c>
      <c r="BH122" s="203">
        <f t="shared" si="17"/>
        <v>0</v>
      </c>
      <c r="BI122" s="203">
        <f t="shared" si="18"/>
        <v>0</v>
      </c>
      <c r="BJ122" s="24" t="s">
        <v>80</v>
      </c>
      <c r="BK122" s="203">
        <f t="shared" si="19"/>
        <v>0</v>
      </c>
      <c r="BL122" s="24" t="s">
        <v>275</v>
      </c>
      <c r="BM122" s="24" t="s">
        <v>1996</v>
      </c>
    </row>
    <row r="123" spans="2:65" s="1" customFormat="1" ht="16.5" customHeight="1">
      <c r="B123" s="41"/>
      <c r="C123" s="250" t="s">
        <v>508</v>
      </c>
      <c r="D123" s="250" t="s">
        <v>177</v>
      </c>
      <c r="E123" s="251" t="s">
        <v>1997</v>
      </c>
      <c r="F123" s="252" t="s">
        <v>1998</v>
      </c>
      <c r="G123" s="253" t="s">
        <v>804</v>
      </c>
      <c r="H123" s="254">
        <v>4</v>
      </c>
      <c r="I123" s="255"/>
      <c r="J123" s="256">
        <f t="shared" si="10"/>
        <v>0</v>
      </c>
      <c r="K123" s="252" t="s">
        <v>21</v>
      </c>
      <c r="L123" s="257"/>
      <c r="M123" s="258" t="s">
        <v>21</v>
      </c>
      <c r="N123" s="259" t="s">
        <v>43</v>
      </c>
      <c r="O123" s="42"/>
      <c r="P123" s="201">
        <f t="shared" si="11"/>
        <v>0</v>
      </c>
      <c r="Q123" s="201">
        <v>0</v>
      </c>
      <c r="R123" s="201">
        <f t="shared" si="12"/>
        <v>0</v>
      </c>
      <c r="S123" s="201">
        <v>0</v>
      </c>
      <c r="T123" s="202">
        <f t="shared" si="13"/>
        <v>0</v>
      </c>
      <c r="AR123" s="24" t="s">
        <v>431</v>
      </c>
      <c r="AT123" s="24" t="s">
        <v>177</v>
      </c>
      <c r="AU123" s="24" t="s">
        <v>80</v>
      </c>
      <c r="AY123" s="24" t="s">
        <v>152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80</v>
      </c>
      <c r="BK123" s="203">
        <f t="shared" si="19"/>
        <v>0</v>
      </c>
      <c r="BL123" s="24" t="s">
        <v>275</v>
      </c>
      <c r="BM123" s="24" t="s">
        <v>1999</v>
      </c>
    </row>
    <row r="124" spans="2:65" s="1" customFormat="1" ht="16.5" customHeight="1">
      <c r="B124" s="41"/>
      <c r="C124" s="192" t="s">
        <v>517</v>
      </c>
      <c r="D124" s="192" t="s">
        <v>155</v>
      </c>
      <c r="E124" s="193" t="s">
        <v>2000</v>
      </c>
      <c r="F124" s="194" t="s">
        <v>2001</v>
      </c>
      <c r="G124" s="195" t="s">
        <v>804</v>
      </c>
      <c r="H124" s="196">
        <v>4</v>
      </c>
      <c r="I124" s="197"/>
      <c r="J124" s="198">
        <f t="shared" si="10"/>
        <v>0</v>
      </c>
      <c r="K124" s="194" t="s">
        <v>21</v>
      </c>
      <c r="L124" s="61"/>
      <c r="M124" s="199" t="s">
        <v>21</v>
      </c>
      <c r="N124" s="200" t="s">
        <v>43</v>
      </c>
      <c r="O124" s="42"/>
      <c r="P124" s="201">
        <f t="shared" si="11"/>
        <v>0</v>
      </c>
      <c r="Q124" s="201">
        <v>0</v>
      </c>
      <c r="R124" s="201">
        <f t="shared" si="12"/>
        <v>0</v>
      </c>
      <c r="S124" s="201">
        <v>0</v>
      </c>
      <c r="T124" s="202">
        <f t="shared" si="13"/>
        <v>0</v>
      </c>
      <c r="AR124" s="24" t="s">
        <v>275</v>
      </c>
      <c r="AT124" s="24" t="s">
        <v>155</v>
      </c>
      <c r="AU124" s="24" t="s">
        <v>80</v>
      </c>
      <c r="AY124" s="24" t="s">
        <v>152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80</v>
      </c>
      <c r="BK124" s="203">
        <f t="shared" si="19"/>
        <v>0</v>
      </c>
      <c r="BL124" s="24" t="s">
        <v>275</v>
      </c>
      <c r="BM124" s="24" t="s">
        <v>2002</v>
      </c>
    </row>
    <row r="125" spans="2:65" s="1" customFormat="1" ht="16.5" customHeight="1">
      <c r="B125" s="41"/>
      <c r="C125" s="250" t="s">
        <v>525</v>
      </c>
      <c r="D125" s="250" t="s">
        <v>177</v>
      </c>
      <c r="E125" s="251" t="s">
        <v>2003</v>
      </c>
      <c r="F125" s="252" t="s">
        <v>2004</v>
      </c>
      <c r="G125" s="253" t="s">
        <v>804</v>
      </c>
      <c r="H125" s="254">
        <v>4</v>
      </c>
      <c r="I125" s="255"/>
      <c r="J125" s="256">
        <f t="shared" si="10"/>
        <v>0</v>
      </c>
      <c r="K125" s="252" t="s">
        <v>21</v>
      </c>
      <c r="L125" s="257"/>
      <c r="M125" s="258" t="s">
        <v>21</v>
      </c>
      <c r="N125" s="259" t="s">
        <v>43</v>
      </c>
      <c r="O125" s="42"/>
      <c r="P125" s="201">
        <f t="shared" si="11"/>
        <v>0</v>
      </c>
      <c r="Q125" s="201">
        <v>0</v>
      </c>
      <c r="R125" s="201">
        <f t="shared" si="12"/>
        <v>0</v>
      </c>
      <c r="S125" s="201">
        <v>0</v>
      </c>
      <c r="T125" s="202">
        <f t="shared" si="13"/>
        <v>0</v>
      </c>
      <c r="AR125" s="24" t="s">
        <v>431</v>
      </c>
      <c r="AT125" s="24" t="s">
        <v>177</v>
      </c>
      <c r="AU125" s="24" t="s">
        <v>80</v>
      </c>
      <c r="AY125" s="24" t="s">
        <v>152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80</v>
      </c>
      <c r="BK125" s="203">
        <f t="shared" si="19"/>
        <v>0</v>
      </c>
      <c r="BL125" s="24" t="s">
        <v>275</v>
      </c>
      <c r="BM125" s="24" t="s">
        <v>2005</v>
      </c>
    </row>
    <row r="126" spans="2:65" s="1" customFormat="1" ht="16.5" customHeight="1">
      <c r="B126" s="41"/>
      <c r="C126" s="192" t="s">
        <v>530</v>
      </c>
      <c r="D126" s="192" t="s">
        <v>155</v>
      </c>
      <c r="E126" s="193" t="s">
        <v>2006</v>
      </c>
      <c r="F126" s="194" t="s">
        <v>2007</v>
      </c>
      <c r="G126" s="195" t="s">
        <v>804</v>
      </c>
      <c r="H126" s="196">
        <v>1</v>
      </c>
      <c r="I126" s="197"/>
      <c r="J126" s="198">
        <f t="shared" si="10"/>
        <v>0</v>
      </c>
      <c r="K126" s="194" t="s">
        <v>21</v>
      </c>
      <c r="L126" s="61"/>
      <c r="M126" s="199" t="s">
        <v>21</v>
      </c>
      <c r="N126" s="200" t="s">
        <v>43</v>
      </c>
      <c r="O126" s="42"/>
      <c r="P126" s="201">
        <f t="shared" si="11"/>
        <v>0</v>
      </c>
      <c r="Q126" s="201">
        <v>0</v>
      </c>
      <c r="R126" s="201">
        <f t="shared" si="12"/>
        <v>0</v>
      </c>
      <c r="S126" s="201">
        <v>0</v>
      </c>
      <c r="T126" s="202">
        <f t="shared" si="13"/>
        <v>0</v>
      </c>
      <c r="AR126" s="24" t="s">
        <v>275</v>
      </c>
      <c r="AT126" s="24" t="s">
        <v>155</v>
      </c>
      <c r="AU126" s="24" t="s">
        <v>80</v>
      </c>
      <c r="AY126" s="24" t="s">
        <v>152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80</v>
      </c>
      <c r="BK126" s="203">
        <f t="shared" si="19"/>
        <v>0</v>
      </c>
      <c r="BL126" s="24" t="s">
        <v>275</v>
      </c>
      <c r="BM126" s="24" t="s">
        <v>2008</v>
      </c>
    </row>
    <row r="127" spans="2:65" s="1" customFormat="1" ht="16.5" customHeight="1">
      <c r="B127" s="41"/>
      <c r="C127" s="250" t="s">
        <v>536</v>
      </c>
      <c r="D127" s="250" t="s">
        <v>177</v>
      </c>
      <c r="E127" s="251" t="s">
        <v>2009</v>
      </c>
      <c r="F127" s="252" t="s">
        <v>2010</v>
      </c>
      <c r="G127" s="253" t="s">
        <v>804</v>
      </c>
      <c r="H127" s="254">
        <v>1</v>
      </c>
      <c r="I127" s="255"/>
      <c r="J127" s="256">
        <f t="shared" si="10"/>
        <v>0</v>
      </c>
      <c r="K127" s="252" t="s">
        <v>21</v>
      </c>
      <c r="L127" s="257"/>
      <c r="M127" s="258" t="s">
        <v>21</v>
      </c>
      <c r="N127" s="259" t="s">
        <v>43</v>
      </c>
      <c r="O127" s="42"/>
      <c r="P127" s="201">
        <f t="shared" si="11"/>
        <v>0</v>
      </c>
      <c r="Q127" s="201">
        <v>0</v>
      </c>
      <c r="R127" s="201">
        <f t="shared" si="12"/>
        <v>0</v>
      </c>
      <c r="S127" s="201">
        <v>0</v>
      </c>
      <c r="T127" s="202">
        <f t="shared" si="13"/>
        <v>0</v>
      </c>
      <c r="AR127" s="24" t="s">
        <v>431</v>
      </c>
      <c r="AT127" s="24" t="s">
        <v>177</v>
      </c>
      <c r="AU127" s="24" t="s">
        <v>80</v>
      </c>
      <c r="AY127" s="24" t="s">
        <v>152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80</v>
      </c>
      <c r="BK127" s="203">
        <f t="shared" si="19"/>
        <v>0</v>
      </c>
      <c r="BL127" s="24" t="s">
        <v>275</v>
      </c>
      <c r="BM127" s="24" t="s">
        <v>2011</v>
      </c>
    </row>
    <row r="128" spans="2:65" s="1" customFormat="1" ht="16.5" customHeight="1">
      <c r="B128" s="41"/>
      <c r="C128" s="192" t="s">
        <v>542</v>
      </c>
      <c r="D128" s="192" t="s">
        <v>155</v>
      </c>
      <c r="E128" s="193" t="s">
        <v>2012</v>
      </c>
      <c r="F128" s="194" t="s">
        <v>2013</v>
      </c>
      <c r="G128" s="195" t="s">
        <v>2014</v>
      </c>
      <c r="H128" s="196">
        <v>3</v>
      </c>
      <c r="I128" s="197"/>
      <c r="J128" s="198">
        <f t="shared" si="10"/>
        <v>0</v>
      </c>
      <c r="K128" s="194" t="s">
        <v>21</v>
      </c>
      <c r="L128" s="61"/>
      <c r="M128" s="199" t="s">
        <v>21</v>
      </c>
      <c r="N128" s="200" t="s">
        <v>43</v>
      </c>
      <c r="O128" s="42"/>
      <c r="P128" s="201">
        <f t="shared" si="11"/>
        <v>0</v>
      </c>
      <c r="Q128" s="201">
        <v>0</v>
      </c>
      <c r="R128" s="201">
        <f t="shared" si="12"/>
        <v>0</v>
      </c>
      <c r="S128" s="201">
        <v>0</v>
      </c>
      <c r="T128" s="202">
        <f t="shared" si="13"/>
        <v>0</v>
      </c>
      <c r="AR128" s="24" t="s">
        <v>275</v>
      </c>
      <c r="AT128" s="24" t="s">
        <v>155</v>
      </c>
      <c r="AU128" s="24" t="s">
        <v>80</v>
      </c>
      <c r="AY128" s="24" t="s">
        <v>152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80</v>
      </c>
      <c r="BK128" s="203">
        <f t="shared" si="19"/>
        <v>0</v>
      </c>
      <c r="BL128" s="24" t="s">
        <v>275</v>
      </c>
      <c r="BM128" s="24" t="s">
        <v>2015</v>
      </c>
    </row>
    <row r="129" spans="2:65" s="1" customFormat="1" ht="16.5" customHeight="1">
      <c r="B129" s="41"/>
      <c r="C129" s="250" t="s">
        <v>548</v>
      </c>
      <c r="D129" s="250" t="s">
        <v>177</v>
      </c>
      <c r="E129" s="251" t="s">
        <v>2016</v>
      </c>
      <c r="F129" s="252" t="s">
        <v>2017</v>
      </c>
      <c r="G129" s="253" t="s">
        <v>2014</v>
      </c>
      <c r="H129" s="254">
        <v>3</v>
      </c>
      <c r="I129" s="255"/>
      <c r="J129" s="256">
        <f t="shared" si="10"/>
        <v>0</v>
      </c>
      <c r="K129" s="252" t="s">
        <v>21</v>
      </c>
      <c r="L129" s="257"/>
      <c r="M129" s="258" t="s">
        <v>21</v>
      </c>
      <c r="N129" s="259" t="s">
        <v>43</v>
      </c>
      <c r="O129" s="42"/>
      <c r="P129" s="201">
        <f t="shared" si="11"/>
        <v>0</v>
      </c>
      <c r="Q129" s="201">
        <v>0</v>
      </c>
      <c r="R129" s="201">
        <f t="shared" si="12"/>
        <v>0</v>
      </c>
      <c r="S129" s="201">
        <v>0</v>
      </c>
      <c r="T129" s="202">
        <f t="shared" si="13"/>
        <v>0</v>
      </c>
      <c r="AR129" s="24" t="s">
        <v>431</v>
      </c>
      <c r="AT129" s="24" t="s">
        <v>177</v>
      </c>
      <c r="AU129" s="24" t="s">
        <v>80</v>
      </c>
      <c r="AY129" s="24" t="s">
        <v>152</v>
      </c>
      <c r="BE129" s="203">
        <f t="shared" si="14"/>
        <v>0</v>
      </c>
      <c r="BF129" s="203">
        <f t="shared" si="15"/>
        <v>0</v>
      </c>
      <c r="BG129" s="203">
        <f t="shared" si="16"/>
        <v>0</v>
      </c>
      <c r="BH129" s="203">
        <f t="shared" si="17"/>
        <v>0</v>
      </c>
      <c r="BI129" s="203">
        <f t="shared" si="18"/>
        <v>0</v>
      </c>
      <c r="BJ129" s="24" t="s">
        <v>80</v>
      </c>
      <c r="BK129" s="203">
        <f t="shared" si="19"/>
        <v>0</v>
      </c>
      <c r="BL129" s="24" t="s">
        <v>275</v>
      </c>
      <c r="BM129" s="24" t="s">
        <v>2018</v>
      </c>
    </row>
    <row r="130" spans="2:65" s="1" customFormat="1" ht="16.5" customHeight="1">
      <c r="B130" s="41"/>
      <c r="C130" s="192" t="s">
        <v>557</v>
      </c>
      <c r="D130" s="192" t="s">
        <v>155</v>
      </c>
      <c r="E130" s="193" t="s">
        <v>2019</v>
      </c>
      <c r="F130" s="194" t="s">
        <v>2020</v>
      </c>
      <c r="G130" s="195" t="s">
        <v>2014</v>
      </c>
      <c r="H130" s="196">
        <v>18</v>
      </c>
      <c r="I130" s="197"/>
      <c r="J130" s="198">
        <f t="shared" si="10"/>
        <v>0</v>
      </c>
      <c r="K130" s="194" t="s">
        <v>21</v>
      </c>
      <c r="L130" s="61"/>
      <c r="M130" s="199" t="s">
        <v>21</v>
      </c>
      <c r="N130" s="200" t="s">
        <v>43</v>
      </c>
      <c r="O130" s="42"/>
      <c r="P130" s="201">
        <f t="shared" si="11"/>
        <v>0</v>
      </c>
      <c r="Q130" s="201">
        <v>0</v>
      </c>
      <c r="R130" s="201">
        <f t="shared" si="12"/>
        <v>0</v>
      </c>
      <c r="S130" s="201">
        <v>0</v>
      </c>
      <c r="T130" s="202">
        <f t="shared" si="13"/>
        <v>0</v>
      </c>
      <c r="AR130" s="24" t="s">
        <v>275</v>
      </c>
      <c r="AT130" s="24" t="s">
        <v>155</v>
      </c>
      <c r="AU130" s="24" t="s">
        <v>80</v>
      </c>
      <c r="AY130" s="24" t="s">
        <v>152</v>
      </c>
      <c r="BE130" s="203">
        <f t="shared" si="14"/>
        <v>0</v>
      </c>
      <c r="BF130" s="203">
        <f t="shared" si="15"/>
        <v>0</v>
      </c>
      <c r="BG130" s="203">
        <f t="shared" si="16"/>
        <v>0</v>
      </c>
      <c r="BH130" s="203">
        <f t="shared" si="17"/>
        <v>0</v>
      </c>
      <c r="BI130" s="203">
        <f t="shared" si="18"/>
        <v>0</v>
      </c>
      <c r="BJ130" s="24" t="s">
        <v>80</v>
      </c>
      <c r="BK130" s="203">
        <f t="shared" si="19"/>
        <v>0</v>
      </c>
      <c r="BL130" s="24" t="s">
        <v>275</v>
      </c>
      <c r="BM130" s="24" t="s">
        <v>2021</v>
      </c>
    </row>
    <row r="131" spans="2:65" s="1" customFormat="1" ht="16.5" customHeight="1">
      <c r="B131" s="41"/>
      <c r="C131" s="250" t="s">
        <v>563</v>
      </c>
      <c r="D131" s="250" t="s">
        <v>177</v>
      </c>
      <c r="E131" s="251" t="s">
        <v>2022</v>
      </c>
      <c r="F131" s="252" t="s">
        <v>2023</v>
      </c>
      <c r="G131" s="253" t="s">
        <v>2014</v>
      </c>
      <c r="H131" s="254">
        <v>18</v>
      </c>
      <c r="I131" s="255"/>
      <c r="J131" s="256">
        <f t="shared" si="10"/>
        <v>0</v>
      </c>
      <c r="K131" s="252" t="s">
        <v>21</v>
      </c>
      <c r="L131" s="257"/>
      <c r="M131" s="258" t="s">
        <v>21</v>
      </c>
      <c r="N131" s="259" t="s">
        <v>43</v>
      </c>
      <c r="O131" s="42"/>
      <c r="P131" s="201">
        <f t="shared" si="11"/>
        <v>0</v>
      </c>
      <c r="Q131" s="201">
        <v>0</v>
      </c>
      <c r="R131" s="201">
        <f t="shared" si="12"/>
        <v>0</v>
      </c>
      <c r="S131" s="201">
        <v>0</v>
      </c>
      <c r="T131" s="202">
        <f t="shared" si="13"/>
        <v>0</v>
      </c>
      <c r="AR131" s="24" t="s">
        <v>431</v>
      </c>
      <c r="AT131" s="24" t="s">
        <v>177</v>
      </c>
      <c r="AU131" s="24" t="s">
        <v>80</v>
      </c>
      <c r="AY131" s="24" t="s">
        <v>152</v>
      </c>
      <c r="BE131" s="203">
        <f t="shared" si="14"/>
        <v>0</v>
      </c>
      <c r="BF131" s="203">
        <f t="shared" si="15"/>
        <v>0</v>
      </c>
      <c r="BG131" s="203">
        <f t="shared" si="16"/>
        <v>0</v>
      </c>
      <c r="BH131" s="203">
        <f t="shared" si="17"/>
        <v>0</v>
      </c>
      <c r="BI131" s="203">
        <f t="shared" si="18"/>
        <v>0</v>
      </c>
      <c r="BJ131" s="24" t="s">
        <v>80</v>
      </c>
      <c r="BK131" s="203">
        <f t="shared" si="19"/>
        <v>0</v>
      </c>
      <c r="BL131" s="24" t="s">
        <v>275</v>
      </c>
      <c r="BM131" s="24" t="s">
        <v>2024</v>
      </c>
    </row>
    <row r="132" spans="2:65" s="1" customFormat="1" ht="16.5" customHeight="1">
      <c r="B132" s="41"/>
      <c r="C132" s="192" t="s">
        <v>569</v>
      </c>
      <c r="D132" s="192" t="s">
        <v>155</v>
      </c>
      <c r="E132" s="193" t="s">
        <v>2025</v>
      </c>
      <c r="F132" s="194" t="s">
        <v>2026</v>
      </c>
      <c r="G132" s="195" t="s">
        <v>2014</v>
      </c>
      <c r="H132" s="196">
        <v>24</v>
      </c>
      <c r="I132" s="197"/>
      <c r="J132" s="198">
        <f t="shared" si="10"/>
        <v>0</v>
      </c>
      <c r="K132" s="194" t="s">
        <v>21</v>
      </c>
      <c r="L132" s="61"/>
      <c r="M132" s="199" t="s">
        <v>21</v>
      </c>
      <c r="N132" s="200" t="s">
        <v>43</v>
      </c>
      <c r="O132" s="42"/>
      <c r="P132" s="201">
        <f t="shared" si="11"/>
        <v>0</v>
      </c>
      <c r="Q132" s="201">
        <v>0</v>
      </c>
      <c r="R132" s="201">
        <f t="shared" si="12"/>
        <v>0</v>
      </c>
      <c r="S132" s="201">
        <v>0</v>
      </c>
      <c r="T132" s="202">
        <f t="shared" si="13"/>
        <v>0</v>
      </c>
      <c r="AR132" s="24" t="s">
        <v>275</v>
      </c>
      <c r="AT132" s="24" t="s">
        <v>155</v>
      </c>
      <c r="AU132" s="24" t="s">
        <v>80</v>
      </c>
      <c r="AY132" s="24" t="s">
        <v>152</v>
      </c>
      <c r="BE132" s="203">
        <f t="shared" si="14"/>
        <v>0</v>
      </c>
      <c r="BF132" s="203">
        <f t="shared" si="15"/>
        <v>0</v>
      </c>
      <c r="BG132" s="203">
        <f t="shared" si="16"/>
        <v>0</v>
      </c>
      <c r="BH132" s="203">
        <f t="shared" si="17"/>
        <v>0</v>
      </c>
      <c r="BI132" s="203">
        <f t="shared" si="18"/>
        <v>0</v>
      </c>
      <c r="BJ132" s="24" t="s">
        <v>80</v>
      </c>
      <c r="BK132" s="203">
        <f t="shared" si="19"/>
        <v>0</v>
      </c>
      <c r="BL132" s="24" t="s">
        <v>275</v>
      </c>
      <c r="BM132" s="24" t="s">
        <v>2027</v>
      </c>
    </row>
    <row r="133" spans="2:65" s="1" customFormat="1" ht="16.5" customHeight="1">
      <c r="B133" s="41"/>
      <c r="C133" s="250" t="s">
        <v>575</v>
      </c>
      <c r="D133" s="250" t="s">
        <v>177</v>
      </c>
      <c r="E133" s="251" t="s">
        <v>2028</v>
      </c>
      <c r="F133" s="252" t="s">
        <v>2029</v>
      </c>
      <c r="G133" s="253" t="s">
        <v>2014</v>
      </c>
      <c r="H133" s="254">
        <v>24</v>
      </c>
      <c r="I133" s="255"/>
      <c r="J133" s="256">
        <f t="shared" si="10"/>
        <v>0</v>
      </c>
      <c r="K133" s="252" t="s">
        <v>21</v>
      </c>
      <c r="L133" s="257"/>
      <c r="M133" s="258" t="s">
        <v>21</v>
      </c>
      <c r="N133" s="259" t="s">
        <v>43</v>
      </c>
      <c r="O133" s="42"/>
      <c r="P133" s="201">
        <f t="shared" si="11"/>
        <v>0</v>
      </c>
      <c r="Q133" s="201">
        <v>0</v>
      </c>
      <c r="R133" s="201">
        <f t="shared" si="12"/>
        <v>0</v>
      </c>
      <c r="S133" s="201">
        <v>0</v>
      </c>
      <c r="T133" s="202">
        <f t="shared" si="13"/>
        <v>0</v>
      </c>
      <c r="AR133" s="24" t="s">
        <v>431</v>
      </c>
      <c r="AT133" s="24" t="s">
        <v>177</v>
      </c>
      <c r="AU133" s="24" t="s">
        <v>80</v>
      </c>
      <c r="AY133" s="24" t="s">
        <v>152</v>
      </c>
      <c r="BE133" s="203">
        <f t="shared" si="14"/>
        <v>0</v>
      </c>
      <c r="BF133" s="203">
        <f t="shared" si="15"/>
        <v>0</v>
      </c>
      <c r="BG133" s="203">
        <f t="shared" si="16"/>
        <v>0</v>
      </c>
      <c r="BH133" s="203">
        <f t="shared" si="17"/>
        <v>0</v>
      </c>
      <c r="BI133" s="203">
        <f t="shared" si="18"/>
        <v>0</v>
      </c>
      <c r="BJ133" s="24" t="s">
        <v>80</v>
      </c>
      <c r="BK133" s="203">
        <f t="shared" si="19"/>
        <v>0</v>
      </c>
      <c r="BL133" s="24" t="s">
        <v>275</v>
      </c>
      <c r="BM133" s="24" t="s">
        <v>2030</v>
      </c>
    </row>
    <row r="134" spans="2:65" s="1" customFormat="1" ht="16.5" customHeight="1">
      <c r="B134" s="41"/>
      <c r="C134" s="192" t="s">
        <v>581</v>
      </c>
      <c r="D134" s="192" t="s">
        <v>155</v>
      </c>
      <c r="E134" s="193" t="s">
        <v>2031</v>
      </c>
      <c r="F134" s="194" t="s">
        <v>2032</v>
      </c>
      <c r="G134" s="195" t="s">
        <v>2014</v>
      </c>
      <c r="H134" s="196">
        <v>22</v>
      </c>
      <c r="I134" s="197"/>
      <c r="J134" s="198">
        <f t="shared" si="10"/>
        <v>0</v>
      </c>
      <c r="K134" s="194" t="s">
        <v>21</v>
      </c>
      <c r="L134" s="61"/>
      <c r="M134" s="199" t="s">
        <v>21</v>
      </c>
      <c r="N134" s="200" t="s">
        <v>43</v>
      </c>
      <c r="O134" s="42"/>
      <c r="P134" s="201">
        <f t="shared" si="11"/>
        <v>0</v>
      </c>
      <c r="Q134" s="201">
        <v>0</v>
      </c>
      <c r="R134" s="201">
        <f t="shared" si="12"/>
        <v>0</v>
      </c>
      <c r="S134" s="201">
        <v>0</v>
      </c>
      <c r="T134" s="202">
        <f t="shared" si="13"/>
        <v>0</v>
      </c>
      <c r="AR134" s="24" t="s">
        <v>275</v>
      </c>
      <c r="AT134" s="24" t="s">
        <v>155</v>
      </c>
      <c r="AU134" s="24" t="s">
        <v>80</v>
      </c>
      <c r="AY134" s="24" t="s">
        <v>152</v>
      </c>
      <c r="BE134" s="203">
        <f t="shared" si="14"/>
        <v>0</v>
      </c>
      <c r="BF134" s="203">
        <f t="shared" si="15"/>
        <v>0</v>
      </c>
      <c r="BG134" s="203">
        <f t="shared" si="16"/>
        <v>0</v>
      </c>
      <c r="BH134" s="203">
        <f t="shared" si="17"/>
        <v>0</v>
      </c>
      <c r="BI134" s="203">
        <f t="shared" si="18"/>
        <v>0</v>
      </c>
      <c r="BJ134" s="24" t="s">
        <v>80</v>
      </c>
      <c r="BK134" s="203">
        <f t="shared" si="19"/>
        <v>0</v>
      </c>
      <c r="BL134" s="24" t="s">
        <v>275</v>
      </c>
      <c r="BM134" s="24" t="s">
        <v>2033</v>
      </c>
    </row>
    <row r="135" spans="2:65" s="1" customFormat="1" ht="16.5" customHeight="1">
      <c r="B135" s="41"/>
      <c r="C135" s="250" t="s">
        <v>587</v>
      </c>
      <c r="D135" s="250" t="s">
        <v>177</v>
      </c>
      <c r="E135" s="251" t="s">
        <v>2034</v>
      </c>
      <c r="F135" s="252" t="s">
        <v>2035</v>
      </c>
      <c r="G135" s="253" t="s">
        <v>2014</v>
      </c>
      <c r="H135" s="254">
        <v>22</v>
      </c>
      <c r="I135" s="255"/>
      <c r="J135" s="256">
        <f t="shared" si="10"/>
        <v>0</v>
      </c>
      <c r="K135" s="252" t="s">
        <v>21</v>
      </c>
      <c r="L135" s="257"/>
      <c r="M135" s="258" t="s">
        <v>21</v>
      </c>
      <c r="N135" s="259" t="s">
        <v>43</v>
      </c>
      <c r="O135" s="42"/>
      <c r="P135" s="201">
        <f t="shared" si="11"/>
        <v>0</v>
      </c>
      <c r="Q135" s="201">
        <v>0</v>
      </c>
      <c r="R135" s="201">
        <f t="shared" si="12"/>
        <v>0</v>
      </c>
      <c r="S135" s="201">
        <v>0</v>
      </c>
      <c r="T135" s="202">
        <f t="shared" si="13"/>
        <v>0</v>
      </c>
      <c r="AR135" s="24" t="s">
        <v>431</v>
      </c>
      <c r="AT135" s="24" t="s">
        <v>177</v>
      </c>
      <c r="AU135" s="24" t="s">
        <v>80</v>
      </c>
      <c r="AY135" s="24" t="s">
        <v>152</v>
      </c>
      <c r="BE135" s="203">
        <f t="shared" si="14"/>
        <v>0</v>
      </c>
      <c r="BF135" s="203">
        <f t="shared" si="15"/>
        <v>0</v>
      </c>
      <c r="BG135" s="203">
        <f t="shared" si="16"/>
        <v>0</v>
      </c>
      <c r="BH135" s="203">
        <f t="shared" si="17"/>
        <v>0</v>
      </c>
      <c r="BI135" s="203">
        <f t="shared" si="18"/>
        <v>0</v>
      </c>
      <c r="BJ135" s="24" t="s">
        <v>80</v>
      </c>
      <c r="BK135" s="203">
        <f t="shared" si="19"/>
        <v>0</v>
      </c>
      <c r="BL135" s="24" t="s">
        <v>275</v>
      </c>
      <c r="BM135" s="24" t="s">
        <v>2036</v>
      </c>
    </row>
    <row r="136" spans="2:65" s="10" customFormat="1" ht="37.35" customHeight="1">
      <c r="B136" s="176"/>
      <c r="C136" s="177"/>
      <c r="D136" s="178" t="s">
        <v>71</v>
      </c>
      <c r="E136" s="179" t="s">
        <v>2037</v>
      </c>
      <c r="F136" s="179" t="s">
        <v>2038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SUM(P137:P214)</f>
        <v>0</v>
      </c>
      <c r="Q136" s="184"/>
      <c r="R136" s="185">
        <f>SUM(R137:R214)</f>
        <v>0</v>
      </c>
      <c r="S136" s="184"/>
      <c r="T136" s="186">
        <f>SUM(T137:T214)</f>
        <v>0</v>
      </c>
      <c r="AR136" s="187" t="s">
        <v>82</v>
      </c>
      <c r="AT136" s="188" t="s">
        <v>71</v>
      </c>
      <c r="AU136" s="188" t="s">
        <v>72</v>
      </c>
      <c r="AY136" s="187" t="s">
        <v>152</v>
      </c>
      <c r="BK136" s="189">
        <f>SUM(BK137:BK214)</f>
        <v>0</v>
      </c>
    </row>
    <row r="137" spans="2:65" s="1" customFormat="1" ht="16.5" customHeight="1">
      <c r="B137" s="41"/>
      <c r="C137" s="192" t="s">
        <v>593</v>
      </c>
      <c r="D137" s="192" t="s">
        <v>155</v>
      </c>
      <c r="E137" s="193" t="s">
        <v>2039</v>
      </c>
      <c r="F137" s="194" t="s">
        <v>1877</v>
      </c>
      <c r="G137" s="195" t="s">
        <v>804</v>
      </c>
      <c r="H137" s="196">
        <v>2</v>
      </c>
      <c r="I137" s="197"/>
      <c r="J137" s="198">
        <f t="shared" ref="J137:J168" si="20">ROUND(I137*H137,2)</f>
        <v>0</v>
      </c>
      <c r="K137" s="194" t="s">
        <v>21</v>
      </c>
      <c r="L137" s="61"/>
      <c r="M137" s="199" t="s">
        <v>21</v>
      </c>
      <c r="N137" s="200" t="s">
        <v>43</v>
      </c>
      <c r="O137" s="42"/>
      <c r="P137" s="201">
        <f t="shared" ref="P137:P168" si="21">O137*H137</f>
        <v>0</v>
      </c>
      <c r="Q137" s="201">
        <v>0</v>
      </c>
      <c r="R137" s="201">
        <f t="shared" ref="R137:R168" si="22">Q137*H137</f>
        <v>0</v>
      </c>
      <c r="S137" s="201">
        <v>0</v>
      </c>
      <c r="T137" s="202">
        <f t="shared" ref="T137:T168" si="23">S137*H137</f>
        <v>0</v>
      </c>
      <c r="AR137" s="24" t="s">
        <v>275</v>
      </c>
      <c r="AT137" s="24" t="s">
        <v>155</v>
      </c>
      <c r="AU137" s="24" t="s">
        <v>80</v>
      </c>
      <c r="AY137" s="24" t="s">
        <v>152</v>
      </c>
      <c r="BE137" s="203">
        <f t="shared" ref="BE137:BE168" si="24">IF(N137="základní",J137,0)</f>
        <v>0</v>
      </c>
      <c r="BF137" s="203">
        <f t="shared" ref="BF137:BF168" si="25">IF(N137="snížená",J137,0)</f>
        <v>0</v>
      </c>
      <c r="BG137" s="203">
        <f t="shared" ref="BG137:BG168" si="26">IF(N137="zákl. přenesená",J137,0)</f>
        <v>0</v>
      </c>
      <c r="BH137" s="203">
        <f t="shared" ref="BH137:BH168" si="27">IF(N137="sníž. přenesená",J137,0)</f>
        <v>0</v>
      </c>
      <c r="BI137" s="203">
        <f t="shared" ref="BI137:BI168" si="28">IF(N137="nulová",J137,0)</f>
        <v>0</v>
      </c>
      <c r="BJ137" s="24" t="s">
        <v>80</v>
      </c>
      <c r="BK137" s="203">
        <f t="shared" ref="BK137:BK168" si="29">ROUND(I137*H137,2)</f>
        <v>0</v>
      </c>
      <c r="BL137" s="24" t="s">
        <v>275</v>
      </c>
      <c r="BM137" s="24" t="s">
        <v>2040</v>
      </c>
    </row>
    <row r="138" spans="2:65" s="1" customFormat="1" ht="16.5" customHeight="1">
      <c r="B138" s="41"/>
      <c r="C138" s="250" t="s">
        <v>624</v>
      </c>
      <c r="D138" s="250" t="s">
        <v>177</v>
      </c>
      <c r="E138" s="251" t="s">
        <v>2041</v>
      </c>
      <c r="F138" s="252" t="s">
        <v>1880</v>
      </c>
      <c r="G138" s="253" t="s">
        <v>804</v>
      </c>
      <c r="H138" s="254">
        <v>2</v>
      </c>
      <c r="I138" s="255"/>
      <c r="J138" s="256">
        <f t="shared" si="20"/>
        <v>0</v>
      </c>
      <c r="K138" s="252" t="s">
        <v>21</v>
      </c>
      <c r="L138" s="257"/>
      <c r="M138" s="258" t="s">
        <v>21</v>
      </c>
      <c r="N138" s="259" t="s">
        <v>43</v>
      </c>
      <c r="O138" s="42"/>
      <c r="P138" s="201">
        <f t="shared" si="21"/>
        <v>0</v>
      </c>
      <c r="Q138" s="201">
        <v>0</v>
      </c>
      <c r="R138" s="201">
        <f t="shared" si="22"/>
        <v>0</v>
      </c>
      <c r="S138" s="201">
        <v>0</v>
      </c>
      <c r="T138" s="202">
        <f t="shared" si="23"/>
        <v>0</v>
      </c>
      <c r="AR138" s="24" t="s">
        <v>431</v>
      </c>
      <c r="AT138" s="24" t="s">
        <v>177</v>
      </c>
      <c r="AU138" s="24" t="s">
        <v>80</v>
      </c>
      <c r="AY138" s="24" t="s">
        <v>152</v>
      </c>
      <c r="BE138" s="203">
        <f t="shared" si="24"/>
        <v>0</v>
      </c>
      <c r="BF138" s="203">
        <f t="shared" si="25"/>
        <v>0</v>
      </c>
      <c r="BG138" s="203">
        <f t="shared" si="26"/>
        <v>0</v>
      </c>
      <c r="BH138" s="203">
        <f t="shared" si="27"/>
        <v>0</v>
      </c>
      <c r="BI138" s="203">
        <f t="shared" si="28"/>
        <v>0</v>
      </c>
      <c r="BJ138" s="24" t="s">
        <v>80</v>
      </c>
      <c r="BK138" s="203">
        <f t="shared" si="29"/>
        <v>0</v>
      </c>
      <c r="BL138" s="24" t="s">
        <v>275</v>
      </c>
      <c r="BM138" s="24" t="s">
        <v>2042</v>
      </c>
    </row>
    <row r="139" spans="2:65" s="1" customFormat="1" ht="16.5" customHeight="1">
      <c r="B139" s="41"/>
      <c r="C139" s="192" t="s">
        <v>632</v>
      </c>
      <c r="D139" s="192" t="s">
        <v>155</v>
      </c>
      <c r="E139" s="193" t="s">
        <v>2043</v>
      </c>
      <c r="F139" s="194" t="s">
        <v>2044</v>
      </c>
      <c r="G139" s="195" t="s">
        <v>804</v>
      </c>
      <c r="H139" s="196">
        <v>2</v>
      </c>
      <c r="I139" s="197"/>
      <c r="J139" s="198">
        <f t="shared" si="20"/>
        <v>0</v>
      </c>
      <c r="K139" s="194" t="s">
        <v>21</v>
      </c>
      <c r="L139" s="61"/>
      <c r="M139" s="199" t="s">
        <v>21</v>
      </c>
      <c r="N139" s="200" t="s">
        <v>43</v>
      </c>
      <c r="O139" s="42"/>
      <c r="P139" s="201">
        <f t="shared" si="21"/>
        <v>0</v>
      </c>
      <c r="Q139" s="201">
        <v>0</v>
      </c>
      <c r="R139" s="201">
        <f t="shared" si="22"/>
        <v>0</v>
      </c>
      <c r="S139" s="201">
        <v>0</v>
      </c>
      <c r="T139" s="202">
        <f t="shared" si="23"/>
        <v>0</v>
      </c>
      <c r="AR139" s="24" t="s">
        <v>275</v>
      </c>
      <c r="AT139" s="24" t="s">
        <v>155</v>
      </c>
      <c r="AU139" s="24" t="s">
        <v>80</v>
      </c>
      <c r="AY139" s="24" t="s">
        <v>152</v>
      </c>
      <c r="BE139" s="203">
        <f t="shared" si="24"/>
        <v>0</v>
      </c>
      <c r="BF139" s="203">
        <f t="shared" si="25"/>
        <v>0</v>
      </c>
      <c r="BG139" s="203">
        <f t="shared" si="26"/>
        <v>0</v>
      </c>
      <c r="BH139" s="203">
        <f t="shared" si="27"/>
        <v>0</v>
      </c>
      <c r="BI139" s="203">
        <f t="shared" si="28"/>
        <v>0</v>
      </c>
      <c r="BJ139" s="24" t="s">
        <v>80</v>
      </c>
      <c r="BK139" s="203">
        <f t="shared" si="29"/>
        <v>0</v>
      </c>
      <c r="BL139" s="24" t="s">
        <v>275</v>
      </c>
      <c r="BM139" s="24" t="s">
        <v>2045</v>
      </c>
    </row>
    <row r="140" spans="2:65" s="1" customFormat="1" ht="16.5" customHeight="1">
      <c r="B140" s="41"/>
      <c r="C140" s="250" t="s">
        <v>637</v>
      </c>
      <c r="D140" s="250" t="s">
        <v>177</v>
      </c>
      <c r="E140" s="251" t="s">
        <v>2046</v>
      </c>
      <c r="F140" s="252" t="s">
        <v>2047</v>
      </c>
      <c r="G140" s="253" t="s">
        <v>804</v>
      </c>
      <c r="H140" s="254">
        <v>2</v>
      </c>
      <c r="I140" s="255"/>
      <c r="J140" s="256">
        <f t="shared" si="20"/>
        <v>0</v>
      </c>
      <c r="K140" s="252" t="s">
        <v>21</v>
      </c>
      <c r="L140" s="257"/>
      <c r="M140" s="258" t="s">
        <v>21</v>
      </c>
      <c r="N140" s="259" t="s">
        <v>43</v>
      </c>
      <c r="O140" s="42"/>
      <c r="P140" s="201">
        <f t="shared" si="21"/>
        <v>0</v>
      </c>
      <c r="Q140" s="201">
        <v>0</v>
      </c>
      <c r="R140" s="201">
        <f t="shared" si="22"/>
        <v>0</v>
      </c>
      <c r="S140" s="201">
        <v>0</v>
      </c>
      <c r="T140" s="202">
        <f t="shared" si="23"/>
        <v>0</v>
      </c>
      <c r="AR140" s="24" t="s">
        <v>431</v>
      </c>
      <c r="AT140" s="24" t="s">
        <v>177</v>
      </c>
      <c r="AU140" s="24" t="s">
        <v>80</v>
      </c>
      <c r="AY140" s="24" t="s">
        <v>152</v>
      </c>
      <c r="BE140" s="203">
        <f t="shared" si="24"/>
        <v>0</v>
      </c>
      <c r="BF140" s="203">
        <f t="shared" si="25"/>
        <v>0</v>
      </c>
      <c r="BG140" s="203">
        <f t="shared" si="26"/>
        <v>0</v>
      </c>
      <c r="BH140" s="203">
        <f t="shared" si="27"/>
        <v>0</v>
      </c>
      <c r="BI140" s="203">
        <f t="shared" si="28"/>
        <v>0</v>
      </c>
      <c r="BJ140" s="24" t="s">
        <v>80</v>
      </c>
      <c r="BK140" s="203">
        <f t="shared" si="29"/>
        <v>0</v>
      </c>
      <c r="BL140" s="24" t="s">
        <v>275</v>
      </c>
      <c r="BM140" s="24" t="s">
        <v>2048</v>
      </c>
    </row>
    <row r="141" spans="2:65" s="1" customFormat="1" ht="16.5" customHeight="1">
      <c r="B141" s="41"/>
      <c r="C141" s="192" t="s">
        <v>642</v>
      </c>
      <c r="D141" s="192" t="s">
        <v>155</v>
      </c>
      <c r="E141" s="193" t="s">
        <v>2049</v>
      </c>
      <c r="F141" s="194" t="s">
        <v>2050</v>
      </c>
      <c r="G141" s="195" t="s">
        <v>804</v>
      </c>
      <c r="H141" s="196">
        <v>6</v>
      </c>
      <c r="I141" s="197"/>
      <c r="J141" s="198">
        <f t="shared" si="20"/>
        <v>0</v>
      </c>
      <c r="K141" s="194" t="s">
        <v>21</v>
      </c>
      <c r="L141" s="61"/>
      <c r="M141" s="199" t="s">
        <v>21</v>
      </c>
      <c r="N141" s="200" t="s">
        <v>43</v>
      </c>
      <c r="O141" s="42"/>
      <c r="P141" s="201">
        <f t="shared" si="21"/>
        <v>0</v>
      </c>
      <c r="Q141" s="201">
        <v>0</v>
      </c>
      <c r="R141" s="201">
        <f t="shared" si="22"/>
        <v>0</v>
      </c>
      <c r="S141" s="201">
        <v>0</v>
      </c>
      <c r="T141" s="202">
        <f t="shared" si="23"/>
        <v>0</v>
      </c>
      <c r="AR141" s="24" t="s">
        <v>275</v>
      </c>
      <c r="AT141" s="24" t="s">
        <v>155</v>
      </c>
      <c r="AU141" s="24" t="s">
        <v>80</v>
      </c>
      <c r="AY141" s="24" t="s">
        <v>152</v>
      </c>
      <c r="BE141" s="203">
        <f t="shared" si="24"/>
        <v>0</v>
      </c>
      <c r="BF141" s="203">
        <f t="shared" si="25"/>
        <v>0</v>
      </c>
      <c r="BG141" s="203">
        <f t="shared" si="26"/>
        <v>0</v>
      </c>
      <c r="BH141" s="203">
        <f t="shared" si="27"/>
        <v>0</v>
      </c>
      <c r="BI141" s="203">
        <f t="shared" si="28"/>
        <v>0</v>
      </c>
      <c r="BJ141" s="24" t="s">
        <v>80</v>
      </c>
      <c r="BK141" s="203">
        <f t="shared" si="29"/>
        <v>0</v>
      </c>
      <c r="BL141" s="24" t="s">
        <v>275</v>
      </c>
      <c r="BM141" s="24" t="s">
        <v>2051</v>
      </c>
    </row>
    <row r="142" spans="2:65" s="1" customFormat="1" ht="16.5" customHeight="1">
      <c r="B142" s="41"/>
      <c r="C142" s="250" t="s">
        <v>648</v>
      </c>
      <c r="D142" s="250" t="s">
        <v>177</v>
      </c>
      <c r="E142" s="251" t="s">
        <v>2052</v>
      </c>
      <c r="F142" s="252" t="s">
        <v>2053</v>
      </c>
      <c r="G142" s="253" t="s">
        <v>804</v>
      </c>
      <c r="H142" s="254">
        <v>6</v>
      </c>
      <c r="I142" s="255"/>
      <c r="J142" s="256">
        <f t="shared" si="20"/>
        <v>0</v>
      </c>
      <c r="K142" s="252" t="s">
        <v>21</v>
      </c>
      <c r="L142" s="257"/>
      <c r="M142" s="258" t="s">
        <v>21</v>
      </c>
      <c r="N142" s="259" t="s">
        <v>43</v>
      </c>
      <c r="O142" s="42"/>
      <c r="P142" s="201">
        <f t="shared" si="21"/>
        <v>0</v>
      </c>
      <c r="Q142" s="201">
        <v>0</v>
      </c>
      <c r="R142" s="201">
        <f t="shared" si="22"/>
        <v>0</v>
      </c>
      <c r="S142" s="201">
        <v>0</v>
      </c>
      <c r="T142" s="202">
        <f t="shared" si="23"/>
        <v>0</v>
      </c>
      <c r="AR142" s="24" t="s">
        <v>431</v>
      </c>
      <c r="AT142" s="24" t="s">
        <v>177</v>
      </c>
      <c r="AU142" s="24" t="s">
        <v>80</v>
      </c>
      <c r="AY142" s="24" t="s">
        <v>152</v>
      </c>
      <c r="BE142" s="203">
        <f t="shared" si="24"/>
        <v>0</v>
      </c>
      <c r="BF142" s="203">
        <f t="shared" si="25"/>
        <v>0</v>
      </c>
      <c r="BG142" s="203">
        <f t="shared" si="26"/>
        <v>0</v>
      </c>
      <c r="BH142" s="203">
        <f t="shared" si="27"/>
        <v>0</v>
      </c>
      <c r="BI142" s="203">
        <f t="shared" si="28"/>
        <v>0</v>
      </c>
      <c r="BJ142" s="24" t="s">
        <v>80</v>
      </c>
      <c r="BK142" s="203">
        <f t="shared" si="29"/>
        <v>0</v>
      </c>
      <c r="BL142" s="24" t="s">
        <v>275</v>
      </c>
      <c r="BM142" s="24" t="s">
        <v>2054</v>
      </c>
    </row>
    <row r="143" spans="2:65" s="1" customFormat="1" ht="16.5" customHeight="1">
      <c r="B143" s="41"/>
      <c r="C143" s="192" t="s">
        <v>263</v>
      </c>
      <c r="D143" s="192" t="s">
        <v>155</v>
      </c>
      <c r="E143" s="193" t="s">
        <v>2055</v>
      </c>
      <c r="F143" s="194" t="s">
        <v>1883</v>
      </c>
      <c r="G143" s="195" t="s">
        <v>804</v>
      </c>
      <c r="H143" s="196">
        <v>6</v>
      </c>
      <c r="I143" s="197"/>
      <c r="J143" s="198">
        <f t="shared" si="20"/>
        <v>0</v>
      </c>
      <c r="K143" s="194" t="s">
        <v>21</v>
      </c>
      <c r="L143" s="61"/>
      <c r="M143" s="199" t="s">
        <v>21</v>
      </c>
      <c r="N143" s="200" t="s">
        <v>43</v>
      </c>
      <c r="O143" s="42"/>
      <c r="P143" s="201">
        <f t="shared" si="21"/>
        <v>0</v>
      </c>
      <c r="Q143" s="201">
        <v>0</v>
      </c>
      <c r="R143" s="201">
        <f t="shared" si="22"/>
        <v>0</v>
      </c>
      <c r="S143" s="201">
        <v>0</v>
      </c>
      <c r="T143" s="202">
        <f t="shared" si="23"/>
        <v>0</v>
      </c>
      <c r="AR143" s="24" t="s">
        <v>275</v>
      </c>
      <c r="AT143" s="24" t="s">
        <v>155</v>
      </c>
      <c r="AU143" s="24" t="s">
        <v>80</v>
      </c>
      <c r="AY143" s="24" t="s">
        <v>152</v>
      </c>
      <c r="BE143" s="203">
        <f t="shared" si="24"/>
        <v>0</v>
      </c>
      <c r="BF143" s="203">
        <f t="shared" si="25"/>
        <v>0</v>
      </c>
      <c r="BG143" s="203">
        <f t="shared" si="26"/>
        <v>0</v>
      </c>
      <c r="BH143" s="203">
        <f t="shared" si="27"/>
        <v>0</v>
      </c>
      <c r="BI143" s="203">
        <f t="shared" si="28"/>
        <v>0</v>
      </c>
      <c r="BJ143" s="24" t="s">
        <v>80</v>
      </c>
      <c r="BK143" s="203">
        <f t="shared" si="29"/>
        <v>0</v>
      </c>
      <c r="BL143" s="24" t="s">
        <v>275</v>
      </c>
      <c r="BM143" s="24" t="s">
        <v>2056</v>
      </c>
    </row>
    <row r="144" spans="2:65" s="1" customFormat="1" ht="16.5" customHeight="1">
      <c r="B144" s="41"/>
      <c r="C144" s="250" t="s">
        <v>366</v>
      </c>
      <c r="D144" s="250" t="s">
        <v>177</v>
      </c>
      <c r="E144" s="251" t="s">
        <v>2057</v>
      </c>
      <c r="F144" s="252" t="s">
        <v>1886</v>
      </c>
      <c r="G144" s="253" t="s">
        <v>804</v>
      </c>
      <c r="H144" s="254">
        <v>6</v>
      </c>
      <c r="I144" s="255"/>
      <c r="J144" s="256">
        <f t="shared" si="20"/>
        <v>0</v>
      </c>
      <c r="K144" s="252" t="s">
        <v>21</v>
      </c>
      <c r="L144" s="257"/>
      <c r="M144" s="258" t="s">
        <v>21</v>
      </c>
      <c r="N144" s="259" t="s">
        <v>43</v>
      </c>
      <c r="O144" s="42"/>
      <c r="P144" s="201">
        <f t="shared" si="21"/>
        <v>0</v>
      </c>
      <c r="Q144" s="201">
        <v>0</v>
      </c>
      <c r="R144" s="201">
        <f t="shared" si="22"/>
        <v>0</v>
      </c>
      <c r="S144" s="201">
        <v>0</v>
      </c>
      <c r="T144" s="202">
        <f t="shared" si="23"/>
        <v>0</v>
      </c>
      <c r="AR144" s="24" t="s">
        <v>431</v>
      </c>
      <c r="AT144" s="24" t="s">
        <v>177</v>
      </c>
      <c r="AU144" s="24" t="s">
        <v>80</v>
      </c>
      <c r="AY144" s="24" t="s">
        <v>152</v>
      </c>
      <c r="BE144" s="203">
        <f t="shared" si="24"/>
        <v>0</v>
      </c>
      <c r="BF144" s="203">
        <f t="shared" si="25"/>
        <v>0</v>
      </c>
      <c r="BG144" s="203">
        <f t="shared" si="26"/>
        <v>0</v>
      </c>
      <c r="BH144" s="203">
        <f t="shared" si="27"/>
        <v>0</v>
      </c>
      <c r="BI144" s="203">
        <f t="shared" si="28"/>
        <v>0</v>
      </c>
      <c r="BJ144" s="24" t="s">
        <v>80</v>
      </c>
      <c r="BK144" s="203">
        <f t="shared" si="29"/>
        <v>0</v>
      </c>
      <c r="BL144" s="24" t="s">
        <v>275</v>
      </c>
      <c r="BM144" s="24" t="s">
        <v>2058</v>
      </c>
    </row>
    <row r="145" spans="2:65" s="1" customFormat="1" ht="16.5" customHeight="1">
      <c r="B145" s="41"/>
      <c r="C145" s="192" t="s">
        <v>386</v>
      </c>
      <c r="D145" s="192" t="s">
        <v>155</v>
      </c>
      <c r="E145" s="193" t="s">
        <v>2059</v>
      </c>
      <c r="F145" s="194" t="s">
        <v>2060</v>
      </c>
      <c r="G145" s="195" t="s">
        <v>804</v>
      </c>
      <c r="H145" s="196">
        <v>4</v>
      </c>
      <c r="I145" s="197"/>
      <c r="J145" s="198">
        <f t="shared" si="20"/>
        <v>0</v>
      </c>
      <c r="K145" s="194" t="s">
        <v>21</v>
      </c>
      <c r="L145" s="61"/>
      <c r="M145" s="199" t="s">
        <v>21</v>
      </c>
      <c r="N145" s="200" t="s">
        <v>43</v>
      </c>
      <c r="O145" s="42"/>
      <c r="P145" s="201">
        <f t="shared" si="21"/>
        <v>0</v>
      </c>
      <c r="Q145" s="201">
        <v>0</v>
      </c>
      <c r="R145" s="201">
        <f t="shared" si="22"/>
        <v>0</v>
      </c>
      <c r="S145" s="201">
        <v>0</v>
      </c>
      <c r="T145" s="202">
        <f t="shared" si="23"/>
        <v>0</v>
      </c>
      <c r="AR145" s="24" t="s">
        <v>275</v>
      </c>
      <c r="AT145" s="24" t="s">
        <v>155</v>
      </c>
      <c r="AU145" s="24" t="s">
        <v>80</v>
      </c>
      <c r="AY145" s="24" t="s">
        <v>152</v>
      </c>
      <c r="BE145" s="203">
        <f t="shared" si="24"/>
        <v>0</v>
      </c>
      <c r="BF145" s="203">
        <f t="shared" si="25"/>
        <v>0</v>
      </c>
      <c r="BG145" s="203">
        <f t="shared" si="26"/>
        <v>0</v>
      </c>
      <c r="BH145" s="203">
        <f t="shared" si="27"/>
        <v>0</v>
      </c>
      <c r="BI145" s="203">
        <f t="shared" si="28"/>
        <v>0</v>
      </c>
      <c r="BJ145" s="24" t="s">
        <v>80</v>
      </c>
      <c r="BK145" s="203">
        <f t="shared" si="29"/>
        <v>0</v>
      </c>
      <c r="BL145" s="24" t="s">
        <v>275</v>
      </c>
      <c r="BM145" s="24" t="s">
        <v>2061</v>
      </c>
    </row>
    <row r="146" spans="2:65" s="1" customFormat="1" ht="16.5" customHeight="1">
      <c r="B146" s="41"/>
      <c r="C146" s="250" t="s">
        <v>412</v>
      </c>
      <c r="D146" s="250" t="s">
        <v>177</v>
      </c>
      <c r="E146" s="251" t="s">
        <v>2062</v>
      </c>
      <c r="F146" s="252" t="s">
        <v>2063</v>
      </c>
      <c r="G146" s="253" t="s">
        <v>804</v>
      </c>
      <c r="H146" s="254">
        <v>4</v>
      </c>
      <c r="I146" s="255"/>
      <c r="J146" s="256">
        <f t="shared" si="20"/>
        <v>0</v>
      </c>
      <c r="K146" s="252" t="s">
        <v>21</v>
      </c>
      <c r="L146" s="257"/>
      <c r="M146" s="258" t="s">
        <v>21</v>
      </c>
      <c r="N146" s="259" t="s">
        <v>43</v>
      </c>
      <c r="O146" s="42"/>
      <c r="P146" s="201">
        <f t="shared" si="21"/>
        <v>0</v>
      </c>
      <c r="Q146" s="201">
        <v>0</v>
      </c>
      <c r="R146" s="201">
        <f t="shared" si="22"/>
        <v>0</v>
      </c>
      <c r="S146" s="201">
        <v>0</v>
      </c>
      <c r="T146" s="202">
        <f t="shared" si="23"/>
        <v>0</v>
      </c>
      <c r="AR146" s="24" t="s">
        <v>431</v>
      </c>
      <c r="AT146" s="24" t="s">
        <v>177</v>
      </c>
      <c r="AU146" s="24" t="s">
        <v>80</v>
      </c>
      <c r="AY146" s="24" t="s">
        <v>152</v>
      </c>
      <c r="BE146" s="203">
        <f t="shared" si="24"/>
        <v>0</v>
      </c>
      <c r="BF146" s="203">
        <f t="shared" si="25"/>
        <v>0</v>
      </c>
      <c r="BG146" s="203">
        <f t="shared" si="26"/>
        <v>0</v>
      </c>
      <c r="BH146" s="203">
        <f t="shared" si="27"/>
        <v>0</v>
      </c>
      <c r="BI146" s="203">
        <f t="shared" si="28"/>
        <v>0</v>
      </c>
      <c r="BJ146" s="24" t="s">
        <v>80</v>
      </c>
      <c r="BK146" s="203">
        <f t="shared" si="29"/>
        <v>0</v>
      </c>
      <c r="BL146" s="24" t="s">
        <v>275</v>
      </c>
      <c r="BM146" s="24" t="s">
        <v>2064</v>
      </c>
    </row>
    <row r="147" spans="2:65" s="1" customFormat="1" ht="16.5" customHeight="1">
      <c r="B147" s="41"/>
      <c r="C147" s="192" t="s">
        <v>680</v>
      </c>
      <c r="D147" s="192" t="s">
        <v>155</v>
      </c>
      <c r="E147" s="193" t="s">
        <v>2065</v>
      </c>
      <c r="F147" s="194" t="s">
        <v>2066</v>
      </c>
      <c r="G147" s="195" t="s">
        <v>804</v>
      </c>
      <c r="H147" s="196">
        <v>3</v>
      </c>
      <c r="I147" s="197"/>
      <c r="J147" s="198">
        <f t="shared" si="20"/>
        <v>0</v>
      </c>
      <c r="K147" s="194" t="s">
        <v>21</v>
      </c>
      <c r="L147" s="61"/>
      <c r="M147" s="199" t="s">
        <v>21</v>
      </c>
      <c r="N147" s="200" t="s">
        <v>43</v>
      </c>
      <c r="O147" s="42"/>
      <c r="P147" s="201">
        <f t="shared" si="21"/>
        <v>0</v>
      </c>
      <c r="Q147" s="201">
        <v>0</v>
      </c>
      <c r="R147" s="201">
        <f t="shared" si="22"/>
        <v>0</v>
      </c>
      <c r="S147" s="201">
        <v>0</v>
      </c>
      <c r="T147" s="202">
        <f t="shared" si="23"/>
        <v>0</v>
      </c>
      <c r="AR147" s="24" t="s">
        <v>275</v>
      </c>
      <c r="AT147" s="24" t="s">
        <v>155</v>
      </c>
      <c r="AU147" s="24" t="s">
        <v>80</v>
      </c>
      <c r="AY147" s="24" t="s">
        <v>152</v>
      </c>
      <c r="BE147" s="203">
        <f t="shared" si="24"/>
        <v>0</v>
      </c>
      <c r="BF147" s="203">
        <f t="shared" si="25"/>
        <v>0</v>
      </c>
      <c r="BG147" s="203">
        <f t="shared" si="26"/>
        <v>0</v>
      </c>
      <c r="BH147" s="203">
        <f t="shared" si="27"/>
        <v>0</v>
      </c>
      <c r="BI147" s="203">
        <f t="shared" si="28"/>
        <v>0</v>
      </c>
      <c r="BJ147" s="24" t="s">
        <v>80</v>
      </c>
      <c r="BK147" s="203">
        <f t="shared" si="29"/>
        <v>0</v>
      </c>
      <c r="BL147" s="24" t="s">
        <v>275</v>
      </c>
      <c r="BM147" s="24" t="s">
        <v>2067</v>
      </c>
    </row>
    <row r="148" spans="2:65" s="1" customFormat="1" ht="16.5" customHeight="1">
      <c r="B148" s="41"/>
      <c r="C148" s="250" t="s">
        <v>685</v>
      </c>
      <c r="D148" s="250" t="s">
        <v>177</v>
      </c>
      <c r="E148" s="251" t="s">
        <v>2068</v>
      </c>
      <c r="F148" s="252" t="s">
        <v>2069</v>
      </c>
      <c r="G148" s="253" t="s">
        <v>804</v>
      </c>
      <c r="H148" s="254">
        <v>3</v>
      </c>
      <c r="I148" s="255"/>
      <c r="J148" s="256">
        <f t="shared" si="20"/>
        <v>0</v>
      </c>
      <c r="K148" s="252" t="s">
        <v>21</v>
      </c>
      <c r="L148" s="257"/>
      <c r="M148" s="258" t="s">
        <v>21</v>
      </c>
      <c r="N148" s="259" t="s">
        <v>43</v>
      </c>
      <c r="O148" s="42"/>
      <c r="P148" s="201">
        <f t="shared" si="21"/>
        <v>0</v>
      </c>
      <c r="Q148" s="201">
        <v>0</v>
      </c>
      <c r="R148" s="201">
        <f t="shared" si="22"/>
        <v>0</v>
      </c>
      <c r="S148" s="201">
        <v>0</v>
      </c>
      <c r="T148" s="202">
        <f t="shared" si="23"/>
        <v>0</v>
      </c>
      <c r="AR148" s="24" t="s">
        <v>431</v>
      </c>
      <c r="AT148" s="24" t="s">
        <v>177</v>
      </c>
      <c r="AU148" s="24" t="s">
        <v>80</v>
      </c>
      <c r="AY148" s="24" t="s">
        <v>152</v>
      </c>
      <c r="BE148" s="203">
        <f t="shared" si="24"/>
        <v>0</v>
      </c>
      <c r="BF148" s="203">
        <f t="shared" si="25"/>
        <v>0</v>
      </c>
      <c r="BG148" s="203">
        <f t="shared" si="26"/>
        <v>0</v>
      </c>
      <c r="BH148" s="203">
        <f t="shared" si="27"/>
        <v>0</v>
      </c>
      <c r="BI148" s="203">
        <f t="shared" si="28"/>
        <v>0</v>
      </c>
      <c r="BJ148" s="24" t="s">
        <v>80</v>
      </c>
      <c r="BK148" s="203">
        <f t="shared" si="29"/>
        <v>0</v>
      </c>
      <c r="BL148" s="24" t="s">
        <v>275</v>
      </c>
      <c r="BM148" s="24" t="s">
        <v>2070</v>
      </c>
    </row>
    <row r="149" spans="2:65" s="1" customFormat="1" ht="16.5" customHeight="1">
      <c r="B149" s="41"/>
      <c r="C149" s="192" t="s">
        <v>690</v>
      </c>
      <c r="D149" s="192" t="s">
        <v>155</v>
      </c>
      <c r="E149" s="193" t="s">
        <v>2071</v>
      </c>
      <c r="F149" s="194" t="s">
        <v>1899</v>
      </c>
      <c r="G149" s="195" t="s">
        <v>804</v>
      </c>
      <c r="H149" s="196">
        <v>1</v>
      </c>
      <c r="I149" s="197"/>
      <c r="J149" s="198">
        <f t="shared" si="20"/>
        <v>0</v>
      </c>
      <c r="K149" s="194" t="s">
        <v>21</v>
      </c>
      <c r="L149" s="61"/>
      <c r="M149" s="199" t="s">
        <v>21</v>
      </c>
      <c r="N149" s="200" t="s">
        <v>43</v>
      </c>
      <c r="O149" s="42"/>
      <c r="P149" s="201">
        <f t="shared" si="21"/>
        <v>0</v>
      </c>
      <c r="Q149" s="201">
        <v>0</v>
      </c>
      <c r="R149" s="201">
        <f t="shared" si="22"/>
        <v>0</v>
      </c>
      <c r="S149" s="201">
        <v>0</v>
      </c>
      <c r="T149" s="202">
        <f t="shared" si="23"/>
        <v>0</v>
      </c>
      <c r="AR149" s="24" t="s">
        <v>275</v>
      </c>
      <c r="AT149" s="24" t="s">
        <v>155</v>
      </c>
      <c r="AU149" s="24" t="s">
        <v>80</v>
      </c>
      <c r="AY149" s="24" t="s">
        <v>152</v>
      </c>
      <c r="BE149" s="203">
        <f t="shared" si="24"/>
        <v>0</v>
      </c>
      <c r="BF149" s="203">
        <f t="shared" si="25"/>
        <v>0</v>
      </c>
      <c r="BG149" s="203">
        <f t="shared" si="26"/>
        <v>0</v>
      </c>
      <c r="BH149" s="203">
        <f t="shared" si="27"/>
        <v>0</v>
      </c>
      <c r="BI149" s="203">
        <f t="shared" si="28"/>
        <v>0</v>
      </c>
      <c r="BJ149" s="24" t="s">
        <v>80</v>
      </c>
      <c r="BK149" s="203">
        <f t="shared" si="29"/>
        <v>0</v>
      </c>
      <c r="BL149" s="24" t="s">
        <v>275</v>
      </c>
      <c r="BM149" s="24" t="s">
        <v>2072</v>
      </c>
    </row>
    <row r="150" spans="2:65" s="1" customFormat="1" ht="16.5" customHeight="1">
      <c r="B150" s="41"/>
      <c r="C150" s="250" t="s">
        <v>695</v>
      </c>
      <c r="D150" s="250" t="s">
        <v>177</v>
      </c>
      <c r="E150" s="251" t="s">
        <v>2073</v>
      </c>
      <c r="F150" s="252" t="s">
        <v>1902</v>
      </c>
      <c r="G150" s="253" t="s">
        <v>804</v>
      </c>
      <c r="H150" s="254">
        <v>1</v>
      </c>
      <c r="I150" s="255"/>
      <c r="J150" s="256">
        <f t="shared" si="20"/>
        <v>0</v>
      </c>
      <c r="K150" s="252" t="s">
        <v>21</v>
      </c>
      <c r="L150" s="257"/>
      <c r="M150" s="258" t="s">
        <v>21</v>
      </c>
      <c r="N150" s="259" t="s">
        <v>43</v>
      </c>
      <c r="O150" s="42"/>
      <c r="P150" s="201">
        <f t="shared" si="21"/>
        <v>0</v>
      </c>
      <c r="Q150" s="201">
        <v>0</v>
      </c>
      <c r="R150" s="201">
        <f t="shared" si="22"/>
        <v>0</v>
      </c>
      <c r="S150" s="201">
        <v>0</v>
      </c>
      <c r="T150" s="202">
        <f t="shared" si="23"/>
        <v>0</v>
      </c>
      <c r="AR150" s="24" t="s">
        <v>431</v>
      </c>
      <c r="AT150" s="24" t="s">
        <v>177</v>
      </c>
      <c r="AU150" s="24" t="s">
        <v>80</v>
      </c>
      <c r="AY150" s="24" t="s">
        <v>152</v>
      </c>
      <c r="BE150" s="203">
        <f t="shared" si="24"/>
        <v>0</v>
      </c>
      <c r="BF150" s="203">
        <f t="shared" si="25"/>
        <v>0</v>
      </c>
      <c r="BG150" s="203">
        <f t="shared" si="26"/>
        <v>0</v>
      </c>
      <c r="BH150" s="203">
        <f t="shared" si="27"/>
        <v>0</v>
      </c>
      <c r="BI150" s="203">
        <f t="shared" si="28"/>
        <v>0</v>
      </c>
      <c r="BJ150" s="24" t="s">
        <v>80</v>
      </c>
      <c r="BK150" s="203">
        <f t="shared" si="29"/>
        <v>0</v>
      </c>
      <c r="BL150" s="24" t="s">
        <v>275</v>
      </c>
      <c r="BM150" s="24" t="s">
        <v>2074</v>
      </c>
    </row>
    <row r="151" spans="2:65" s="1" customFormat="1" ht="16.5" customHeight="1">
      <c r="B151" s="41"/>
      <c r="C151" s="192" t="s">
        <v>707</v>
      </c>
      <c r="D151" s="192" t="s">
        <v>155</v>
      </c>
      <c r="E151" s="193" t="s">
        <v>2075</v>
      </c>
      <c r="F151" s="194" t="s">
        <v>2076</v>
      </c>
      <c r="G151" s="195" t="s">
        <v>804</v>
      </c>
      <c r="H151" s="196">
        <v>2</v>
      </c>
      <c r="I151" s="197"/>
      <c r="J151" s="198">
        <f t="shared" si="20"/>
        <v>0</v>
      </c>
      <c r="K151" s="194" t="s">
        <v>21</v>
      </c>
      <c r="L151" s="61"/>
      <c r="M151" s="199" t="s">
        <v>21</v>
      </c>
      <c r="N151" s="200" t="s">
        <v>43</v>
      </c>
      <c r="O151" s="42"/>
      <c r="P151" s="201">
        <f t="shared" si="21"/>
        <v>0</v>
      </c>
      <c r="Q151" s="201">
        <v>0</v>
      </c>
      <c r="R151" s="201">
        <f t="shared" si="22"/>
        <v>0</v>
      </c>
      <c r="S151" s="201">
        <v>0</v>
      </c>
      <c r="T151" s="202">
        <f t="shared" si="23"/>
        <v>0</v>
      </c>
      <c r="AR151" s="24" t="s">
        <v>275</v>
      </c>
      <c r="AT151" s="24" t="s">
        <v>155</v>
      </c>
      <c r="AU151" s="24" t="s">
        <v>80</v>
      </c>
      <c r="AY151" s="24" t="s">
        <v>152</v>
      </c>
      <c r="BE151" s="203">
        <f t="shared" si="24"/>
        <v>0</v>
      </c>
      <c r="BF151" s="203">
        <f t="shared" si="25"/>
        <v>0</v>
      </c>
      <c r="BG151" s="203">
        <f t="shared" si="26"/>
        <v>0</v>
      </c>
      <c r="BH151" s="203">
        <f t="shared" si="27"/>
        <v>0</v>
      </c>
      <c r="BI151" s="203">
        <f t="shared" si="28"/>
        <v>0</v>
      </c>
      <c r="BJ151" s="24" t="s">
        <v>80</v>
      </c>
      <c r="BK151" s="203">
        <f t="shared" si="29"/>
        <v>0</v>
      </c>
      <c r="BL151" s="24" t="s">
        <v>275</v>
      </c>
      <c r="BM151" s="24" t="s">
        <v>2077</v>
      </c>
    </row>
    <row r="152" spans="2:65" s="1" customFormat="1" ht="16.5" customHeight="1">
      <c r="B152" s="41"/>
      <c r="C152" s="250" t="s">
        <v>712</v>
      </c>
      <c r="D152" s="250" t="s">
        <v>177</v>
      </c>
      <c r="E152" s="251" t="s">
        <v>2078</v>
      </c>
      <c r="F152" s="252" t="s">
        <v>2079</v>
      </c>
      <c r="G152" s="253" t="s">
        <v>804</v>
      </c>
      <c r="H152" s="254">
        <v>2</v>
      </c>
      <c r="I152" s="255"/>
      <c r="J152" s="256">
        <f t="shared" si="20"/>
        <v>0</v>
      </c>
      <c r="K152" s="252" t="s">
        <v>21</v>
      </c>
      <c r="L152" s="257"/>
      <c r="M152" s="258" t="s">
        <v>21</v>
      </c>
      <c r="N152" s="259" t="s">
        <v>43</v>
      </c>
      <c r="O152" s="42"/>
      <c r="P152" s="201">
        <f t="shared" si="21"/>
        <v>0</v>
      </c>
      <c r="Q152" s="201">
        <v>0</v>
      </c>
      <c r="R152" s="201">
        <f t="shared" si="22"/>
        <v>0</v>
      </c>
      <c r="S152" s="201">
        <v>0</v>
      </c>
      <c r="T152" s="202">
        <f t="shared" si="23"/>
        <v>0</v>
      </c>
      <c r="AR152" s="24" t="s">
        <v>431</v>
      </c>
      <c r="AT152" s="24" t="s">
        <v>177</v>
      </c>
      <c r="AU152" s="24" t="s">
        <v>80</v>
      </c>
      <c r="AY152" s="24" t="s">
        <v>152</v>
      </c>
      <c r="BE152" s="203">
        <f t="shared" si="24"/>
        <v>0</v>
      </c>
      <c r="BF152" s="203">
        <f t="shared" si="25"/>
        <v>0</v>
      </c>
      <c r="BG152" s="203">
        <f t="shared" si="26"/>
        <v>0</v>
      </c>
      <c r="BH152" s="203">
        <f t="shared" si="27"/>
        <v>0</v>
      </c>
      <c r="BI152" s="203">
        <f t="shared" si="28"/>
        <v>0</v>
      </c>
      <c r="BJ152" s="24" t="s">
        <v>80</v>
      </c>
      <c r="BK152" s="203">
        <f t="shared" si="29"/>
        <v>0</v>
      </c>
      <c r="BL152" s="24" t="s">
        <v>275</v>
      </c>
      <c r="BM152" s="24" t="s">
        <v>2080</v>
      </c>
    </row>
    <row r="153" spans="2:65" s="1" customFormat="1" ht="16.5" customHeight="1">
      <c r="B153" s="41"/>
      <c r="C153" s="192" t="s">
        <v>719</v>
      </c>
      <c r="D153" s="192" t="s">
        <v>155</v>
      </c>
      <c r="E153" s="193" t="s">
        <v>2081</v>
      </c>
      <c r="F153" s="194" t="s">
        <v>2082</v>
      </c>
      <c r="G153" s="195" t="s">
        <v>804</v>
      </c>
      <c r="H153" s="196">
        <v>0.5</v>
      </c>
      <c r="I153" s="197"/>
      <c r="J153" s="198">
        <f t="shared" si="20"/>
        <v>0</v>
      </c>
      <c r="K153" s="194" t="s">
        <v>21</v>
      </c>
      <c r="L153" s="61"/>
      <c r="M153" s="199" t="s">
        <v>21</v>
      </c>
      <c r="N153" s="200" t="s">
        <v>43</v>
      </c>
      <c r="O153" s="42"/>
      <c r="P153" s="201">
        <f t="shared" si="21"/>
        <v>0</v>
      </c>
      <c r="Q153" s="201">
        <v>0</v>
      </c>
      <c r="R153" s="201">
        <f t="shared" si="22"/>
        <v>0</v>
      </c>
      <c r="S153" s="201">
        <v>0</v>
      </c>
      <c r="T153" s="202">
        <f t="shared" si="23"/>
        <v>0</v>
      </c>
      <c r="AR153" s="24" t="s">
        <v>275</v>
      </c>
      <c r="AT153" s="24" t="s">
        <v>155</v>
      </c>
      <c r="AU153" s="24" t="s">
        <v>80</v>
      </c>
      <c r="AY153" s="24" t="s">
        <v>152</v>
      </c>
      <c r="BE153" s="203">
        <f t="shared" si="24"/>
        <v>0</v>
      </c>
      <c r="BF153" s="203">
        <f t="shared" si="25"/>
        <v>0</v>
      </c>
      <c r="BG153" s="203">
        <f t="shared" si="26"/>
        <v>0</v>
      </c>
      <c r="BH153" s="203">
        <f t="shared" si="27"/>
        <v>0</v>
      </c>
      <c r="BI153" s="203">
        <f t="shared" si="28"/>
        <v>0</v>
      </c>
      <c r="BJ153" s="24" t="s">
        <v>80</v>
      </c>
      <c r="BK153" s="203">
        <f t="shared" si="29"/>
        <v>0</v>
      </c>
      <c r="BL153" s="24" t="s">
        <v>275</v>
      </c>
      <c r="BM153" s="24" t="s">
        <v>2083</v>
      </c>
    </row>
    <row r="154" spans="2:65" s="1" customFormat="1" ht="16.5" customHeight="1">
      <c r="B154" s="41"/>
      <c r="C154" s="250" t="s">
        <v>727</v>
      </c>
      <c r="D154" s="250" t="s">
        <v>177</v>
      </c>
      <c r="E154" s="251" t="s">
        <v>2084</v>
      </c>
      <c r="F154" s="252" t="s">
        <v>2085</v>
      </c>
      <c r="G154" s="253" t="s">
        <v>804</v>
      </c>
      <c r="H154" s="254">
        <v>0.5</v>
      </c>
      <c r="I154" s="255"/>
      <c r="J154" s="256">
        <f t="shared" si="20"/>
        <v>0</v>
      </c>
      <c r="K154" s="252" t="s">
        <v>21</v>
      </c>
      <c r="L154" s="257"/>
      <c r="M154" s="258" t="s">
        <v>21</v>
      </c>
      <c r="N154" s="259" t="s">
        <v>43</v>
      </c>
      <c r="O154" s="42"/>
      <c r="P154" s="201">
        <f t="shared" si="21"/>
        <v>0</v>
      </c>
      <c r="Q154" s="201">
        <v>0</v>
      </c>
      <c r="R154" s="201">
        <f t="shared" si="22"/>
        <v>0</v>
      </c>
      <c r="S154" s="201">
        <v>0</v>
      </c>
      <c r="T154" s="202">
        <f t="shared" si="23"/>
        <v>0</v>
      </c>
      <c r="AR154" s="24" t="s">
        <v>431</v>
      </c>
      <c r="AT154" s="24" t="s">
        <v>177</v>
      </c>
      <c r="AU154" s="24" t="s">
        <v>80</v>
      </c>
      <c r="AY154" s="24" t="s">
        <v>152</v>
      </c>
      <c r="BE154" s="203">
        <f t="shared" si="24"/>
        <v>0</v>
      </c>
      <c r="BF154" s="203">
        <f t="shared" si="25"/>
        <v>0</v>
      </c>
      <c r="BG154" s="203">
        <f t="shared" si="26"/>
        <v>0</v>
      </c>
      <c r="BH154" s="203">
        <f t="shared" si="27"/>
        <v>0</v>
      </c>
      <c r="BI154" s="203">
        <f t="shared" si="28"/>
        <v>0</v>
      </c>
      <c r="BJ154" s="24" t="s">
        <v>80</v>
      </c>
      <c r="BK154" s="203">
        <f t="shared" si="29"/>
        <v>0</v>
      </c>
      <c r="BL154" s="24" t="s">
        <v>275</v>
      </c>
      <c r="BM154" s="24" t="s">
        <v>2086</v>
      </c>
    </row>
    <row r="155" spans="2:65" s="1" customFormat="1" ht="16.5" customHeight="1">
      <c r="B155" s="41"/>
      <c r="C155" s="192" t="s">
        <v>732</v>
      </c>
      <c r="D155" s="192" t="s">
        <v>155</v>
      </c>
      <c r="E155" s="193" t="s">
        <v>2087</v>
      </c>
      <c r="F155" s="194" t="s">
        <v>2088</v>
      </c>
      <c r="G155" s="195" t="s">
        <v>804</v>
      </c>
      <c r="H155" s="196">
        <v>12</v>
      </c>
      <c r="I155" s="197"/>
      <c r="J155" s="198">
        <f t="shared" si="20"/>
        <v>0</v>
      </c>
      <c r="K155" s="194" t="s">
        <v>21</v>
      </c>
      <c r="L155" s="61"/>
      <c r="M155" s="199" t="s">
        <v>21</v>
      </c>
      <c r="N155" s="200" t="s">
        <v>43</v>
      </c>
      <c r="O155" s="42"/>
      <c r="P155" s="201">
        <f t="shared" si="21"/>
        <v>0</v>
      </c>
      <c r="Q155" s="201">
        <v>0</v>
      </c>
      <c r="R155" s="201">
        <f t="shared" si="22"/>
        <v>0</v>
      </c>
      <c r="S155" s="201">
        <v>0</v>
      </c>
      <c r="T155" s="202">
        <f t="shared" si="23"/>
        <v>0</v>
      </c>
      <c r="AR155" s="24" t="s">
        <v>275</v>
      </c>
      <c r="AT155" s="24" t="s">
        <v>155</v>
      </c>
      <c r="AU155" s="24" t="s">
        <v>80</v>
      </c>
      <c r="AY155" s="24" t="s">
        <v>152</v>
      </c>
      <c r="BE155" s="203">
        <f t="shared" si="24"/>
        <v>0</v>
      </c>
      <c r="BF155" s="203">
        <f t="shared" si="25"/>
        <v>0</v>
      </c>
      <c r="BG155" s="203">
        <f t="shared" si="26"/>
        <v>0</v>
      </c>
      <c r="BH155" s="203">
        <f t="shared" si="27"/>
        <v>0</v>
      </c>
      <c r="BI155" s="203">
        <f t="shared" si="28"/>
        <v>0</v>
      </c>
      <c r="BJ155" s="24" t="s">
        <v>80</v>
      </c>
      <c r="BK155" s="203">
        <f t="shared" si="29"/>
        <v>0</v>
      </c>
      <c r="BL155" s="24" t="s">
        <v>275</v>
      </c>
      <c r="BM155" s="24" t="s">
        <v>2089</v>
      </c>
    </row>
    <row r="156" spans="2:65" s="1" customFormat="1" ht="16.5" customHeight="1">
      <c r="B156" s="41"/>
      <c r="C156" s="250" t="s">
        <v>734</v>
      </c>
      <c r="D156" s="250" t="s">
        <v>177</v>
      </c>
      <c r="E156" s="251" t="s">
        <v>2090</v>
      </c>
      <c r="F156" s="252" t="s">
        <v>2091</v>
      </c>
      <c r="G156" s="253" t="s">
        <v>804</v>
      </c>
      <c r="H156" s="254">
        <v>12</v>
      </c>
      <c r="I156" s="255"/>
      <c r="J156" s="256">
        <f t="shared" si="20"/>
        <v>0</v>
      </c>
      <c r="K156" s="252" t="s">
        <v>21</v>
      </c>
      <c r="L156" s="257"/>
      <c r="M156" s="258" t="s">
        <v>21</v>
      </c>
      <c r="N156" s="259" t="s">
        <v>43</v>
      </c>
      <c r="O156" s="4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AR156" s="24" t="s">
        <v>431</v>
      </c>
      <c r="AT156" s="24" t="s">
        <v>177</v>
      </c>
      <c r="AU156" s="24" t="s">
        <v>80</v>
      </c>
      <c r="AY156" s="24" t="s">
        <v>152</v>
      </c>
      <c r="BE156" s="203">
        <f t="shared" si="24"/>
        <v>0</v>
      </c>
      <c r="BF156" s="203">
        <f t="shared" si="25"/>
        <v>0</v>
      </c>
      <c r="BG156" s="203">
        <f t="shared" si="26"/>
        <v>0</v>
      </c>
      <c r="BH156" s="203">
        <f t="shared" si="27"/>
        <v>0</v>
      </c>
      <c r="BI156" s="203">
        <f t="shared" si="28"/>
        <v>0</v>
      </c>
      <c r="BJ156" s="24" t="s">
        <v>80</v>
      </c>
      <c r="BK156" s="203">
        <f t="shared" si="29"/>
        <v>0</v>
      </c>
      <c r="BL156" s="24" t="s">
        <v>275</v>
      </c>
      <c r="BM156" s="24" t="s">
        <v>2092</v>
      </c>
    </row>
    <row r="157" spans="2:65" s="1" customFormat="1" ht="16.5" customHeight="1">
      <c r="B157" s="41"/>
      <c r="C157" s="192" t="s">
        <v>738</v>
      </c>
      <c r="D157" s="192" t="s">
        <v>155</v>
      </c>
      <c r="E157" s="193" t="s">
        <v>2093</v>
      </c>
      <c r="F157" s="194" t="s">
        <v>2094</v>
      </c>
      <c r="G157" s="195" t="s">
        <v>804</v>
      </c>
      <c r="H157" s="196">
        <v>1</v>
      </c>
      <c r="I157" s="197"/>
      <c r="J157" s="198">
        <f t="shared" si="20"/>
        <v>0</v>
      </c>
      <c r="K157" s="194" t="s">
        <v>21</v>
      </c>
      <c r="L157" s="61"/>
      <c r="M157" s="199" t="s">
        <v>21</v>
      </c>
      <c r="N157" s="200" t="s">
        <v>43</v>
      </c>
      <c r="O157" s="42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AR157" s="24" t="s">
        <v>275</v>
      </c>
      <c r="AT157" s="24" t="s">
        <v>155</v>
      </c>
      <c r="AU157" s="24" t="s">
        <v>80</v>
      </c>
      <c r="AY157" s="24" t="s">
        <v>152</v>
      </c>
      <c r="BE157" s="203">
        <f t="shared" si="24"/>
        <v>0</v>
      </c>
      <c r="BF157" s="203">
        <f t="shared" si="25"/>
        <v>0</v>
      </c>
      <c r="BG157" s="203">
        <f t="shared" si="26"/>
        <v>0</v>
      </c>
      <c r="BH157" s="203">
        <f t="shared" si="27"/>
        <v>0</v>
      </c>
      <c r="BI157" s="203">
        <f t="shared" si="28"/>
        <v>0</v>
      </c>
      <c r="BJ157" s="24" t="s">
        <v>80</v>
      </c>
      <c r="BK157" s="203">
        <f t="shared" si="29"/>
        <v>0</v>
      </c>
      <c r="BL157" s="24" t="s">
        <v>275</v>
      </c>
      <c r="BM157" s="24" t="s">
        <v>2095</v>
      </c>
    </row>
    <row r="158" spans="2:65" s="1" customFormat="1" ht="16.5" customHeight="1">
      <c r="B158" s="41"/>
      <c r="C158" s="250" t="s">
        <v>744</v>
      </c>
      <c r="D158" s="250" t="s">
        <v>177</v>
      </c>
      <c r="E158" s="251" t="s">
        <v>2096</v>
      </c>
      <c r="F158" s="252" t="s">
        <v>2097</v>
      </c>
      <c r="G158" s="253" t="s">
        <v>804</v>
      </c>
      <c r="H158" s="254">
        <v>1</v>
      </c>
      <c r="I158" s="255"/>
      <c r="J158" s="256">
        <f t="shared" si="20"/>
        <v>0</v>
      </c>
      <c r="K158" s="252" t="s">
        <v>21</v>
      </c>
      <c r="L158" s="257"/>
      <c r="M158" s="258" t="s">
        <v>21</v>
      </c>
      <c r="N158" s="259" t="s">
        <v>43</v>
      </c>
      <c r="O158" s="4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AR158" s="24" t="s">
        <v>431</v>
      </c>
      <c r="AT158" s="24" t="s">
        <v>177</v>
      </c>
      <c r="AU158" s="24" t="s">
        <v>80</v>
      </c>
      <c r="AY158" s="24" t="s">
        <v>152</v>
      </c>
      <c r="BE158" s="203">
        <f t="shared" si="24"/>
        <v>0</v>
      </c>
      <c r="BF158" s="203">
        <f t="shared" si="25"/>
        <v>0</v>
      </c>
      <c r="BG158" s="203">
        <f t="shared" si="26"/>
        <v>0</v>
      </c>
      <c r="BH158" s="203">
        <f t="shared" si="27"/>
        <v>0</v>
      </c>
      <c r="BI158" s="203">
        <f t="shared" si="28"/>
        <v>0</v>
      </c>
      <c r="BJ158" s="24" t="s">
        <v>80</v>
      </c>
      <c r="BK158" s="203">
        <f t="shared" si="29"/>
        <v>0</v>
      </c>
      <c r="BL158" s="24" t="s">
        <v>275</v>
      </c>
      <c r="BM158" s="24" t="s">
        <v>2098</v>
      </c>
    </row>
    <row r="159" spans="2:65" s="1" customFormat="1" ht="16.5" customHeight="1">
      <c r="B159" s="41"/>
      <c r="C159" s="192" t="s">
        <v>749</v>
      </c>
      <c r="D159" s="192" t="s">
        <v>155</v>
      </c>
      <c r="E159" s="193" t="s">
        <v>2099</v>
      </c>
      <c r="F159" s="194" t="s">
        <v>1905</v>
      </c>
      <c r="G159" s="195" t="s">
        <v>804</v>
      </c>
      <c r="H159" s="196">
        <v>1</v>
      </c>
      <c r="I159" s="197"/>
      <c r="J159" s="198">
        <f t="shared" si="20"/>
        <v>0</v>
      </c>
      <c r="K159" s="194" t="s">
        <v>21</v>
      </c>
      <c r="L159" s="61"/>
      <c r="M159" s="199" t="s">
        <v>21</v>
      </c>
      <c r="N159" s="200" t="s">
        <v>43</v>
      </c>
      <c r="O159" s="4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AR159" s="24" t="s">
        <v>275</v>
      </c>
      <c r="AT159" s="24" t="s">
        <v>155</v>
      </c>
      <c r="AU159" s="24" t="s">
        <v>80</v>
      </c>
      <c r="AY159" s="24" t="s">
        <v>152</v>
      </c>
      <c r="BE159" s="203">
        <f t="shared" si="24"/>
        <v>0</v>
      </c>
      <c r="BF159" s="203">
        <f t="shared" si="25"/>
        <v>0</v>
      </c>
      <c r="BG159" s="203">
        <f t="shared" si="26"/>
        <v>0</v>
      </c>
      <c r="BH159" s="203">
        <f t="shared" si="27"/>
        <v>0</v>
      </c>
      <c r="BI159" s="203">
        <f t="shared" si="28"/>
        <v>0</v>
      </c>
      <c r="BJ159" s="24" t="s">
        <v>80</v>
      </c>
      <c r="BK159" s="203">
        <f t="shared" si="29"/>
        <v>0</v>
      </c>
      <c r="BL159" s="24" t="s">
        <v>275</v>
      </c>
      <c r="BM159" s="24" t="s">
        <v>2100</v>
      </c>
    </row>
    <row r="160" spans="2:65" s="1" customFormat="1" ht="16.5" customHeight="1">
      <c r="B160" s="41"/>
      <c r="C160" s="250" t="s">
        <v>754</v>
      </c>
      <c r="D160" s="250" t="s">
        <v>177</v>
      </c>
      <c r="E160" s="251" t="s">
        <v>2101</v>
      </c>
      <c r="F160" s="252" t="s">
        <v>1908</v>
      </c>
      <c r="G160" s="253" t="s">
        <v>804</v>
      </c>
      <c r="H160" s="254">
        <v>1</v>
      </c>
      <c r="I160" s="255"/>
      <c r="J160" s="256">
        <f t="shared" si="20"/>
        <v>0</v>
      </c>
      <c r="K160" s="252" t="s">
        <v>21</v>
      </c>
      <c r="L160" s="257"/>
      <c r="M160" s="258" t="s">
        <v>21</v>
      </c>
      <c r="N160" s="259" t="s">
        <v>43</v>
      </c>
      <c r="O160" s="4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AR160" s="24" t="s">
        <v>431</v>
      </c>
      <c r="AT160" s="24" t="s">
        <v>177</v>
      </c>
      <c r="AU160" s="24" t="s">
        <v>80</v>
      </c>
      <c r="AY160" s="24" t="s">
        <v>152</v>
      </c>
      <c r="BE160" s="203">
        <f t="shared" si="24"/>
        <v>0</v>
      </c>
      <c r="BF160" s="203">
        <f t="shared" si="25"/>
        <v>0</v>
      </c>
      <c r="BG160" s="203">
        <f t="shared" si="26"/>
        <v>0</v>
      </c>
      <c r="BH160" s="203">
        <f t="shared" si="27"/>
        <v>0</v>
      </c>
      <c r="BI160" s="203">
        <f t="shared" si="28"/>
        <v>0</v>
      </c>
      <c r="BJ160" s="24" t="s">
        <v>80</v>
      </c>
      <c r="BK160" s="203">
        <f t="shared" si="29"/>
        <v>0</v>
      </c>
      <c r="BL160" s="24" t="s">
        <v>275</v>
      </c>
      <c r="BM160" s="24" t="s">
        <v>2102</v>
      </c>
    </row>
    <row r="161" spans="2:65" s="1" customFormat="1" ht="16.5" customHeight="1">
      <c r="B161" s="41"/>
      <c r="C161" s="192" t="s">
        <v>761</v>
      </c>
      <c r="D161" s="192" t="s">
        <v>155</v>
      </c>
      <c r="E161" s="193" t="s">
        <v>2103</v>
      </c>
      <c r="F161" s="194" t="s">
        <v>2104</v>
      </c>
      <c r="G161" s="195" t="s">
        <v>804</v>
      </c>
      <c r="H161" s="196">
        <v>3</v>
      </c>
      <c r="I161" s="197"/>
      <c r="J161" s="198">
        <f t="shared" si="20"/>
        <v>0</v>
      </c>
      <c r="K161" s="194" t="s">
        <v>21</v>
      </c>
      <c r="L161" s="61"/>
      <c r="M161" s="199" t="s">
        <v>21</v>
      </c>
      <c r="N161" s="200" t="s">
        <v>43</v>
      </c>
      <c r="O161" s="4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AR161" s="24" t="s">
        <v>275</v>
      </c>
      <c r="AT161" s="24" t="s">
        <v>155</v>
      </c>
      <c r="AU161" s="24" t="s">
        <v>80</v>
      </c>
      <c r="AY161" s="24" t="s">
        <v>152</v>
      </c>
      <c r="BE161" s="203">
        <f t="shared" si="24"/>
        <v>0</v>
      </c>
      <c r="BF161" s="203">
        <f t="shared" si="25"/>
        <v>0</v>
      </c>
      <c r="BG161" s="203">
        <f t="shared" si="26"/>
        <v>0</v>
      </c>
      <c r="BH161" s="203">
        <f t="shared" si="27"/>
        <v>0</v>
      </c>
      <c r="BI161" s="203">
        <f t="shared" si="28"/>
        <v>0</v>
      </c>
      <c r="BJ161" s="24" t="s">
        <v>80</v>
      </c>
      <c r="BK161" s="203">
        <f t="shared" si="29"/>
        <v>0</v>
      </c>
      <c r="BL161" s="24" t="s">
        <v>275</v>
      </c>
      <c r="BM161" s="24" t="s">
        <v>2105</v>
      </c>
    </row>
    <row r="162" spans="2:65" s="1" customFormat="1" ht="16.5" customHeight="1">
      <c r="B162" s="41"/>
      <c r="C162" s="250" t="s">
        <v>768</v>
      </c>
      <c r="D162" s="250" t="s">
        <v>177</v>
      </c>
      <c r="E162" s="251" t="s">
        <v>2106</v>
      </c>
      <c r="F162" s="252" t="s">
        <v>2107</v>
      </c>
      <c r="G162" s="253" t="s">
        <v>804</v>
      </c>
      <c r="H162" s="254">
        <v>3</v>
      </c>
      <c r="I162" s="255"/>
      <c r="J162" s="256">
        <f t="shared" si="20"/>
        <v>0</v>
      </c>
      <c r="K162" s="252" t="s">
        <v>21</v>
      </c>
      <c r="L162" s="257"/>
      <c r="M162" s="258" t="s">
        <v>21</v>
      </c>
      <c r="N162" s="259" t="s">
        <v>43</v>
      </c>
      <c r="O162" s="4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AR162" s="24" t="s">
        <v>431</v>
      </c>
      <c r="AT162" s="24" t="s">
        <v>177</v>
      </c>
      <c r="AU162" s="24" t="s">
        <v>80</v>
      </c>
      <c r="AY162" s="24" t="s">
        <v>152</v>
      </c>
      <c r="BE162" s="203">
        <f t="shared" si="24"/>
        <v>0</v>
      </c>
      <c r="BF162" s="203">
        <f t="shared" si="25"/>
        <v>0</v>
      </c>
      <c r="BG162" s="203">
        <f t="shared" si="26"/>
        <v>0</v>
      </c>
      <c r="BH162" s="203">
        <f t="shared" si="27"/>
        <v>0</v>
      </c>
      <c r="BI162" s="203">
        <f t="shared" si="28"/>
        <v>0</v>
      </c>
      <c r="BJ162" s="24" t="s">
        <v>80</v>
      </c>
      <c r="BK162" s="203">
        <f t="shared" si="29"/>
        <v>0</v>
      </c>
      <c r="BL162" s="24" t="s">
        <v>275</v>
      </c>
      <c r="BM162" s="24" t="s">
        <v>2108</v>
      </c>
    </row>
    <row r="163" spans="2:65" s="1" customFormat="1" ht="16.5" customHeight="1">
      <c r="B163" s="41"/>
      <c r="C163" s="192" t="s">
        <v>775</v>
      </c>
      <c r="D163" s="192" t="s">
        <v>155</v>
      </c>
      <c r="E163" s="193" t="s">
        <v>2109</v>
      </c>
      <c r="F163" s="194" t="s">
        <v>1989</v>
      </c>
      <c r="G163" s="195" t="s">
        <v>804</v>
      </c>
      <c r="H163" s="196">
        <v>1</v>
      </c>
      <c r="I163" s="197"/>
      <c r="J163" s="198">
        <f t="shared" si="20"/>
        <v>0</v>
      </c>
      <c r="K163" s="194" t="s">
        <v>21</v>
      </c>
      <c r="L163" s="61"/>
      <c r="M163" s="199" t="s">
        <v>21</v>
      </c>
      <c r="N163" s="200" t="s">
        <v>43</v>
      </c>
      <c r="O163" s="4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AR163" s="24" t="s">
        <v>275</v>
      </c>
      <c r="AT163" s="24" t="s">
        <v>155</v>
      </c>
      <c r="AU163" s="24" t="s">
        <v>80</v>
      </c>
      <c r="AY163" s="24" t="s">
        <v>152</v>
      </c>
      <c r="BE163" s="203">
        <f t="shared" si="24"/>
        <v>0</v>
      </c>
      <c r="BF163" s="203">
        <f t="shared" si="25"/>
        <v>0</v>
      </c>
      <c r="BG163" s="203">
        <f t="shared" si="26"/>
        <v>0</v>
      </c>
      <c r="BH163" s="203">
        <f t="shared" si="27"/>
        <v>0</v>
      </c>
      <c r="BI163" s="203">
        <f t="shared" si="28"/>
        <v>0</v>
      </c>
      <c r="BJ163" s="24" t="s">
        <v>80</v>
      </c>
      <c r="BK163" s="203">
        <f t="shared" si="29"/>
        <v>0</v>
      </c>
      <c r="BL163" s="24" t="s">
        <v>275</v>
      </c>
      <c r="BM163" s="24" t="s">
        <v>2110</v>
      </c>
    </row>
    <row r="164" spans="2:65" s="1" customFormat="1" ht="16.5" customHeight="1">
      <c r="B164" s="41"/>
      <c r="C164" s="250" t="s">
        <v>785</v>
      </c>
      <c r="D164" s="250" t="s">
        <v>177</v>
      </c>
      <c r="E164" s="251" t="s">
        <v>2111</v>
      </c>
      <c r="F164" s="252" t="s">
        <v>1992</v>
      </c>
      <c r="G164" s="253" t="s">
        <v>804</v>
      </c>
      <c r="H164" s="254">
        <v>1</v>
      </c>
      <c r="I164" s="255"/>
      <c r="J164" s="256">
        <f t="shared" si="20"/>
        <v>0</v>
      </c>
      <c r="K164" s="252" t="s">
        <v>21</v>
      </c>
      <c r="L164" s="257"/>
      <c r="M164" s="258" t="s">
        <v>21</v>
      </c>
      <c r="N164" s="259" t="s">
        <v>43</v>
      </c>
      <c r="O164" s="4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AR164" s="24" t="s">
        <v>431</v>
      </c>
      <c r="AT164" s="24" t="s">
        <v>177</v>
      </c>
      <c r="AU164" s="24" t="s">
        <v>80</v>
      </c>
      <c r="AY164" s="24" t="s">
        <v>152</v>
      </c>
      <c r="BE164" s="203">
        <f t="shared" si="24"/>
        <v>0</v>
      </c>
      <c r="BF164" s="203">
        <f t="shared" si="25"/>
        <v>0</v>
      </c>
      <c r="BG164" s="203">
        <f t="shared" si="26"/>
        <v>0</v>
      </c>
      <c r="BH164" s="203">
        <f t="shared" si="27"/>
        <v>0</v>
      </c>
      <c r="BI164" s="203">
        <f t="shared" si="28"/>
        <v>0</v>
      </c>
      <c r="BJ164" s="24" t="s">
        <v>80</v>
      </c>
      <c r="BK164" s="203">
        <f t="shared" si="29"/>
        <v>0</v>
      </c>
      <c r="BL164" s="24" t="s">
        <v>275</v>
      </c>
      <c r="BM164" s="24" t="s">
        <v>2112</v>
      </c>
    </row>
    <row r="165" spans="2:65" s="1" customFormat="1" ht="16.5" customHeight="1">
      <c r="B165" s="41"/>
      <c r="C165" s="192" t="s">
        <v>791</v>
      </c>
      <c r="D165" s="192" t="s">
        <v>155</v>
      </c>
      <c r="E165" s="193" t="s">
        <v>2113</v>
      </c>
      <c r="F165" s="194" t="s">
        <v>2114</v>
      </c>
      <c r="G165" s="195" t="s">
        <v>804</v>
      </c>
      <c r="H165" s="196">
        <v>2</v>
      </c>
      <c r="I165" s="197"/>
      <c r="J165" s="198">
        <f t="shared" si="20"/>
        <v>0</v>
      </c>
      <c r="K165" s="194" t="s">
        <v>21</v>
      </c>
      <c r="L165" s="61"/>
      <c r="M165" s="199" t="s">
        <v>21</v>
      </c>
      <c r="N165" s="200" t="s">
        <v>43</v>
      </c>
      <c r="O165" s="4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AR165" s="24" t="s">
        <v>275</v>
      </c>
      <c r="AT165" s="24" t="s">
        <v>155</v>
      </c>
      <c r="AU165" s="24" t="s">
        <v>80</v>
      </c>
      <c r="AY165" s="24" t="s">
        <v>152</v>
      </c>
      <c r="BE165" s="203">
        <f t="shared" si="24"/>
        <v>0</v>
      </c>
      <c r="BF165" s="203">
        <f t="shared" si="25"/>
        <v>0</v>
      </c>
      <c r="BG165" s="203">
        <f t="shared" si="26"/>
        <v>0</v>
      </c>
      <c r="BH165" s="203">
        <f t="shared" si="27"/>
        <v>0</v>
      </c>
      <c r="BI165" s="203">
        <f t="shared" si="28"/>
        <v>0</v>
      </c>
      <c r="BJ165" s="24" t="s">
        <v>80</v>
      </c>
      <c r="BK165" s="203">
        <f t="shared" si="29"/>
        <v>0</v>
      </c>
      <c r="BL165" s="24" t="s">
        <v>275</v>
      </c>
      <c r="BM165" s="24" t="s">
        <v>2115</v>
      </c>
    </row>
    <row r="166" spans="2:65" s="1" customFormat="1" ht="16.5" customHeight="1">
      <c r="B166" s="41"/>
      <c r="C166" s="250" t="s">
        <v>795</v>
      </c>
      <c r="D166" s="250" t="s">
        <v>177</v>
      </c>
      <c r="E166" s="251" t="s">
        <v>2116</v>
      </c>
      <c r="F166" s="252" t="s">
        <v>2117</v>
      </c>
      <c r="G166" s="253" t="s">
        <v>804</v>
      </c>
      <c r="H166" s="254">
        <v>2</v>
      </c>
      <c r="I166" s="255"/>
      <c r="J166" s="256">
        <f t="shared" si="20"/>
        <v>0</v>
      </c>
      <c r="K166" s="252" t="s">
        <v>21</v>
      </c>
      <c r="L166" s="257"/>
      <c r="M166" s="258" t="s">
        <v>21</v>
      </c>
      <c r="N166" s="259" t="s">
        <v>43</v>
      </c>
      <c r="O166" s="4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AR166" s="24" t="s">
        <v>431</v>
      </c>
      <c r="AT166" s="24" t="s">
        <v>177</v>
      </c>
      <c r="AU166" s="24" t="s">
        <v>80</v>
      </c>
      <c r="AY166" s="24" t="s">
        <v>152</v>
      </c>
      <c r="BE166" s="203">
        <f t="shared" si="24"/>
        <v>0</v>
      </c>
      <c r="BF166" s="203">
        <f t="shared" si="25"/>
        <v>0</v>
      </c>
      <c r="BG166" s="203">
        <f t="shared" si="26"/>
        <v>0</v>
      </c>
      <c r="BH166" s="203">
        <f t="shared" si="27"/>
        <v>0</v>
      </c>
      <c r="BI166" s="203">
        <f t="shared" si="28"/>
        <v>0</v>
      </c>
      <c r="BJ166" s="24" t="s">
        <v>80</v>
      </c>
      <c r="BK166" s="203">
        <f t="shared" si="29"/>
        <v>0</v>
      </c>
      <c r="BL166" s="24" t="s">
        <v>275</v>
      </c>
      <c r="BM166" s="24" t="s">
        <v>2118</v>
      </c>
    </row>
    <row r="167" spans="2:65" s="1" customFormat="1" ht="16.5" customHeight="1">
      <c r="B167" s="41"/>
      <c r="C167" s="192" t="s">
        <v>801</v>
      </c>
      <c r="D167" s="192" t="s">
        <v>155</v>
      </c>
      <c r="E167" s="193" t="s">
        <v>2119</v>
      </c>
      <c r="F167" s="194" t="s">
        <v>1995</v>
      </c>
      <c r="G167" s="195" t="s">
        <v>804</v>
      </c>
      <c r="H167" s="196">
        <v>1</v>
      </c>
      <c r="I167" s="197"/>
      <c r="J167" s="198">
        <f t="shared" si="20"/>
        <v>0</v>
      </c>
      <c r="K167" s="194" t="s">
        <v>21</v>
      </c>
      <c r="L167" s="61"/>
      <c r="M167" s="199" t="s">
        <v>21</v>
      </c>
      <c r="N167" s="200" t="s">
        <v>43</v>
      </c>
      <c r="O167" s="4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AR167" s="24" t="s">
        <v>275</v>
      </c>
      <c r="AT167" s="24" t="s">
        <v>155</v>
      </c>
      <c r="AU167" s="24" t="s">
        <v>80</v>
      </c>
      <c r="AY167" s="24" t="s">
        <v>152</v>
      </c>
      <c r="BE167" s="203">
        <f t="shared" si="24"/>
        <v>0</v>
      </c>
      <c r="BF167" s="203">
        <f t="shared" si="25"/>
        <v>0</v>
      </c>
      <c r="BG167" s="203">
        <f t="shared" si="26"/>
        <v>0</v>
      </c>
      <c r="BH167" s="203">
        <f t="shared" si="27"/>
        <v>0</v>
      </c>
      <c r="BI167" s="203">
        <f t="shared" si="28"/>
        <v>0</v>
      </c>
      <c r="BJ167" s="24" t="s">
        <v>80</v>
      </c>
      <c r="BK167" s="203">
        <f t="shared" si="29"/>
        <v>0</v>
      </c>
      <c r="BL167" s="24" t="s">
        <v>275</v>
      </c>
      <c r="BM167" s="24" t="s">
        <v>2120</v>
      </c>
    </row>
    <row r="168" spans="2:65" s="1" customFormat="1" ht="16.5" customHeight="1">
      <c r="B168" s="41"/>
      <c r="C168" s="250" t="s">
        <v>807</v>
      </c>
      <c r="D168" s="250" t="s">
        <v>177</v>
      </c>
      <c r="E168" s="251" t="s">
        <v>2121</v>
      </c>
      <c r="F168" s="252" t="s">
        <v>1998</v>
      </c>
      <c r="G168" s="253" t="s">
        <v>804</v>
      </c>
      <c r="H168" s="254">
        <v>1</v>
      </c>
      <c r="I168" s="255"/>
      <c r="J168" s="256">
        <f t="shared" si="20"/>
        <v>0</v>
      </c>
      <c r="K168" s="252" t="s">
        <v>21</v>
      </c>
      <c r="L168" s="257"/>
      <c r="M168" s="258" t="s">
        <v>21</v>
      </c>
      <c r="N168" s="259" t="s">
        <v>43</v>
      </c>
      <c r="O168" s="4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AR168" s="24" t="s">
        <v>431</v>
      </c>
      <c r="AT168" s="24" t="s">
        <v>177</v>
      </c>
      <c r="AU168" s="24" t="s">
        <v>80</v>
      </c>
      <c r="AY168" s="24" t="s">
        <v>152</v>
      </c>
      <c r="BE168" s="203">
        <f t="shared" si="24"/>
        <v>0</v>
      </c>
      <c r="BF168" s="203">
        <f t="shared" si="25"/>
        <v>0</v>
      </c>
      <c r="BG168" s="203">
        <f t="shared" si="26"/>
        <v>0</v>
      </c>
      <c r="BH168" s="203">
        <f t="shared" si="27"/>
        <v>0</v>
      </c>
      <c r="BI168" s="203">
        <f t="shared" si="28"/>
        <v>0</v>
      </c>
      <c r="BJ168" s="24" t="s">
        <v>80</v>
      </c>
      <c r="BK168" s="203">
        <f t="shared" si="29"/>
        <v>0</v>
      </c>
      <c r="BL168" s="24" t="s">
        <v>275</v>
      </c>
      <c r="BM168" s="24" t="s">
        <v>2122</v>
      </c>
    </row>
    <row r="169" spans="2:65" s="1" customFormat="1" ht="16.5" customHeight="1">
      <c r="B169" s="41"/>
      <c r="C169" s="192" t="s">
        <v>811</v>
      </c>
      <c r="D169" s="192" t="s">
        <v>155</v>
      </c>
      <c r="E169" s="193" t="s">
        <v>2123</v>
      </c>
      <c r="F169" s="194" t="s">
        <v>2124</v>
      </c>
      <c r="G169" s="195" t="s">
        <v>804</v>
      </c>
      <c r="H169" s="196">
        <v>1</v>
      </c>
      <c r="I169" s="197"/>
      <c r="J169" s="198">
        <f t="shared" ref="J169:J200" si="30">ROUND(I169*H169,2)</f>
        <v>0</v>
      </c>
      <c r="K169" s="194" t="s">
        <v>21</v>
      </c>
      <c r="L169" s="61"/>
      <c r="M169" s="199" t="s">
        <v>21</v>
      </c>
      <c r="N169" s="200" t="s">
        <v>43</v>
      </c>
      <c r="O169" s="42"/>
      <c r="P169" s="201">
        <f t="shared" ref="P169:P200" si="31">O169*H169</f>
        <v>0</v>
      </c>
      <c r="Q169" s="201">
        <v>0</v>
      </c>
      <c r="R169" s="201">
        <f t="shared" ref="R169:R200" si="32">Q169*H169</f>
        <v>0</v>
      </c>
      <c r="S169" s="201">
        <v>0</v>
      </c>
      <c r="T169" s="202">
        <f t="shared" ref="T169:T200" si="33">S169*H169</f>
        <v>0</v>
      </c>
      <c r="AR169" s="24" t="s">
        <v>275</v>
      </c>
      <c r="AT169" s="24" t="s">
        <v>155</v>
      </c>
      <c r="AU169" s="24" t="s">
        <v>80</v>
      </c>
      <c r="AY169" s="24" t="s">
        <v>152</v>
      </c>
      <c r="BE169" s="203">
        <f t="shared" ref="BE169:BE200" si="34">IF(N169="základní",J169,0)</f>
        <v>0</v>
      </c>
      <c r="BF169" s="203">
        <f t="shared" ref="BF169:BF200" si="35">IF(N169="snížená",J169,0)</f>
        <v>0</v>
      </c>
      <c r="BG169" s="203">
        <f t="shared" ref="BG169:BG200" si="36">IF(N169="zákl. přenesená",J169,0)</f>
        <v>0</v>
      </c>
      <c r="BH169" s="203">
        <f t="shared" ref="BH169:BH200" si="37">IF(N169="sníž. přenesená",J169,0)</f>
        <v>0</v>
      </c>
      <c r="BI169" s="203">
        <f t="shared" ref="BI169:BI200" si="38">IF(N169="nulová",J169,0)</f>
        <v>0</v>
      </c>
      <c r="BJ169" s="24" t="s">
        <v>80</v>
      </c>
      <c r="BK169" s="203">
        <f t="shared" ref="BK169:BK200" si="39">ROUND(I169*H169,2)</f>
        <v>0</v>
      </c>
      <c r="BL169" s="24" t="s">
        <v>275</v>
      </c>
      <c r="BM169" s="24" t="s">
        <v>2125</v>
      </c>
    </row>
    <row r="170" spans="2:65" s="1" customFormat="1" ht="16.5" customHeight="1">
      <c r="B170" s="41"/>
      <c r="C170" s="250" t="s">
        <v>815</v>
      </c>
      <c r="D170" s="250" t="s">
        <v>177</v>
      </c>
      <c r="E170" s="251" t="s">
        <v>2126</v>
      </c>
      <c r="F170" s="252" t="s">
        <v>2127</v>
      </c>
      <c r="G170" s="253" t="s">
        <v>804</v>
      </c>
      <c r="H170" s="254">
        <v>1</v>
      </c>
      <c r="I170" s="255"/>
      <c r="J170" s="256">
        <f t="shared" si="30"/>
        <v>0</v>
      </c>
      <c r="K170" s="252" t="s">
        <v>21</v>
      </c>
      <c r="L170" s="257"/>
      <c r="M170" s="258" t="s">
        <v>21</v>
      </c>
      <c r="N170" s="259" t="s">
        <v>43</v>
      </c>
      <c r="O170" s="42"/>
      <c r="P170" s="201">
        <f t="shared" si="31"/>
        <v>0</v>
      </c>
      <c r="Q170" s="201">
        <v>0</v>
      </c>
      <c r="R170" s="201">
        <f t="shared" si="32"/>
        <v>0</v>
      </c>
      <c r="S170" s="201">
        <v>0</v>
      </c>
      <c r="T170" s="202">
        <f t="shared" si="33"/>
        <v>0</v>
      </c>
      <c r="AR170" s="24" t="s">
        <v>431</v>
      </c>
      <c r="AT170" s="24" t="s">
        <v>177</v>
      </c>
      <c r="AU170" s="24" t="s">
        <v>80</v>
      </c>
      <c r="AY170" s="24" t="s">
        <v>152</v>
      </c>
      <c r="BE170" s="203">
        <f t="shared" si="34"/>
        <v>0</v>
      </c>
      <c r="BF170" s="203">
        <f t="shared" si="35"/>
        <v>0</v>
      </c>
      <c r="BG170" s="203">
        <f t="shared" si="36"/>
        <v>0</v>
      </c>
      <c r="BH170" s="203">
        <f t="shared" si="37"/>
        <v>0</v>
      </c>
      <c r="BI170" s="203">
        <f t="shared" si="38"/>
        <v>0</v>
      </c>
      <c r="BJ170" s="24" t="s">
        <v>80</v>
      </c>
      <c r="BK170" s="203">
        <f t="shared" si="39"/>
        <v>0</v>
      </c>
      <c r="BL170" s="24" t="s">
        <v>275</v>
      </c>
      <c r="BM170" s="24" t="s">
        <v>2128</v>
      </c>
    </row>
    <row r="171" spans="2:65" s="1" customFormat="1" ht="16.5" customHeight="1">
      <c r="B171" s="41"/>
      <c r="C171" s="192" t="s">
        <v>822</v>
      </c>
      <c r="D171" s="192" t="s">
        <v>155</v>
      </c>
      <c r="E171" s="193" t="s">
        <v>2129</v>
      </c>
      <c r="F171" s="194" t="s">
        <v>2130</v>
      </c>
      <c r="G171" s="195" t="s">
        <v>804</v>
      </c>
      <c r="H171" s="196">
        <v>2</v>
      </c>
      <c r="I171" s="197"/>
      <c r="J171" s="198">
        <f t="shared" si="30"/>
        <v>0</v>
      </c>
      <c r="K171" s="194" t="s">
        <v>21</v>
      </c>
      <c r="L171" s="61"/>
      <c r="M171" s="199" t="s">
        <v>21</v>
      </c>
      <c r="N171" s="200" t="s">
        <v>43</v>
      </c>
      <c r="O171" s="42"/>
      <c r="P171" s="201">
        <f t="shared" si="31"/>
        <v>0</v>
      </c>
      <c r="Q171" s="201">
        <v>0</v>
      </c>
      <c r="R171" s="201">
        <f t="shared" si="32"/>
        <v>0</v>
      </c>
      <c r="S171" s="201">
        <v>0</v>
      </c>
      <c r="T171" s="202">
        <f t="shared" si="33"/>
        <v>0</v>
      </c>
      <c r="AR171" s="24" t="s">
        <v>275</v>
      </c>
      <c r="AT171" s="24" t="s">
        <v>155</v>
      </c>
      <c r="AU171" s="24" t="s">
        <v>80</v>
      </c>
      <c r="AY171" s="24" t="s">
        <v>152</v>
      </c>
      <c r="BE171" s="203">
        <f t="shared" si="34"/>
        <v>0</v>
      </c>
      <c r="BF171" s="203">
        <f t="shared" si="35"/>
        <v>0</v>
      </c>
      <c r="BG171" s="203">
        <f t="shared" si="36"/>
        <v>0</v>
      </c>
      <c r="BH171" s="203">
        <f t="shared" si="37"/>
        <v>0</v>
      </c>
      <c r="BI171" s="203">
        <f t="shared" si="38"/>
        <v>0</v>
      </c>
      <c r="BJ171" s="24" t="s">
        <v>80</v>
      </c>
      <c r="BK171" s="203">
        <f t="shared" si="39"/>
        <v>0</v>
      </c>
      <c r="BL171" s="24" t="s">
        <v>275</v>
      </c>
      <c r="BM171" s="24" t="s">
        <v>2131</v>
      </c>
    </row>
    <row r="172" spans="2:65" s="1" customFormat="1" ht="16.5" customHeight="1">
      <c r="B172" s="41"/>
      <c r="C172" s="250" t="s">
        <v>831</v>
      </c>
      <c r="D172" s="250" t="s">
        <v>177</v>
      </c>
      <c r="E172" s="251" t="s">
        <v>2132</v>
      </c>
      <c r="F172" s="252" t="s">
        <v>2133</v>
      </c>
      <c r="G172" s="253" t="s">
        <v>804</v>
      </c>
      <c r="H172" s="254">
        <v>2</v>
      </c>
      <c r="I172" s="255"/>
      <c r="J172" s="256">
        <f t="shared" si="30"/>
        <v>0</v>
      </c>
      <c r="K172" s="252" t="s">
        <v>21</v>
      </c>
      <c r="L172" s="257"/>
      <c r="M172" s="258" t="s">
        <v>21</v>
      </c>
      <c r="N172" s="259" t="s">
        <v>43</v>
      </c>
      <c r="O172" s="42"/>
      <c r="P172" s="201">
        <f t="shared" si="31"/>
        <v>0</v>
      </c>
      <c r="Q172" s="201">
        <v>0</v>
      </c>
      <c r="R172" s="201">
        <f t="shared" si="32"/>
        <v>0</v>
      </c>
      <c r="S172" s="201">
        <v>0</v>
      </c>
      <c r="T172" s="202">
        <f t="shared" si="33"/>
        <v>0</v>
      </c>
      <c r="AR172" s="24" t="s">
        <v>431</v>
      </c>
      <c r="AT172" s="24" t="s">
        <v>177</v>
      </c>
      <c r="AU172" s="24" t="s">
        <v>80</v>
      </c>
      <c r="AY172" s="24" t="s">
        <v>152</v>
      </c>
      <c r="BE172" s="203">
        <f t="shared" si="34"/>
        <v>0</v>
      </c>
      <c r="BF172" s="203">
        <f t="shared" si="35"/>
        <v>0</v>
      </c>
      <c r="BG172" s="203">
        <f t="shared" si="36"/>
        <v>0</v>
      </c>
      <c r="BH172" s="203">
        <f t="shared" si="37"/>
        <v>0</v>
      </c>
      <c r="BI172" s="203">
        <f t="shared" si="38"/>
        <v>0</v>
      </c>
      <c r="BJ172" s="24" t="s">
        <v>80</v>
      </c>
      <c r="BK172" s="203">
        <f t="shared" si="39"/>
        <v>0</v>
      </c>
      <c r="BL172" s="24" t="s">
        <v>275</v>
      </c>
      <c r="BM172" s="24" t="s">
        <v>2134</v>
      </c>
    </row>
    <row r="173" spans="2:65" s="1" customFormat="1" ht="16.5" customHeight="1">
      <c r="B173" s="41"/>
      <c r="C173" s="192" t="s">
        <v>839</v>
      </c>
      <c r="D173" s="192" t="s">
        <v>155</v>
      </c>
      <c r="E173" s="193" t="s">
        <v>2135</v>
      </c>
      <c r="F173" s="194" t="s">
        <v>2136</v>
      </c>
      <c r="G173" s="195" t="s">
        <v>804</v>
      </c>
      <c r="H173" s="196">
        <v>1</v>
      </c>
      <c r="I173" s="197"/>
      <c r="J173" s="198">
        <f t="shared" si="30"/>
        <v>0</v>
      </c>
      <c r="K173" s="194" t="s">
        <v>21</v>
      </c>
      <c r="L173" s="61"/>
      <c r="M173" s="199" t="s">
        <v>21</v>
      </c>
      <c r="N173" s="200" t="s">
        <v>43</v>
      </c>
      <c r="O173" s="42"/>
      <c r="P173" s="201">
        <f t="shared" si="31"/>
        <v>0</v>
      </c>
      <c r="Q173" s="201">
        <v>0</v>
      </c>
      <c r="R173" s="201">
        <f t="shared" si="32"/>
        <v>0</v>
      </c>
      <c r="S173" s="201">
        <v>0</v>
      </c>
      <c r="T173" s="202">
        <f t="shared" si="33"/>
        <v>0</v>
      </c>
      <c r="AR173" s="24" t="s">
        <v>275</v>
      </c>
      <c r="AT173" s="24" t="s">
        <v>155</v>
      </c>
      <c r="AU173" s="24" t="s">
        <v>80</v>
      </c>
      <c r="AY173" s="24" t="s">
        <v>152</v>
      </c>
      <c r="BE173" s="203">
        <f t="shared" si="34"/>
        <v>0</v>
      </c>
      <c r="BF173" s="203">
        <f t="shared" si="35"/>
        <v>0</v>
      </c>
      <c r="BG173" s="203">
        <f t="shared" si="36"/>
        <v>0</v>
      </c>
      <c r="BH173" s="203">
        <f t="shared" si="37"/>
        <v>0</v>
      </c>
      <c r="BI173" s="203">
        <f t="shared" si="38"/>
        <v>0</v>
      </c>
      <c r="BJ173" s="24" t="s">
        <v>80</v>
      </c>
      <c r="BK173" s="203">
        <f t="shared" si="39"/>
        <v>0</v>
      </c>
      <c r="BL173" s="24" t="s">
        <v>275</v>
      </c>
      <c r="BM173" s="24" t="s">
        <v>2137</v>
      </c>
    </row>
    <row r="174" spans="2:65" s="1" customFormat="1" ht="16.5" customHeight="1">
      <c r="B174" s="41"/>
      <c r="C174" s="250" t="s">
        <v>845</v>
      </c>
      <c r="D174" s="250" t="s">
        <v>177</v>
      </c>
      <c r="E174" s="251" t="s">
        <v>2138</v>
      </c>
      <c r="F174" s="252" t="s">
        <v>2139</v>
      </c>
      <c r="G174" s="253" t="s">
        <v>804</v>
      </c>
      <c r="H174" s="254">
        <v>1</v>
      </c>
      <c r="I174" s="255"/>
      <c r="J174" s="256">
        <f t="shared" si="30"/>
        <v>0</v>
      </c>
      <c r="K174" s="252" t="s">
        <v>21</v>
      </c>
      <c r="L174" s="257"/>
      <c r="M174" s="258" t="s">
        <v>21</v>
      </c>
      <c r="N174" s="259" t="s">
        <v>43</v>
      </c>
      <c r="O174" s="42"/>
      <c r="P174" s="201">
        <f t="shared" si="31"/>
        <v>0</v>
      </c>
      <c r="Q174" s="201">
        <v>0</v>
      </c>
      <c r="R174" s="201">
        <f t="shared" si="32"/>
        <v>0</v>
      </c>
      <c r="S174" s="201">
        <v>0</v>
      </c>
      <c r="T174" s="202">
        <f t="shared" si="33"/>
        <v>0</v>
      </c>
      <c r="AR174" s="24" t="s">
        <v>431</v>
      </c>
      <c r="AT174" s="24" t="s">
        <v>177</v>
      </c>
      <c r="AU174" s="24" t="s">
        <v>80</v>
      </c>
      <c r="AY174" s="24" t="s">
        <v>152</v>
      </c>
      <c r="BE174" s="203">
        <f t="shared" si="34"/>
        <v>0</v>
      </c>
      <c r="BF174" s="203">
        <f t="shared" si="35"/>
        <v>0</v>
      </c>
      <c r="BG174" s="203">
        <f t="shared" si="36"/>
        <v>0</v>
      </c>
      <c r="BH174" s="203">
        <f t="shared" si="37"/>
        <v>0</v>
      </c>
      <c r="BI174" s="203">
        <f t="shared" si="38"/>
        <v>0</v>
      </c>
      <c r="BJ174" s="24" t="s">
        <v>80</v>
      </c>
      <c r="BK174" s="203">
        <f t="shared" si="39"/>
        <v>0</v>
      </c>
      <c r="BL174" s="24" t="s">
        <v>275</v>
      </c>
      <c r="BM174" s="24" t="s">
        <v>2140</v>
      </c>
    </row>
    <row r="175" spans="2:65" s="1" customFormat="1" ht="16.5" customHeight="1">
      <c r="B175" s="41"/>
      <c r="C175" s="192" t="s">
        <v>850</v>
      </c>
      <c r="D175" s="192" t="s">
        <v>155</v>
      </c>
      <c r="E175" s="193" t="s">
        <v>2141</v>
      </c>
      <c r="F175" s="194" t="s">
        <v>2142</v>
      </c>
      <c r="G175" s="195" t="s">
        <v>804</v>
      </c>
      <c r="H175" s="196">
        <v>1</v>
      </c>
      <c r="I175" s="197"/>
      <c r="J175" s="198">
        <f t="shared" si="30"/>
        <v>0</v>
      </c>
      <c r="K175" s="194" t="s">
        <v>21</v>
      </c>
      <c r="L175" s="61"/>
      <c r="M175" s="199" t="s">
        <v>21</v>
      </c>
      <c r="N175" s="200" t="s">
        <v>43</v>
      </c>
      <c r="O175" s="42"/>
      <c r="P175" s="201">
        <f t="shared" si="31"/>
        <v>0</v>
      </c>
      <c r="Q175" s="201">
        <v>0</v>
      </c>
      <c r="R175" s="201">
        <f t="shared" si="32"/>
        <v>0</v>
      </c>
      <c r="S175" s="201">
        <v>0</v>
      </c>
      <c r="T175" s="202">
        <f t="shared" si="33"/>
        <v>0</v>
      </c>
      <c r="AR175" s="24" t="s">
        <v>275</v>
      </c>
      <c r="AT175" s="24" t="s">
        <v>155</v>
      </c>
      <c r="AU175" s="24" t="s">
        <v>80</v>
      </c>
      <c r="AY175" s="24" t="s">
        <v>152</v>
      </c>
      <c r="BE175" s="203">
        <f t="shared" si="34"/>
        <v>0</v>
      </c>
      <c r="BF175" s="203">
        <f t="shared" si="35"/>
        <v>0</v>
      </c>
      <c r="BG175" s="203">
        <f t="shared" si="36"/>
        <v>0</v>
      </c>
      <c r="BH175" s="203">
        <f t="shared" si="37"/>
        <v>0</v>
      </c>
      <c r="BI175" s="203">
        <f t="shared" si="38"/>
        <v>0</v>
      </c>
      <c r="BJ175" s="24" t="s">
        <v>80</v>
      </c>
      <c r="BK175" s="203">
        <f t="shared" si="39"/>
        <v>0</v>
      </c>
      <c r="BL175" s="24" t="s">
        <v>275</v>
      </c>
      <c r="BM175" s="24" t="s">
        <v>2143</v>
      </c>
    </row>
    <row r="176" spans="2:65" s="1" customFormat="1" ht="16.5" customHeight="1">
      <c r="B176" s="41"/>
      <c r="C176" s="250" t="s">
        <v>437</v>
      </c>
      <c r="D176" s="250" t="s">
        <v>177</v>
      </c>
      <c r="E176" s="251" t="s">
        <v>2144</v>
      </c>
      <c r="F176" s="252" t="s">
        <v>2145</v>
      </c>
      <c r="G176" s="253" t="s">
        <v>804</v>
      </c>
      <c r="H176" s="254">
        <v>1</v>
      </c>
      <c r="I176" s="255"/>
      <c r="J176" s="256">
        <f t="shared" si="30"/>
        <v>0</v>
      </c>
      <c r="K176" s="252" t="s">
        <v>21</v>
      </c>
      <c r="L176" s="257"/>
      <c r="M176" s="258" t="s">
        <v>21</v>
      </c>
      <c r="N176" s="259" t="s">
        <v>43</v>
      </c>
      <c r="O176" s="42"/>
      <c r="P176" s="201">
        <f t="shared" si="31"/>
        <v>0</v>
      </c>
      <c r="Q176" s="201">
        <v>0</v>
      </c>
      <c r="R176" s="201">
        <f t="shared" si="32"/>
        <v>0</v>
      </c>
      <c r="S176" s="201">
        <v>0</v>
      </c>
      <c r="T176" s="202">
        <f t="shared" si="33"/>
        <v>0</v>
      </c>
      <c r="AR176" s="24" t="s">
        <v>431</v>
      </c>
      <c r="AT176" s="24" t="s">
        <v>177</v>
      </c>
      <c r="AU176" s="24" t="s">
        <v>80</v>
      </c>
      <c r="AY176" s="24" t="s">
        <v>152</v>
      </c>
      <c r="BE176" s="203">
        <f t="shared" si="34"/>
        <v>0</v>
      </c>
      <c r="BF176" s="203">
        <f t="shared" si="35"/>
        <v>0</v>
      </c>
      <c r="BG176" s="203">
        <f t="shared" si="36"/>
        <v>0</v>
      </c>
      <c r="BH176" s="203">
        <f t="shared" si="37"/>
        <v>0</v>
      </c>
      <c r="BI176" s="203">
        <f t="shared" si="38"/>
        <v>0</v>
      </c>
      <c r="BJ176" s="24" t="s">
        <v>80</v>
      </c>
      <c r="BK176" s="203">
        <f t="shared" si="39"/>
        <v>0</v>
      </c>
      <c r="BL176" s="24" t="s">
        <v>275</v>
      </c>
      <c r="BM176" s="24" t="s">
        <v>2146</v>
      </c>
    </row>
    <row r="177" spans="2:65" s="1" customFormat="1" ht="16.5" customHeight="1">
      <c r="B177" s="41"/>
      <c r="C177" s="192" t="s">
        <v>446</v>
      </c>
      <c r="D177" s="192" t="s">
        <v>155</v>
      </c>
      <c r="E177" s="193" t="s">
        <v>2147</v>
      </c>
      <c r="F177" s="194" t="s">
        <v>2001</v>
      </c>
      <c r="G177" s="195" t="s">
        <v>804</v>
      </c>
      <c r="H177" s="196">
        <v>3</v>
      </c>
      <c r="I177" s="197"/>
      <c r="J177" s="198">
        <f t="shared" si="30"/>
        <v>0</v>
      </c>
      <c r="K177" s="194" t="s">
        <v>21</v>
      </c>
      <c r="L177" s="61"/>
      <c r="M177" s="199" t="s">
        <v>21</v>
      </c>
      <c r="N177" s="200" t="s">
        <v>43</v>
      </c>
      <c r="O177" s="42"/>
      <c r="P177" s="201">
        <f t="shared" si="31"/>
        <v>0</v>
      </c>
      <c r="Q177" s="201">
        <v>0</v>
      </c>
      <c r="R177" s="201">
        <f t="shared" si="32"/>
        <v>0</v>
      </c>
      <c r="S177" s="201">
        <v>0</v>
      </c>
      <c r="T177" s="202">
        <f t="shared" si="33"/>
        <v>0</v>
      </c>
      <c r="AR177" s="24" t="s">
        <v>275</v>
      </c>
      <c r="AT177" s="24" t="s">
        <v>155</v>
      </c>
      <c r="AU177" s="24" t="s">
        <v>80</v>
      </c>
      <c r="AY177" s="24" t="s">
        <v>152</v>
      </c>
      <c r="BE177" s="203">
        <f t="shared" si="34"/>
        <v>0</v>
      </c>
      <c r="BF177" s="203">
        <f t="shared" si="35"/>
        <v>0</v>
      </c>
      <c r="BG177" s="203">
        <f t="shared" si="36"/>
        <v>0</v>
      </c>
      <c r="BH177" s="203">
        <f t="shared" si="37"/>
        <v>0</v>
      </c>
      <c r="BI177" s="203">
        <f t="shared" si="38"/>
        <v>0</v>
      </c>
      <c r="BJ177" s="24" t="s">
        <v>80</v>
      </c>
      <c r="BK177" s="203">
        <f t="shared" si="39"/>
        <v>0</v>
      </c>
      <c r="BL177" s="24" t="s">
        <v>275</v>
      </c>
      <c r="BM177" s="24" t="s">
        <v>2148</v>
      </c>
    </row>
    <row r="178" spans="2:65" s="1" customFormat="1" ht="16.5" customHeight="1">
      <c r="B178" s="41"/>
      <c r="C178" s="250" t="s">
        <v>465</v>
      </c>
      <c r="D178" s="250" t="s">
        <v>177</v>
      </c>
      <c r="E178" s="251" t="s">
        <v>2149</v>
      </c>
      <c r="F178" s="252" t="s">
        <v>2004</v>
      </c>
      <c r="G178" s="253" t="s">
        <v>804</v>
      </c>
      <c r="H178" s="254">
        <v>3</v>
      </c>
      <c r="I178" s="255"/>
      <c r="J178" s="256">
        <f t="shared" si="30"/>
        <v>0</v>
      </c>
      <c r="K178" s="252" t="s">
        <v>21</v>
      </c>
      <c r="L178" s="257"/>
      <c r="M178" s="258" t="s">
        <v>21</v>
      </c>
      <c r="N178" s="259" t="s">
        <v>43</v>
      </c>
      <c r="O178" s="42"/>
      <c r="P178" s="201">
        <f t="shared" si="31"/>
        <v>0</v>
      </c>
      <c r="Q178" s="201">
        <v>0</v>
      </c>
      <c r="R178" s="201">
        <f t="shared" si="32"/>
        <v>0</v>
      </c>
      <c r="S178" s="201">
        <v>0</v>
      </c>
      <c r="T178" s="202">
        <f t="shared" si="33"/>
        <v>0</v>
      </c>
      <c r="AR178" s="24" t="s">
        <v>431</v>
      </c>
      <c r="AT178" s="24" t="s">
        <v>177</v>
      </c>
      <c r="AU178" s="24" t="s">
        <v>80</v>
      </c>
      <c r="AY178" s="24" t="s">
        <v>152</v>
      </c>
      <c r="BE178" s="203">
        <f t="shared" si="34"/>
        <v>0</v>
      </c>
      <c r="BF178" s="203">
        <f t="shared" si="35"/>
        <v>0</v>
      </c>
      <c r="BG178" s="203">
        <f t="shared" si="36"/>
        <v>0</v>
      </c>
      <c r="BH178" s="203">
        <f t="shared" si="37"/>
        <v>0</v>
      </c>
      <c r="BI178" s="203">
        <f t="shared" si="38"/>
        <v>0</v>
      </c>
      <c r="BJ178" s="24" t="s">
        <v>80</v>
      </c>
      <c r="BK178" s="203">
        <f t="shared" si="39"/>
        <v>0</v>
      </c>
      <c r="BL178" s="24" t="s">
        <v>275</v>
      </c>
      <c r="BM178" s="24" t="s">
        <v>2150</v>
      </c>
    </row>
    <row r="179" spans="2:65" s="1" customFormat="1" ht="16.5" customHeight="1">
      <c r="B179" s="41"/>
      <c r="C179" s="192" t="s">
        <v>871</v>
      </c>
      <c r="D179" s="192" t="s">
        <v>155</v>
      </c>
      <c r="E179" s="193" t="s">
        <v>2151</v>
      </c>
      <c r="F179" s="194" t="s">
        <v>2007</v>
      </c>
      <c r="G179" s="195" t="s">
        <v>804</v>
      </c>
      <c r="H179" s="196">
        <v>1</v>
      </c>
      <c r="I179" s="197"/>
      <c r="J179" s="198">
        <f t="shared" si="30"/>
        <v>0</v>
      </c>
      <c r="K179" s="194" t="s">
        <v>21</v>
      </c>
      <c r="L179" s="61"/>
      <c r="M179" s="199" t="s">
        <v>21</v>
      </c>
      <c r="N179" s="200" t="s">
        <v>43</v>
      </c>
      <c r="O179" s="42"/>
      <c r="P179" s="201">
        <f t="shared" si="31"/>
        <v>0</v>
      </c>
      <c r="Q179" s="201">
        <v>0</v>
      </c>
      <c r="R179" s="201">
        <f t="shared" si="32"/>
        <v>0</v>
      </c>
      <c r="S179" s="201">
        <v>0</v>
      </c>
      <c r="T179" s="202">
        <f t="shared" si="33"/>
        <v>0</v>
      </c>
      <c r="AR179" s="24" t="s">
        <v>275</v>
      </c>
      <c r="AT179" s="24" t="s">
        <v>155</v>
      </c>
      <c r="AU179" s="24" t="s">
        <v>80</v>
      </c>
      <c r="AY179" s="24" t="s">
        <v>152</v>
      </c>
      <c r="BE179" s="203">
        <f t="shared" si="34"/>
        <v>0</v>
      </c>
      <c r="BF179" s="203">
        <f t="shared" si="35"/>
        <v>0</v>
      </c>
      <c r="BG179" s="203">
        <f t="shared" si="36"/>
        <v>0</v>
      </c>
      <c r="BH179" s="203">
        <f t="shared" si="37"/>
        <v>0</v>
      </c>
      <c r="BI179" s="203">
        <f t="shared" si="38"/>
        <v>0</v>
      </c>
      <c r="BJ179" s="24" t="s">
        <v>80</v>
      </c>
      <c r="BK179" s="203">
        <f t="shared" si="39"/>
        <v>0</v>
      </c>
      <c r="BL179" s="24" t="s">
        <v>275</v>
      </c>
      <c r="BM179" s="24" t="s">
        <v>2152</v>
      </c>
    </row>
    <row r="180" spans="2:65" s="1" customFormat="1" ht="16.5" customHeight="1">
      <c r="B180" s="41"/>
      <c r="C180" s="250" t="s">
        <v>876</v>
      </c>
      <c r="D180" s="250" t="s">
        <v>177</v>
      </c>
      <c r="E180" s="251" t="s">
        <v>2153</v>
      </c>
      <c r="F180" s="252" t="s">
        <v>2010</v>
      </c>
      <c r="G180" s="253" t="s">
        <v>804</v>
      </c>
      <c r="H180" s="254">
        <v>1</v>
      </c>
      <c r="I180" s="255"/>
      <c r="J180" s="256">
        <f t="shared" si="30"/>
        <v>0</v>
      </c>
      <c r="K180" s="252" t="s">
        <v>21</v>
      </c>
      <c r="L180" s="257"/>
      <c r="M180" s="258" t="s">
        <v>21</v>
      </c>
      <c r="N180" s="259" t="s">
        <v>43</v>
      </c>
      <c r="O180" s="42"/>
      <c r="P180" s="201">
        <f t="shared" si="31"/>
        <v>0</v>
      </c>
      <c r="Q180" s="201">
        <v>0</v>
      </c>
      <c r="R180" s="201">
        <f t="shared" si="32"/>
        <v>0</v>
      </c>
      <c r="S180" s="201">
        <v>0</v>
      </c>
      <c r="T180" s="202">
        <f t="shared" si="33"/>
        <v>0</v>
      </c>
      <c r="AR180" s="24" t="s">
        <v>431</v>
      </c>
      <c r="AT180" s="24" t="s">
        <v>177</v>
      </c>
      <c r="AU180" s="24" t="s">
        <v>80</v>
      </c>
      <c r="AY180" s="24" t="s">
        <v>152</v>
      </c>
      <c r="BE180" s="203">
        <f t="shared" si="34"/>
        <v>0</v>
      </c>
      <c r="BF180" s="203">
        <f t="shared" si="35"/>
        <v>0</v>
      </c>
      <c r="BG180" s="203">
        <f t="shared" si="36"/>
        <v>0</v>
      </c>
      <c r="BH180" s="203">
        <f t="shared" si="37"/>
        <v>0</v>
      </c>
      <c r="BI180" s="203">
        <f t="shared" si="38"/>
        <v>0</v>
      </c>
      <c r="BJ180" s="24" t="s">
        <v>80</v>
      </c>
      <c r="BK180" s="203">
        <f t="shared" si="39"/>
        <v>0</v>
      </c>
      <c r="BL180" s="24" t="s">
        <v>275</v>
      </c>
      <c r="BM180" s="24" t="s">
        <v>2154</v>
      </c>
    </row>
    <row r="181" spans="2:65" s="1" customFormat="1" ht="16.5" customHeight="1">
      <c r="B181" s="41"/>
      <c r="C181" s="192" t="s">
        <v>880</v>
      </c>
      <c r="D181" s="192" t="s">
        <v>155</v>
      </c>
      <c r="E181" s="193" t="s">
        <v>2155</v>
      </c>
      <c r="F181" s="194" t="s">
        <v>1947</v>
      </c>
      <c r="G181" s="195" t="s">
        <v>804</v>
      </c>
      <c r="H181" s="196">
        <v>3</v>
      </c>
      <c r="I181" s="197"/>
      <c r="J181" s="198">
        <f t="shared" si="30"/>
        <v>0</v>
      </c>
      <c r="K181" s="194" t="s">
        <v>21</v>
      </c>
      <c r="L181" s="61"/>
      <c r="M181" s="199" t="s">
        <v>21</v>
      </c>
      <c r="N181" s="200" t="s">
        <v>43</v>
      </c>
      <c r="O181" s="42"/>
      <c r="P181" s="201">
        <f t="shared" si="31"/>
        <v>0</v>
      </c>
      <c r="Q181" s="201">
        <v>0</v>
      </c>
      <c r="R181" s="201">
        <f t="shared" si="32"/>
        <v>0</v>
      </c>
      <c r="S181" s="201">
        <v>0</v>
      </c>
      <c r="T181" s="202">
        <f t="shared" si="33"/>
        <v>0</v>
      </c>
      <c r="AR181" s="24" t="s">
        <v>275</v>
      </c>
      <c r="AT181" s="24" t="s">
        <v>155</v>
      </c>
      <c r="AU181" s="24" t="s">
        <v>80</v>
      </c>
      <c r="AY181" s="24" t="s">
        <v>152</v>
      </c>
      <c r="BE181" s="203">
        <f t="shared" si="34"/>
        <v>0</v>
      </c>
      <c r="BF181" s="203">
        <f t="shared" si="35"/>
        <v>0</v>
      </c>
      <c r="BG181" s="203">
        <f t="shared" si="36"/>
        <v>0</v>
      </c>
      <c r="BH181" s="203">
        <f t="shared" si="37"/>
        <v>0</v>
      </c>
      <c r="BI181" s="203">
        <f t="shared" si="38"/>
        <v>0</v>
      </c>
      <c r="BJ181" s="24" t="s">
        <v>80</v>
      </c>
      <c r="BK181" s="203">
        <f t="shared" si="39"/>
        <v>0</v>
      </c>
      <c r="BL181" s="24" t="s">
        <v>275</v>
      </c>
      <c r="BM181" s="24" t="s">
        <v>2156</v>
      </c>
    </row>
    <row r="182" spans="2:65" s="1" customFormat="1" ht="16.5" customHeight="1">
      <c r="B182" s="41"/>
      <c r="C182" s="250" t="s">
        <v>885</v>
      </c>
      <c r="D182" s="250" t="s">
        <v>177</v>
      </c>
      <c r="E182" s="251" t="s">
        <v>2157</v>
      </c>
      <c r="F182" s="252" t="s">
        <v>1950</v>
      </c>
      <c r="G182" s="253" t="s">
        <v>804</v>
      </c>
      <c r="H182" s="254">
        <v>3</v>
      </c>
      <c r="I182" s="255"/>
      <c r="J182" s="256">
        <f t="shared" si="30"/>
        <v>0</v>
      </c>
      <c r="K182" s="252" t="s">
        <v>21</v>
      </c>
      <c r="L182" s="257"/>
      <c r="M182" s="258" t="s">
        <v>21</v>
      </c>
      <c r="N182" s="259" t="s">
        <v>43</v>
      </c>
      <c r="O182" s="42"/>
      <c r="P182" s="201">
        <f t="shared" si="31"/>
        <v>0</v>
      </c>
      <c r="Q182" s="201">
        <v>0</v>
      </c>
      <c r="R182" s="201">
        <f t="shared" si="32"/>
        <v>0</v>
      </c>
      <c r="S182" s="201">
        <v>0</v>
      </c>
      <c r="T182" s="202">
        <f t="shared" si="33"/>
        <v>0</v>
      </c>
      <c r="AR182" s="24" t="s">
        <v>431</v>
      </c>
      <c r="AT182" s="24" t="s">
        <v>177</v>
      </c>
      <c r="AU182" s="24" t="s">
        <v>80</v>
      </c>
      <c r="AY182" s="24" t="s">
        <v>152</v>
      </c>
      <c r="BE182" s="203">
        <f t="shared" si="34"/>
        <v>0</v>
      </c>
      <c r="BF182" s="203">
        <f t="shared" si="35"/>
        <v>0</v>
      </c>
      <c r="BG182" s="203">
        <f t="shared" si="36"/>
        <v>0</v>
      </c>
      <c r="BH182" s="203">
        <f t="shared" si="37"/>
        <v>0</v>
      </c>
      <c r="BI182" s="203">
        <f t="shared" si="38"/>
        <v>0</v>
      </c>
      <c r="BJ182" s="24" t="s">
        <v>80</v>
      </c>
      <c r="BK182" s="203">
        <f t="shared" si="39"/>
        <v>0</v>
      </c>
      <c r="BL182" s="24" t="s">
        <v>275</v>
      </c>
      <c r="BM182" s="24" t="s">
        <v>2158</v>
      </c>
    </row>
    <row r="183" spans="2:65" s="1" customFormat="1" ht="16.5" customHeight="1">
      <c r="B183" s="41"/>
      <c r="C183" s="192" t="s">
        <v>889</v>
      </c>
      <c r="D183" s="192" t="s">
        <v>155</v>
      </c>
      <c r="E183" s="193" t="s">
        <v>2159</v>
      </c>
      <c r="F183" s="194" t="s">
        <v>1953</v>
      </c>
      <c r="G183" s="195" t="s">
        <v>804</v>
      </c>
      <c r="H183" s="196">
        <v>2</v>
      </c>
      <c r="I183" s="197"/>
      <c r="J183" s="198">
        <f t="shared" si="30"/>
        <v>0</v>
      </c>
      <c r="K183" s="194" t="s">
        <v>21</v>
      </c>
      <c r="L183" s="61"/>
      <c r="M183" s="199" t="s">
        <v>21</v>
      </c>
      <c r="N183" s="200" t="s">
        <v>43</v>
      </c>
      <c r="O183" s="42"/>
      <c r="P183" s="201">
        <f t="shared" si="31"/>
        <v>0</v>
      </c>
      <c r="Q183" s="201">
        <v>0</v>
      </c>
      <c r="R183" s="201">
        <f t="shared" si="32"/>
        <v>0</v>
      </c>
      <c r="S183" s="201">
        <v>0</v>
      </c>
      <c r="T183" s="202">
        <f t="shared" si="33"/>
        <v>0</v>
      </c>
      <c r="AR183" s="24" t="s">
        <v>275</v>
      </c>
      <c r="AT183" s="24" t="s">
        <v>155</v>
      </c>
      <c r="AU183" s="24" t="s">
        <v>80</v>
      </c>
      <c r="AY183" s="24" t="s">
        <v>152</v>
      </c>
      <c r="BE183" s="203">
        <f t="shared" si="34"/>
        <v>0</v>
      </c>
      <c r="BF183" s="203">
        <f t="shared" si="35"/>
        <v>0</v>
      </c>
      <c r="BG183" s="203">
        <f t="shared" si="36"/>
        <v>0</v>
      </c>
      <c r="BH183" s="203">
        <f t="shared" si="37"/>
        <v>0</v>
      </c>
      <c r="BI183" s="203">
        <f t="shared" si="38"/>
        <v>0</v>
      </c>
      <c r="BJ183" s="24" t="s">
        <v>80</v>
      </c>
      <c r="BK183" s="203">
        <f t="shared" si="39"/>
        <v>0</v>
      </c>
      <c r="BL183" s="24" t="s">
        <v>275</v>
      </c>
      <c r="BM183" s="24" t="s">
        <v>2160</v>
      </c>
    </row>
    <row r="184" spans="2:65" s="1" customFormat="1" ht="16.5" customHeight="1">
      <c r="B184" s="41"/>
      <c r="C184" s="250" t="s">
        <v>892</v>
      </c>
      <c r="D184" s="250" t="s">
        <v>177</v>
      </c>
      <c r="E184" s="251" t="s">
        <v>2161</v>
      </c>
      <c r="F184" s="252" t="s">
        <v>1956</v>
      </c>
      <c r="G184" s="253" t="s">
        <v>804</v>
      </c>
      <c r="H184" s="254">
        <v>2</v>
      </c>
      <c r="I184" s="255"/>
      <c r="J184" s="256">
        <f t="shared" si="30"/>
        <v>0</v>
      </c>
      <c r="K184" s="252" t="s">
        <v>21</v>
      </c>
      <c r="L184" s="257"/>
      <c r="M184" s="258" t="s">
        <v>21</v>
      </c>
      <c r="N184" s="259" t="s">
        <v>43</v>
      </c>
      <c r="O184" s="42"/>
      <c r="P184" s="201">
        <f t="shared" si="31"/>
        <v>0</v>
      </c>
      <c r="Q184" s="201">
        <v>0</v>
      </c>
      <c r="R184" s="201">
        <f t="shared" si="32"/>
        <v>0</v>
      </c>
      <c r="S184" s="201">
        <v>0</v>
      </c>
      <c r="T184" s="202">
        <f t="shared" si="33"/>
        <v>0</v>
      </c>
      <c r="AR184" s="24" t="s">
        <v>431</v>
      </c>
      <c r="AT184" s="24" t="s">
        <v>177</v>
      </c>
      <c r="AU184" s="24" t="s">
        <v>80</v>
      </c>
      <c r="AY184" s="24" t="s">
        <v>152</v>
      </c>
      <c r="BE184" s="203">
        <f t="shared" si="34"/>
        <v>0</v>
      </c>
      <c r="BF184" s="203">
        <f t="shared" si="35"/>
        <v>0</v>
      </c>
      <c r="BG184" s="203">
        <f t="shared" si="36"/>
        <v>0</v>
      </c>
      <c r="BH184" s="203">
        <f t="shared" si="37"/>
        <v>0</v>
      </c>
      <c r="BI184" s="203">
        <f t="shared" si="38"/>
        <v>0</v>
      </c>
      <c r="BJ184" s="24" t="s">
        <v>80</v>
      </c>
      <c r="BK184" s="203">
        <f t="shared" si="39"/>
        <v>0</v>
      </c>
      <c r="BL184" s="24" t="s">
        <v>275</v>
      </c>
      <c r="BM184" s="24" t="s">
        <v>2162</v>
      </c>
    </row>
    <row r="185" spans="2:65" s="1" customFormat="1" ht="16.5" customHeight="1">
      <c r="B185" s="41"/>
      <c r="C185" s="192" t="s">
        <v>897</v>
      </c>
      <c r="D185" s="192" t="s">
        <v>155</v>
      </c>
      <c r="E185" s="193" t="s">
        <v>2163</v>
      </c>
      <c r="F185" s="194" t="s">
        <v>2164</v>
      </c>
      <c r="G185" s="195" t="s">
        <v>804</v>
      </c>
      <c r="H185" s="196">
        <v>2</v>
      </c>
      <c r="I185" s="197"/>
      <c r="J185" s="198">
        <f t="shared" si="30"/>
        <v>0</v>
      </c>
      <c r="K185" s="194" t="s">
        <v>21</v>
      </c>
      <c r="L185" s="61"/>
      <c r="M185" s="199" t="s">
        <v>21</v>
      </c>
      <c r="N185" s="200" t="s">
        <v>43</v>
      </c>
      <c r="O185" s="42"/>
      <c r="P185" s="201">
        <f t="shared" si="31"/>
        <v>0</v>
      </c>
      <c r="Q185" s="201">
        <v>0</v>
      </c>
      <c r="R185" s="201">
        <f t="shared" si="32"/>
        <v>0</v>
      </c>
      <c r="S185" s="201">
        <v>0</v>
      </c>
      <c r="T185" s="202">
        <f t="shared" si="33"/>
        <v>0</v>
      </c>
      <c r="AR185" s="24" t="s">
        <v>275</v>
      </c>
      <c r="AT185" s="24" t="s">
        <v>155</v>
      </c>
      <c r="AU185" s="24" t="s">
        <v>80</v>
      </c>
      <c r="AY185" s="24" t="s">
        <v>152</v>
      </c>
      <c r="BE185" s="203">
        <f t="shared" si="34"/>
        <v>0</v>
      </c>
      <c r="BF185" s="203">
        <f t="shared" si="35"/>
        <v>0</v>
      </c>
      <c r="BG185" s="203">
        <f t="shared" si="36"/>
        <v>0</v>
      </c>
      <c r="BH185" s="203">
        <f t="shared" si="37"/>
        <v>0</v>
      </c>
      <c r="BI185" s="203">
        <f t="shared" si="38"/>
        <v>0</v>
      </c>
      <c r="BJ185" s="24" t="s">
        <v>80</v>
      </c>
      <c r="BK185" s="203">
        <f t="shared" si="39"/>
        <v>0</v>
      </c>
      <c r="BL185" s="24" t="s">
        <v>275</v>
      </c>
      <c r="BM185" s="24" t="s">
        <v>2165</v>
      </c>
    </row>
    <row r="186" spans="2:65" s="1" customFormat="1" ht="16.5" customHeight="1">
      <c r="B186" s="41"/>
      <c r="C186" s="250" t="s">
        <v>902</v>
      </c>
      <c r="D186" s="250" t="s">
        <v>177</v>
      </c>
      <c r="E186" s="251" t="s">
        <v>2166</v>
      </c>
      <c r="F186" s="252" t="s">
        <v>2167</v>
      </c>
      <c r="G186" s="253" t="s">
        <v>804</v>
      </c>
      <c r="H186" s="254">
        <v>2</v>
      </c>
      <c r="I186" s="255"/>
      <c r="J186" s="256">
        <f t="shared" si="30"/>
        <v>0</v>
      </c>
      <c r="K186" s="252" t="s">
        <v>21</v>
      </c>
      <c r="L186" s="257"/>
      <c r="M186" s="258" t="s">
        <v>21</v>
      </c>
      <c r="N186" s="259" t="s">
        <v>43</v>
      </c>
      <c r="O186" s="42"/>
      <c r="P186" s="201">
        <f t="shared" si="31"/>
        <v>0</v>
      </c>
      <c r="Q186" s="201">
        <v>0</v>
      </c>
      <c r="R186" s="201">
        <f t="shared" si="32"/>
        <v>0</v>
      </c>
      <c r="S186" s="201">
        <v>0</v>
      </c>
      <c r="T186" s="202">
        <f t="shared" si="33"/>
        <v>0</v>
      </c>
      <c r="AR186" s="24" t="s">
        <v>431</v>
      </c>
      <c r="AT186" s="24" t="s">
        <v>177</v>
      </c>
      <c r="AU186" s="24" t="s">
        <v>80</v>
      </c>
      <c r="AY186" s="24" t="s">
        <v>152</v>
      </c>
      <c r="BE186" s="203">
        <f t="shared" si="34"/>
        <v>0</v>
      </c>
      <c r="BF186" s="203">
        <f t="shared" si="35"/>
        <v>0</v>
      </c>
      <c r="BG186" s="203">
        <f t="shared" si="36"/>
        <v>0</v>
      </c>
      <c r="BH186" s="203">
        <f t="shared" si="37"/>
        <v>0</v>
      </c>
      <c r="BI186" s="203">
        <f t="shared" si="38"/>
        <v>0</v>
      </c>
      <c r="BJ186" s="24" t="s">
        <v>80</v>
      </c>
      <c r="BK186" s="203">
        <f t="shared" si="39"/>
        <v>0</v>
      </c>
      <c r="BL186" s="24" t="s">
        <v>275</v>
      </c>
      <c r="BM186" s="24" t="s">
        <v>2168</v>
      </c>
    </row>
    <row r="187" spans="2:65" s="1" customFormat="1" ht="16.5" customHeight="1">
      <c r="B187" s="41"/>
      <c r="C187" s="192" t="s">
        <v>908</v>
      </c>
      <c r="D187" s="192" t="s">
        <v>155</v>
      </c>
      <c r="E187" s="193" t="s">
        <v>2169</v>
      </c>
      <c r="F187" s="194" t="s">
        <v>2170</v>
      </c>
      <c r="G187" s="195" t="s">
        <v>804</v>
      </c>
      <c r="H187" s="196">
        <v>2</v>
      </c>
      <c r="I187" s="197"/>
      <c r="J187" s="198">
        <f t="shared" si="30"/>
        <v>0</v>
      </c>
      <c r="K187" s="194" t="s">
        <v>21</v>
      </c>
      <c r="L187" s="61"/>
      <c r="M187" s="199" t="s">
        <v>21</v>
      </c>
      <c r="N187" s="200" t="s">
        <v>43</v>
      </c>
      <c r="O187" s="42"/>
      <c r="P187" s="201">
        <f t="shared" si="31"/>
        <v>0</v>
      </c>
      <c r="Q187" s="201">
        <v>0</v>
      </c>
      <c r="R187" s="201">
        <f t="shared" si="32"/>
        <v>0</v>
      </c>
      <c r="S187" s="201">
        <v>0</v>
      </c>
      <c r="T187" s="202">
        <f t="shared" si="33"/>
        <v>0</v>
      </c>
      <c r="AR187" s="24" t="s">
        <v>275</v>
      </c>
      <c r="AT187" s="24" t="s">
        <v>155</v>
      </c>
      <c r="AU187" s="24" t="s">
        <v>80</v>
      </c>
      <c r="AY187" s="24" t="s">
        <v>152</v>
      </c>
      <c r="BE187" s="203">
        <f t="shared" si="34"/>
        <v>0</v>
      </c>
      <c r="BF187" s="203">
        <f t="shared" si="35"/>
        <v>0</v>
      </c>
      <c r="BG187" s="203">
        <f t="shared" si="36"/>
        <v>0</v>
      </c>
      <c r="BH187" s="203">
        <f t="shared" si="37"/>
        <v>0</v>
      </c>
      <c r="BI187" s="203">
        <f t="shared" si="38"/>
        <v>0</v>
      </c>
      <c r="BJ187" s="24" t="s">
        <v>80</v>
      </c>
      <c r="BK187" s="203">
        <f t="shared" si="39"/>
        <v>0</v>
      </c>
      <c r="BL187" s="24" t="s">
        <v>275</v>
      </c>
      <c r="BM187" s="24" t="s">
        <v>2171</v>
      </c>
    </row>
    <row r="188" spans="2:65" s="1" customFormat="1" ht="16.5" customHeight="1">
      <c r="B188" s="41"/>
      <c r="C188" s="250" t="s">
        <v>913</v>
      </c>
      <c r="D188" s="250" t="s">
        <v>177</v>
      </c>
      <c r="E188" s="251" t="s">
        <v>2172</v>
      </c>
      <c r="F188" s="252" t="s">
        <v>2173</v>
      </c>
      <c r="G188" s="253" t="s">
        <v>804</v>
      </c>
      <c r="H188" s="254">
        <v>2</v>
      </c>
      <c r="I188" s="255"/>
      <c r="J188" s="256">
        <f t="shared" si="30"/>
        <v>0</v>
      </c>
      <c r="K188" s="252" t="s">
        <v>21</v>
      </c>
      <c r="L188" s="257"/>
      <c r="M188" s="258" t="s">
        <v>21</v>
      </c>
      <c r="N188" s="259" t="s">
        <v>43</v>
      </c>
      <c r="O188" s="42"/>
      <c r="P188" s="201">
        <f t="shared" si="31"/>
        <v>0</v>
      </c>
      <c r="Q188" s="201">
        <v>0</v>
      </c>
      <c r="R188" s="201">
        <f t="shared" si="32"/>
        <v>0</v>
      </c>
      <c r="S188" s="201">
        <v>0</v>
      </c>
      <c r="T188" s="202">
        <f t="shared" si="33"/>
        <v>0</v>
      </c>
      <c r="AR188" s="24" t="s">
        <v>431</v>
      </c>
      <c r="AT188" s="24" t="s">
        <v>177</v>
      </c>
      <c r="AU188" s="24" t="s">
        <v>80</v>
      </c>
      <c r="AY188" s="24" t="s">
        <v>152</v>
      </c>
      <c r="BE188" s="203">
        <f t="shared" si="34"/>
        <v>0</v>
      </c>
      <c r="BF188" s="203">
        <f t="shared" si="35"/>
        <v>0</v>
      </c>
      <c r="BG188" s="203">
        <f t="shared" si="36"/>
        <v>0</v>
      </c>
      <c r="BH188" s="203">
        <f t="shared" si="37"/>
        <v>0</v>
      </c>
      <c r="BI188" s="203">
        <f t="shared" si="38"/>
        <v>0</v>
      </c>
      <c r="BJ188" s="24" t="s">
        <v>80</v>
      </c>
      <c r="BK188" s="203">
        <f t="shared" si="39"/>
        <v>0</v>
      </c>
      <c r="BL188" s="24" t="s">
        <v>275</v>
      </c>
      <c r="BM188" s="24" t="s">
        <v>2174</v>
      </c>
    </row>
    <row r="189" spans="2:65" s="1" customFormat="1" ht="16.5" customHeight="1">
      <c r="B189" s="41"/>
      <c r="C189" s="192" t="s">
        <v>917</v>
      </c>
      <c r="D189" s="192" t="s">
        <v>155</v>
      </c>
      <c r="E189" s="193" t="s">
        <v>2175</v>
      </c>
      <c r="F189" s="194" t="s">
        <v>2176</v>
      </c>
      <c r="G189" s="195" t="s">
        <v>804</v>
      </c>
      <c r="H189" s="196">
        <v>2</v>
      </c>
      <c r="I189" s="197"/>
      <c r="J189" s="198">
        <f t="shared" si="30"/>
        <v>0</v>
      </c>
      <c r="K189" s="194" t="s">
        <v>21</v>
      </c>
      <c r="L189" s="61"/>
      <c r="M189" s="199" t="s">
        <v>21</v>
      </c>
      <c r="N189" s="200" t="s">
        <v>43</v>
      </c>
      <c r="O189" s="42"/>
      <c r="P189" s="201">
        <f t="shared" si="31"/>
        <v>0</v>
      </c>
      <c r="Q189" s="201">
        <v>0</v>
      </c>
      <c r="R189" s="201">
        <f t="shared" si="32"/>
        <v>0</v>
      </c>
      <c r="S189" s="201">
        <v>0</v>
      </c>
      <c r="T189" s="202">
        <f t="shared" si="33"/>
        <v>0</v>
      </c>
      <c r="AR189" s="24" t="s">
        <v>275</v>
      </c>
      <c r="AT189" s="24" t="s">
        <v>155</v>
      </c>
      <c r="AU189" s="24" t="s">
        <v>80</v>
      </c>
      <c r="AY189" s="24" t="s">
        <v>152</v>
      </c>
      <c r="BE189" s="203">
        <f t="shared" si="34"/>
        <v>0</v>
      </c>
      <c r="BF189" s="203">
        <f t="shared" si="35"/>
        <v>0</v>
      </c>
      <c r="BG189" s="203">
        <f t="shared" si="36"/>
        <v>0</v>
      </c>
      <c r="BH189" s="203">
        <f t="shared" si="37"/>
        <v>0</v>
      </c>
      <c r="BI189" s="203">
        <f t="shared" si="38"/>
        <v>0</v>
      </c>
      <c r="BJ189" s="24" t="s">
        <v>80</v>
      </c>
      <c r="BK189" s="203">
        <f t="shared" si="39"/>
        <v>0</v>
      </c>
      <c r="BL189" s="24" t="s">
        <v>275</v>
      </c>
      <c r="BM189" s="24" t="s">
        <v>2177</v>
      </c>
    </row>
    <row r="190" spans="2:65" s="1" customFormat="1" ht="16.5" customHeight="1">
      <c r="B190" s="41"/>
      <c r="C190" s="250" t="s">
        <v>922</v>
      </c>
      <c r="D190" s="250" t="s">
        <v>177</v>
      </c>
      <c r="E190" s="251" t="s">
        <v>2178</v>
      </c>
      <c r="F190" s="252" t="s">
        <v>2179</v>
      </c>
      <c r="G190" s="253" t="s">
        <v>804</v>
      </c>
      <c r="H190" s="254">
        <v>2</v>
      </c>
      <c r="I190" s="255"/>
      <c r="J190" s="256">
        <f t="shared" si="30"/>
        <v>0</v>
      </c>
      <c r="K190" s="252" t="s">
        <v>21</v>
      </c>
      <c r="L190" s="257"/>
      <c r="M190" s="258" t="s">
        <v>21</v>
      </c>
      <c r="N190" s="259" t="s">
        <v>43</v>
      </c>
      <c r="O190" s="42"/>
      <c r="P190" s="201">
        <f t="shared" si="31"/>
        <v>0</v>
      </c>
      <c r="Q190" s="201">
        <v>0</v>
      </c>
      <c r="R190" s="201">
        <f t="shared" si="32"/>
        <v>0</v>
      </c>
      <c r="S190" s="201">
        <v>0</v>
      </c>
      <c r="T190" s="202">
        <f t="shared" si="33"/>
        <v>0</v>
      </c>
      <c r="AR190" s="24" t="s">
        <v>431</v>
      </c>
      <c r="AT190" s="24" t="s">
        <v>177</v>
      </c>
      <c r="AU190" s="24" t="s">
        <v>80</v>
      </c>
      <c r="AY190" s="24" t="s">
        <v>152</v>
      </c>
      <c r="BE190" s="203">
        <f t="shared" si="34"/>
        <v>0</v>
      </c>
      <c r="BF190" s="203">
        <f t="shared" si="35"/>
        <v>0</v>
      </c>
      <c r="BG190" s="203">
        <f t="shared" si="36"/>
        <v>0</v>
      </c>
      <c r="BH190" s="203">
        <f t="shared" si="37"/>
        <v>0</v>
      </c>
      <c r="BI190" s="203">
        <f t="shared" si="38"/>
        <v>0</v>
      </c>
      <c r="BJ190" s="24" t="s">
        <v>80</v>
      </c>
      <c r="BK190" s="203">
        <f t="shared" si="39"/>
        <v>0</v>
      </c>
      <c r="BL190" s="24" t="s">
        <v>275</v>
      </c>
      <c r="BM190" s="24" t="s">
        <v>2180</v>
      </c>
    </row>
    <row r="191" spans="2:65" s="1" customFormat="1" ht="16.5" customHeight="1">
      <c r="B191" s="41"/>
      <c r="C191" s="192" t="s">
        <v>927</v>
      </c>
      <c r="D191" s="192" t="s">
        <v>155</v>
      </c>
      <c r="E191" s="193" t="s">
        <v>2181</v>
      </c>
      <c r="F191" s="194" t="s">
        <v>2182</v>
      </c>
      <c r="G191" s="195" t="s">
        <v>804</v>
      </c>
      <c r="H191" s="196">
        <v>6</v>
      </c>
      <c r="I191" s="197"/>
      <c r="J191" s="198">
        <f t="shared" si="30"/>
        <v>0</v>
      </c>
      <c r="K191" s="194" t="s">
        <v>21</v>
      </c>
      <c r="L191" s="61"/>
      <c r="M191" s="199" t="s">
        <v>21</v>
      </c>
      <c r="N191" s="200" t="s">
        <v>43</v>
      </c>
      <c r="O191" s="42"/>
      <c r="P191" s="201">
        <f t="shared" si="31"/>
        <v>0</v>
      </c>
      <c r="Q191" s="201">
        <v>0</v>
      </c>
      <c r="R191" s="201">
        <f t="shared" si="32"/>
        <v>0</v>
      </c>
      <c r="S191" s="201">
        <v>0</v>
      </c>
      <c r="T191" s="202">
        <f t="shared" si="33"/>
        <v>0</v>
      </c>
      <c r="AR191" s="24" t="s">
        <v>275</v>
      </c>
      <c r="AT191" s="24" t="s">
        <v>155</v>
      </c>
      <c r="AU191" s="24" t="s">
        <v>80</v>
      </c>
      <c r="AY191" s="24" t="s">
        <v>152</v>
      </c>
      <c r="BE191" s="203">
        <f t="shared" si="34"/>
        <v>0</v>
      </c>
      <c r="BF191" s="203">
        <f t="shared" si="35"/>
        <v>0</v>
      </c>
      <c r="BG191" s="203">
        <f t="shared" si="36"/>
        <v>0</v>
      </c>
      <c r="BH191" s="203">
        <f t="shared" si="37"/>
        <v>0</v>
      </c>
      <c r="BI191" s="203">
        <f t="shared" si="38"/>
        <v>0</v>
      </c>
      <c r="BJ191" s="24" t="s">
        <v>80</v>
      </c>
      <c r="BK191" s="203">
        <f t="shared" si="39"/>
        <v>0</v>
      </c>
      <c r="BL191" s="24" t="s">
        <v>275</v>
      </c>
      <c r="BM191" s="24" t="s">
        <v>2183</v>
      </c>
    </row>
    <row r="192" spans="2:65" s="1" customFormat="1" ht="16.5" customHeight="1">
      <c r="B192" s="41"/>
      <c r="C192" s="250" t="s">
        <v>932</v>
      </c>
      <c r="D192" s="250" t="s">
        <v>177</v>
      </c>
      <c r="E192" s="251" t="s">
        <v>2184</v>
      </c>
      <c r="F192" s="252" t="s">
        <v>2185</v>
      </c>
      <c r="G192" s="253" t="s">
        <v>804</v>
      </c>
      <c r="H192" s="254">
        <v>6</v>
      </c>
      <c r="I192" s="255"/>
      <c r="J192" s="256">
        <f t="shared" si="30"/>
        <v>0</v>
      </c>
      <c r="K192" s="252" t="s">
        <v>21</v>
      </c>
      <c r="L192" s="257"/>
      <c r="M192" s="258" t="s">
        <v>21</v>
      </c>
      <c r="N192" s="259" t="s">
        <v>43</v>
      </c>
      <c r="O192" s="42"/>
      <c r="P192" s="201">
        <f t="shared" si="31"/>
        <v>0</v>
      </c>
      <c r="Q192" s="201">
        <v>0</v>
      </c>
      <c r="R192" s="201">
        <f t="shared" si="32"/>
        <v>0</v>
      </c>
      <c r="S192" s="201">
        <v>0</v>
      </c>
      <c r="T192" s="202">
        <f t="shared" si="33"/>
        <v>0</v>
      </c>
      <c r="AR192" s="24" t="s">
        <v>431</v>
      </c>
      <c r="AT192" s="24" t="s">
        <v>177</v>
      </c>
      <c r="AU192" s="24" t="s">
        <v>80</v>
      </c>
      <c r="AY192" s="24" t="s">
        <v>152</v>
      </c>
      <c r="BE192" s="203">
        <f t="shared" si="34"/>
        <v>0</v>
      </c>
      <c r="BF192" s="203">
        <f t="shared" si="35"/>
        <v>0</v>
      </c>
      <c r="BG192" s="203">
        <f t="shared" si="36"/>
        <v>0</v>
      </c>
      <c r="BH192" s="203">
        <f t="shared" si="37"/>
        <v>0</v>
      </c>
      <c r="BI192" s="203">
        <f t="shared" si="38"/>
        <v>0</v>
      </c>
      <c r="BJ192" s="24" t="s">
        <v>80</v>
      </c>
      <c r="BK192" s="203">
        <f t="shared" si="39"/>
        <v>0</v>
      </c>
      <c r="BL192" s="24" t="s">
        <v>275</v>
      </c>
      <c r="BM192" s="24" t="s">
        <v>2186</v>
      </c>
    </row>
    <row r="193" spans="2:65" s="1" customFormat="1" ht="16.5" customHeight="1">
      <c r="B193" s="41"/>
      <c r="C193" s="192" t="s">
        <v>937</v>
      </c>
      <c r="D193" s="192" t="s">
        <v>155</v>
      </c>
      <c r="E193" s="193" t="s">
        <v>2187</v>
      </c>
      <c r="F193" s="194" t="s">
        <v>2188</v>
      </c>
      <c r="G193" s="195" t="s">
        <v>804</v>
      </c>
      <c r="H193" s="196">
        <v>1</v>
      </c>
      <c r="I193" s="197"/>
      <c r="J193" s="198">
        <f t="shared" si="30"/>
        <v>0</v>
      </c>
      <c r="K193" s="194" t="s">
        <v>21</v>
      </c>
      <c r="L193" s="61"/>
      <c r="M193" s="199" t="s">
        <v>21</v>
      </c>
      <c r="N193" s="200" t="s">
        <v>43</v>
      </c>
      <c r="O193" s="42"/>
      <c r="P193" s="201">
        <f t="shared" si="31"/>
        <v>0</v>
      </c>
      <c r="Q193" s="201">
        <v>0</v>
      </c>
      <c r="R193" s="201">
        <f t="shared" si="32"/>
        <v>0</v>
      </c>
      <c r="S193" s="201">
        <v>0</v>
      </c>
      <c r="T193" s="202">
        <f t="shared" si="33"/>
        <v>0</v>
      </c>
      <c r="AR193" s="24" t="s">
        <v>275</v>
      </c>
      <c r="AT193" s="24" t="s">
        <v>155</v>
      </c>
      <c r="AU193" s="24" t="s">
        <v>80</v>
      </c>
      <c r="AY193" s="24" t="s">
        <v>152</v>
      </c>
      <c r="BE193" s="203">
        <f t="shared" si="34"/>
        <v>0</v>
      </c>
      <c r="BF193" s="203">
        <f t="shared" si="35"/>
        <v>0</v>
      </c>
      <c r="BG193" s="203">
        <f t="shared" si="36"/>
        <v>0</v>
      </c>
      <c r="BH193" s="203">
        <f t="shared" si="37"/>
        <v>0</v>
      </c>
      <c r="BI193" s="203">
        <f t="shared" si="38"/>
        <v>0</v>
      </c>
      <c r="BJ193" s="24" t="s">
        <v>80</v>
      </c>
      <c r="BK193" s="203">
        <f t="shared" si="39"/>
        <v>0</v>
      </c>
      <c r="BL193" s="24" t="s">
        <v>275</v>
      </c>
      <c r="BM193" s="24" t="s">
        <v>2189</v>
      </c>
    </row>
    <row r="194" spans="2:65" s="1" customFormat="1" ht="16.5" customHeight="1">
      <c r="B194" s="41"/>
      <c r="C194" s="250" t="s">
        <v>943</v>
      </c>
      <c r="D194" s="250" t="s">
        <v>177</v>
      </c>
      <c r="E194" s="251" t="s">
        <v>2190</v>
      </c>
      <c r="F194" s="252" t="s">
        <v>2191</v>
      </c>
      <c r="G194" s="253" t="s">
        <v>804</v>
      </c>
      <c r="H194" s="254">
        <v>1</v>
      </c>
      <c r="I194" s="255"/>
      <c r="J194" s="256">
        <f t="shared" si="30"/>
        <v>0</v>
      </c>
      <c r="K194" s="252" t="s">
        <v>21</v>
      </c>
      <c r="L194" s="257"/>
      <c r="M194" s="258" t="s">
        <v>21</v>
      </c>
      <c r="N194" s="259" t="s">
        <v>43</v>
      </c>
      <c r="O194" s="42"/>
      <c r="P194" s="201">
        <f t="shared" si="31"/>
        <v>0</v>
      </c>
      <c r="Q194" s="201">
        <v>0</v>
      </c>
      <c r="R194" s="201">
        <f t="shared" si="32"/>
        <v>0</v>
      </c>
      <c r="S194" s="201">
        <v>0</v>
      </c>
      <c r="T194" s="202">
        <f t="shared" si="33"/>
        <v>0</v>
      </c>
      <c r="AR194" s="24" t="s">
        <v>431</v>
      </c>
      <c r="AT194" s="24" t="s">
        <v>177</v>
      </c>
      <c r="AU194" s="24" t="s">
        <v>80</v>
      </c>
      <c r="AY194" s="24" t="s">
        <v>152</v>
      </c>
      <c r="BE194" s="203">
        <f t="shared" si="34"/>
        <v>0</v>
      </c>
      <c r="BF194" s="203">
        <f t="shared" si="35"/>
        <v>0</v>
      </c>
      <c r="BG194" s="203">
        <f t="shared" si="36"/>
        <v>0</v>
      </c>
      <c r="BH194" s="203">
        <f t="shared" si="37"/>
        <v>0</v>
      </c>
      <c r="BI194" s="203">
        <f t="shared" si="38"/>
        <v>0</v>
      </c>
      <c r="BJ194" s="24" t="s">
        <v>80</v>
      </c>
      <c r="BK194" s="203">
        <f t="shared" si="39"/>
        <v>0</v>
      </c>
      <c r="BL194" s="24" t="s">
        <v>275</v>
      </c>
      <c r="BM194" s="24" t="s">
        <v>2192</v>
      </c>
    </row>
    <row r="195" spans="2:65" s="1" customFormat="1" ht="16.5" customHeight="1">
      <c r="B195" s="41"/>
      <c r="C195" s="192" t="s">
        <v>948</v>
      </c>
      <c r="D195" s="192" t="s">
        <v>155</v>
      </c>
      <c r="E195" s="193" t="s">
        <v>2193</v>
      </c>
      <c r="F195" s="194" t="s">
        <v>2194</v>
      </c>
      <c r="G195" s="195" t="s">
        <v>804</v>
      </c>
      <c r="H195" s="196">
        <v>1</v>
      </c>
      <c r="I195" s="197"/>
      <c r="J195" s="198">
        <f t="shared" si="30"/>
        <v>0</v>
      </c>
      <c r="K195" s="194" t="s">
        <v>21</v>
      </c>
      <c r="L195" s="61"/>
      <c r="M195" s="199" t="s">
        <v>21</v>
      </c>
      <c r="N195" s="200" t="s">
        <v>43</v>
      </c>
      <c r="O195" s="42"/>
      <c r="P195" s="201">
        <f t="shared" si="31"/>
        <v>0</v>
      </c>
      <c r="Q195" s="201">
        <v>0</v>
      </c>
      <c r="R195" s="201">
        <f t="shared" si="32"/>
        <v>0</v>
      </c>
      <c r="S195" s="201">
        <v>0</v>
      </c>
      <c r="T195" s="202">
        <f t="shared" si="33"/>
        <v>0</v>
      </c>
      <c r="AR195" s="24" t="s">
        <v>275</v>
      </c>
      <c r="AT195" s="24" t="s">
        <v>155</v>
      </c>
      <c r="AU195" s="24" t="s">
        <v>80</v>
      </c>
      <c r="AY195" s="24" t="s">
        <v>152</v>
      </c>
      <c r="BE195" s="203">
        <f t="shared" si="34"/>
        <v>0</v>
      </c>
      <c r="BF195" s="203">
        <f t="shared" si="35"/>
        <v>0</v>
      </c>
      <c r="BG195" s="203">
        <f t="shared" si="36"/>
        <v>0</v>
      </c>
      <c r="BH195" s="203">
        <f t="shared" si="37"/>
        <v>0</v>
      </c>
      <c r="BI195" s="203">
        <f t="shared" si="38"/>
        <v>0</v>
      </c>
      <c r="BJ195" s="24" t="s">
        <v>80</v>
      </c>
      <c r="BK195" s="203">
        <f t="shared" si="39"/>
        <v>0</v>
      </c>
      <c r="BL195" s="24" t="s">
        <v>275</v>
      </c>
      <c r="BM195" s="24" t="s">
        <v>2195</v>
      </c>
    </row>
    <row r="196" spans="2:65" s="1" customFormat="1" ht="16.5" customHeight="1">
      <c r="B196" s="41"/>
      <c r="C196" s="250" t="s">
        <v>952</v>
      </c>
      <c r="D196" s="250" t="s">
        <v>177</v>
      </c>
      <c r="E196" s="251" t="s">
        <v>2196</v>
      </c>
      <c r="F196" s="252" t="s">
        <v>2197</v>
      </c>
      <c r="G196" s="253" t="s">
        <v>804</v>
      </c>
      <c r="H196" s="254">
        <v>1</v>
      </c>
      <c r="I196" s="255"/>
      <c r="J196" s="256">
        <f t="shared" si="30"/>
        <v>0</v>
      </c>
      <c r="K196" s="252" t="s">
        <v>21</v>
      </c>
      <c r="L196" s="257"/>
      <c r="M196" s="258" t="s">
        <v>21</v>
      </c>
      <c r="N196" s="259" t="s">
        <v>43</v>
      </c>
      <c r="O196" s="42"/>
      <c r="P196" s="201">
        <f t="shared" si="31"/>
        <v>0</v>
      </c>
      <c r="Q196" s="201">
        <v>0</v>
      </c>
      <c r="R196" s="201">
        <f t="shared" si="32"/>
        <v>0</v>
      </c>
      <c r="S196" s="201">
        <v>0</v>
      </c>
      <c r="T196" s="202">
        <f t="shared" si="33"/>
        <v>0</v>
      </c>
      <c r="AR196" s="24" t="s">
        <v>431</v>
      </c>
      <c r="AT196" s="24" t="s">
        <v>177</v>
      </c>
      <c r="AU196" s="24" t="s">
        <v>80</v>
      </c>
      <c r="AY196" s="24" t="s">
        <v>152</v>
      </c>
      <c r="BE196" s="203">
        <f t="shared" si="34"/>
        <v>0</v>
      </c>
      <c r="BF196" s="203">
        <f t="shared" si="35"/>
        <v>0</v>
      </c>
      <c r="BG196" s="203">
        <f t="shared" si="36"/>
        <v>0</v>
      </c>
      <c r="BH196" s="203">
        <f t="shared" si="37"/>
        <v>0</v>
      </c>
      <c r="BI196" s="203">
        <f t="shared" si="38"/>
        <v>0</v>
      </c>
      <c r="BJ196" s="24" t="s">
        <v>80</v>
      </c>
      <c r="BK196" s="203">
        <f t="shared" si="39"/>
        <v>0</v>
      </c>
      <c r="BL196" s="24" t="s">
        <v>275</v>
      </c>
      <c r="BM196" s="24" t="s">
        <v>2198</v>
      </c>
    </row>
    <row r="197" spans="2:65" s="1" customFormat="1" ht="16.5" customHeight="1">
      <c r="B197" s="41"/>
      <c r="C197" s="192" t="s">
        <v>957</v>
      </c>
      <c r="D197" s="192" t="s">
        <v>155</v>
      </c>
      <c r="E197" s="193" t="s">
        <v>2199</v>
      </c>
      <c r="F197" s="194" t="s">
        <v>2200</v>
      </c>
      <c r="G197" s="195" t="s">
        <v>804</v>
      </c>
      <c r="H197" s="196">
        <v>3</v>
      </c>
      <c r="I197" s="197"/>
      <c r="J197" s="198">
        <f t="shared" si="30"/>
        <v>0</v>
      </c>
      <c r="K197" s="194" t="s">
        <v>21</v>
      </c>
      <c r="L197" s="61"/>
      <c r="M197" s="199" t="s">
        <v>21</v>
      </c>
      <c r="N197" s="200" t="s">
        <v>43</v>
      </c>
      <c r="O197" s="42"/>
      <c r="P197" s="201">
        <f t="shared" si="31"/>
        <v>0</v>
      </c>
      <c r="Q197" s="201">
        <v>0</v>
      </c>
      <c r="R197" s="201">
        <f t="shared" si="32"/>
        <v>0</v>
      </c>
      <c r="S197" s="201">
        <v>0</v>
      </c>
      <c r="T197" s="202">
        <f t="shared" si="33"/>
        <v>0</v>
      </c>
      <c r="AR197" s="24" t="s">
        <v>275</v>
      </c>
      <c r="AT197" s="24" t="s">
        <v>155</v>
      </c>
      <c r="AU197" s="24" t="s">
        <v>80</v>
      </c>
      <c r="AY197" s="24" t="s">
        <v>152</v>
      </c>
      <c r="BE197" s="203">
        <f t="shared" si="34"/>
        <v>0</v>
      </c>
      <c r="BF197" s="203">
        <f t="shared" si="35"/>
        <v>0</v>
      </c>
      <c r="BG197" s="203">
        <f t="shared" si="36"/>
        <v>0</v>
      </c>
      <c r="BH197" s="203">
        <f t="shared" si="37"/>
        <v>0</v>
      </c>
      <c r="BI197" s="203">
        <f t="shared" si="38"/>
        <v>0</v>
      </c>
      <c r="BJ197" s="24" t="s">
        <v>80</v>
      </c>
      <c r="BK197" s="203">
        <f t="shared" si="39"/>
        <v>0</v>
      </c>
      <c r="BL197" s="24" t="s">
        <v>275</v>
      </c>
      <c r="BM197" s="24" t="s">
        <v>2201</v>
      </c>
    </row>
    <row r="198" spans="2:65" s="1" customFormat="1" ht="16.5" customHeight="1">
      <c r="B198" s="41"/>
      <c r="C198" s="250" t="s">
        <v>962</v>
      </c>
      <c r="D198" s="250" t="s">
        <v>177</v>
      </c>
      <c r="E198" s="251" t="s">
        <v>2202</v>
      </c>
      <c r="F198" s="252" t="s">
        <v>2203</v>
      </c>
      <c r="G198" s="253" t="s">
        <v>804</v>
      </c>
      <c r="H198" s="254">
        <v>3</v>
      </c>
      <c r="I198" s="255"/>
      <c r="J198" s="256">
        <f t="shared" si="30"/>
        <v>0</v>
      </c>
      <c r="K198" s="252" t="s">
        <v>21</v>
      </c>
      <c r="L198" s="257"/>
      <c r="M198" s="258" t="s">
        <v>21</v>
      </c>
      <c r="N198" s="259" t="s">
        <v>43</v>
      </c>
      <c r="O198" s="42"/>
      <c r="P198" s="201">
        <f t="shared" si="31"/>
        <v>0</v>
      </c>
      <c r="Q198" s="201">
        <v>0</v>
      </c>
      <c r="R198" s="201">
        <f t="shared" si="32"/>
        <v>0</v>
      </c>
      <c r="S198" s="201">
        <v>0</v>
      </c>
      <c r="T198" s="202">
        <f t="shared" si="33"/>
        <v>0</v>
      </c>
      <c r="AR198" s="24" t="s">
        <v>431</v>
      </c>
      <c r="AT198" s="24" t="s">
        <v>177</v>
      </c>
      <c r="AU198" s="24" t="s">
        <v>80</v>
      </c>
      <c r="AY198" s="24" t="s">
        <v>152</v>
      </c>
      <c r="BE198" s="203">
        <f t="shared" si="34"/>
        <v>0</v>
      </c>
      <c r="BF198" s="203">
        <f t="shared" si="35"/>
        <v>0</v>
      </c>
      <c r="BG198" s="203">
        <f t="shared" si="36"/>
        <v>0</v>
      </c>
      <c r="BH198" s="203">
        <f t="shared" si="37"/>
        <v>0</v>
      </c>
      <c r="BI198" s="203">
        <f t="shared" si="38"/>
        <v>0</v>
      </c>
      <c r="BJ198" s="24" t="s">
        <v>80</v>
      </c>
      <c r="BK198" s="203">
        <f t="shared" si="39"/>
        <v>0</v>
      </c>
      <c r="BL198" s="24" t="s">
        <v>275</v>
      </c>
      <c r="BM198" s="24" t="s">
        <v>2204</v>
      </c>
    </row>
    <row r="199" spans="2:65" s="1" customFormat="1" ht="16.5" customHeight="1">
      <c r="B199" s="41"/>
      <c r="C199" s="192" t="s">
        <v>969</v>
      </c>
      <c r="D199" s="192" t="s">
        <v>155</v>
      </c>
      <c r="E199" s="193" t="s">
        <v>2205</v>
      </c>
      <c r="F199" s="194" t="s">
        <v>2013</v>
      </c>
      <c r="G199" s="195" t="s">
        <v>2014</v>
      </c>
      <c r="H199" s="196">
        <v>15</v>
      </c>
      <c r="I199" s="197"/>
      <c r="J199" s="198">
        <f t="shared" si="30"/>
        <v>0</v>
      </c>
      <c r="K199" s="194" t="s">
        <v>21</v>
      </c>
      <c r="L199" s="61"/>
      <c r="M199" s="199" t="s">
        <v>21</v>
      </c>
      <c r="N199" s="200" t="s">
        <v>43</v>
      </c>
      <c r="O199" s="42"/>
      <c r="P199" s="201">
        <f t="shared" si="31"/>
        <v>0</v>
      </c>
      <c r="Q199" s="201">
        <v>0</v>
      </c>
      <c r="R199" s="201">
        <f t="shared" si="32"/>
        <v>0</v>
      </c>
      <c r="S199" s="201">
        <v>0</v>
      </c>
      <c r="T199" s="202">
        <f t="shared" si="33"/>
        <v>0</v>
      </c>
      <c r="AR199" s="24" t="s">
        <v>275</v>
      </c>
      <c r="AT199" s="24" t="s">
        <v>155</v>
      </c>
      <c r="AU199" s="24" t="s">
        <v>80</v>
      </c>
      <c r="AY199" s="24" t="s">
        <v>152</v>
      </c>
      <c r="BE199" s="203">
        <f t="shared" si="34"/>
        <v>0</v>
      </c>
      <c r="BF199" s="203">
        <f t="shared" si="35"/>
        <v>0</v>
      </c>
      <c r="BG199" s="203">
        <f t="shared" si="36"/>
        <v>0</v>
      </c>
      <c r="BH199" s="203">
        <f t="shared" si="37"/>
        <v>0</v>
      </c>
      <c r="BI199" s="203">
        <f t="shared" si="38"/>
        <v>0</v>
      </c>
      <c r="BJ199" s="24" t="s">
        <v>80</v>
      </c>
      <c r="BK199" s="203">
        <f t="shared" si="39"/>
        <v>0</v>
      </c>
      <c r="BL199" s="24" t="s">
        <v>275</v>
      </c>
      <c r="BM199" s="24" t="s">
        <v>2206</v>
      </c>
    </row>
    <row r="200" spans="2:65" s="1" customFormat="1" ht="16.5" customHeight="1">
      <c r="B200" s="41"/>
      <c r="C200" s="250" t="s">
        <v>980</v>
      </c>
      <c r="D200" s="250" t="s">
        <v>177</v>
      </c>
      <c r="E200" s="251" t="s">
        <v>2207</v>
      </c>
      <c r="F200" s="252" t="s">
        <v>2017</v>
      </c>
      <c r="G200" s="253" t="s">
        <v>2014</v>
      </c>
      <c r="H200" s="254">
        <v>15</v>
      </c>
      <c r="I200" s="255"/>
      <c r="J200" s="256">
        <f t="shared" si="30"/>
        <v>0</v>
      </c>
      <c r="K200" s="252" t="s">
        <v>21</v>
      </c>
      <c r="L200" s="257"/>
      <c r="M200" s="258" t="s">
        <v>21</v>
      </c>
      <c r="N200" s="259" t="s">
        <v>43</v>
      </c>
      <c r="O200" s="42"/>
      <c r="P200" s="201">
        <f t="shared" si="31"/>
        <v>0</v>
      </c>
      <c r="Q200" s="201">
        <v>0</v>
      </c>
      <c r="R200" s="201">
        <f t="shared" si="32"/>
        <v>0</v>
      </c>
      <c r="S200" s="201">
        <v>0</v>
      </c>
      <c r="T200" s="202">
        <f t="shared" si="33"/>
        <v>0</v>
      </c>
      <c r="AR200" s="24" t="s">
        <v>431</v>
      </c>
      <c r="AT200" s="24" t="s">
        <v>177</v>
      </c>
      <c r="AU200" s="24" t="s">
        <v>80</v>
      </c>
      <c r="AY200" s="24" t="s">
        <v>152</v>
      </c>
      <c r="BE200" s="203">
        <f t="shared" si="34"/>
        <v>0</v>
      </c>
      <c r="BF200" s="203">
        <f t="shared" si="35"/>
        <v>0</v>
      </c>
      <c r="BG200" s="203">
        <f t="shared" si="36"/>
        <v>0</v>
      </c>
      <c r="BH200" s="203">
        <f t="shared" si="37"/>
        <v>0</v>
      </c>
      <c r="BI200" s="203">
        <f t="shared" si="38"/>
        <v>0</v>
      </c>
      <c r="BJ200" s="24" t="s">
        <v>80</v>
      </c>
      <c r="BK200" s="203">
        <f t="shared" si="39"/>
        <v>0</v>
      </c>
      <c r="BL200" s="24" t="s">
        <v>275</v>
      </c>
      <c r="BM200" s="24" t="s">
        <v>2208</v>
      </c>
    </row>
    <row r="201" spans="2:65" s="1" customFormat="1" ht="16.5" customHeight="1">
      <c r="B201" s="41"/>
      <c r="C201" s="192" t="s">
        <v>990</v>
      </c>
      <c r="D201" s="192" t="s">
        <v>155</v>
      </c>
      <c r="E201" s="193" t="s">
        <v>2209</v>
      </c>
      <c r="F201" s="194" t="s">
        <v>2020</v>
      </c>
      <c r="G201" s="195" t="s">
        <v>2014</v>
      </c>
      <c r="H201" s="196">
        <v>1</v>
      </c>
      <c r="I201" s="197"/>
      <c r="J201" s="198">
        <f t="shared" ref="J201:J232" si="40">ROUND(I201*H201,2)</f>
        <v>0</v>
      </c>
      <c r="K201" s="194" t="s">
        <v>21</v>
      </c>
      <c r="L201" s="61"/>
      <c r="M201" s="199" t="s">
        <v>21</v>
      </c>
      <c r="N201" s="200" t="s">
        <v>43</v>
      </c>
      <c r="O201" s="42"/>
      <c r="P201" s="201">
        <f t="shared" ref="P201:P232" si="41">O201*H201</f>
        <v>0</v>
      </c>
      <c r="Q201" s="201">
        <v>0</v>
      </c>
      <c r="R201" s="201">
        <f t="shared" ref="R201:R232" si="42">Q201*H201</f>
        <v>0</v>
      </c>
      <c r="S201" s="201">
        <v>0</v>
      </c>
      <c r="T201" s="202">
        <f t="shared" ref="T201:T232" si="43">S201*H201</f>
        <v>0</v>
      </c>
      <c r="AR201" s="24" t="s">
        <v>275</v>
      </c>
      <c r="AT201" s="24" t="s">
        <v>155</v>
      </c>
      <c r="AU201" s="24" t="s">
        <v>80</v>
      </c>
      <c r="AY201" s="24" t="s">
        <v>152</v>
      </c>
      <c r="BE201" s="203">
        <f t="shared" ref="BE201:BE214" si="44">IF(N201="základní",J201,0)</f>
        <v>0</v>
      </c>
      <c r="BF201" s="203">
        <f t="shared" ref="BF201:BF214" si="45">IF(N201="snížená",J201,0)</f>
        <v>0</v>
      </c>
      <c r="BG201" s="203">
        <f t="shared" ref="BG201:BG214" si="46">IF(N201="zákl. přenesená",J201,0)</f>
        <v>0</v>
      </c>
      <c r="BH201" s="203">
        <f t="shared" ref="BH201:BH214" si="47">IF(N201="sníž. přenesená",J201,0)</f>
        <v>0</v>
      </c>
      <c r="BI201" s="203">
        <f t="shared" ref="BI201:BI214" si="48">IF(N201="nulová",J201,0)</f>
        <v>0</v>
      </c>
      <c r="BJ201" s="24" t="s">
        <v>80</v>
      </c>
      <c r="BK201" s="203">
        <f t="shared" ref="BK201:BK214" si="49">ROUND(I201*H201,2)</f>
        <v>0</v>
      </c>
      <c r="BL201" s="24" t="s">
        <v>275</v>
      </c>
      <c r="BM201" s="24" t="s">
        <v>2210</v>
      </c>
    </row>
    <row r="202" spans="2:65" s="1" customFormat="1" ht="16.5" customHeight="1">
      <c r="B202" s="41"/>
      <c r="C202" s="250" t="s">
        <v>995</v>
      </c>
      <c r="D202" s="250" t="s">
        <v>177</v>
      </c>
      <c r="E202" s="251" t="s">
        <v>2211</v>
      </c>
      <c r="F202" s="252" t="s">
        <v>2023</v>
      </c>
      <c r="G202" s="253" t="s">
        <v>2014</v>
      </c>
      <c r="H202" s="254">
        <v>1</v>
      </c>
      <c r="I202" s="255"/>
      <c r="J202" s="256">
        <f t="shared" si="40"/>
        <v>0</v>
      </c>
      <c r="K202" s="252" t="s">
        <v>21</v>
      </c>
      <c r="L202" s="257"/>
      <c r="M202" s="258" t="s">
        <v>21</v>
      </c>
      <c r="N202" s="259" t="s">
        <v>43</v>
      </c>
      <c r="O202" s="42"/>
      <c r="P202" s="201">
        <f t="shared" si="41"/>
        <v>0</v>
      </c>
      <c r="Q202" s="201">
        <v>0</v>
      </c>
      <c r="R202" s="201">
        <f t="shared" si="42"/>
        <v>0</v>
      </c>
      <c r="S202" s="201">
        <v>0</v>
      </c>
      <c r="T202" s="202">
        <f t="shared" si="43"/>
        <v>0</v>
      </c>
      <c r="AR202" s="24" t="s">
        <v>431</v>
      </c>
      <c r="AT202" s="24" t="s">
        <v>177</v>
      </c>
      <c r="AU202" s="24" t="s">
        <v>80</v>
      </c>
      <c r="AY202" s="24" t="s">
        <v>152</v>
      </c>
      <c r="BE202" s="203">
        <f t="shared" si="44"/>
        <v>0</v>
      </c>
      <c r="BF202" s="203">
        <f t="shared" si="45"/>
        <v>0</v>
      </c>
      <c r="BG202" s="203">
        <f t="shared" si="46"/>
        <v>0</v>
      </c>
      <c r="BH202" s="203">
        <f t="shared" si="47"/>
        <v>0</v>
      </c>
      <c r="BI202" s="203">
        <f t="shared" si="48"/>
        <v>0</v>
      </c>
      <c r="BJ202" s="24" t="s">
        <v>80</v>
      </c>
      <c r="BK202" s="203">
        <f t="shared" si="49"/>
        <v>0</v>
      </c>
      <c r="BL202" s="24" t="s">
        <v>275</v>
      </c>
      <c r="BM202" s="24" t="s">
        <v>2212</v>
      </c>
    </row>
    <row r="203" spans="2:65" s="1" customFormat="1" ht="16.5" customHeight="1">
      <c r="B203" s="41"/>
      <c r="C203" s="192" t="s">
        <v>1000</v>
      </c>
      <c r="D203" s="192" t="s">
        <v>155</v>
      </c>
      <c r="E203" s="193" t="s">
        <v>2213</v>
      </c>
      <c r="F203" s="194" t="s">
        <v>2026</v>
      </c>
      <c r="G203" s="195" t="s">
        <v>2014</v>
      </c>
      <c r="H203" s="196">
        <v>12</v>
      </c>
      <c r="I203" s="197"/>
      <c r="J203" s="198">
        <f t="shared" si="40"/>
        <v>0</v>
      </c>
      <c r="K203" s="194" t="s">
        <v>21</v>
      </c>
      <c r="L203" s="61"/>
      <c r="M203" s="199" t="s">
        <v>21</v>
      </c>
      <c r="N203" s="200" t="s">
        <v>43</v>
      </c>
      <c r="O203" s="42"/>
      <c r="P203" s="201">
        <f t="shared" si="41"/>
        <v>0</v>
      </c>
      <c r="Q203" s="201">
        <v>0</v>
      </c>
      <c r="R203" s="201">
        <f t="shared" si="42"/>
        <v>0</v>
      </c>
      <c r="S203" s="201">
        <v>0</v>
      </c>
      <c r="T203" s="202">
        <f t="shared" si="43"/>
        <v>0</v>
      </c>
      <c r="AR203" s="24" t="s">
        <v>275</v>
      </c>
      <c r="AT203" s="24" t="s">
        <v>155</v>
      </c>
      <c r="AU203" s="24" t="s">
        <v>80</v>
      </c>
      <c r="AY203" s="24" t="s">
        <v>152</v>
      </c>
      <c r="BE203" s="203">
        <f t="shared" si="44"/>
        <v>0</v>
      </c>
      <c r="BF203" s="203">
        <f t="shared" si="45"/>
        <v>0</v>
      </c>
      <c r="BG203" s="203">
        <f t="shared" si="46"/>
        <v>0</v>
      </c>
      <c r="BH203" s="203">
        <f t="shared" si="47"/>
        <v>0</v>
      </c>
      <c r="BI203" s="203">
        <f t="shared" si="48"/>
        <v>0</v>
      </c>
      <c r="BJ203" s="24" t="s">
        <v>80</v>
      </c>
      <c r="BK203" s="203">
        <f t="shared" si="49"/>
        <v>0</v>
      </c>
      <c r="BL203" s="24" t="s">
        <v>275</v>
      </c>
      <c r="BM203" s="24" t="s">
        <v>2214</v>
      </c>
    </row>
    <row r="204" spans="2:65" s="1" customFormat="1" ht="16.5" customHeight="1">
      <c r="B204" s="41"/>
      <c r="C204" s="250" t="s">
        <v>1005</v>
      </c>
      <c r="D204" s="250" t="s">
        <v>177</v>
      </c>
      <c r="E204" s="251" t="s">
        <v>2215</v>
      </c>
      <c r="F204" s="252" t="s">
        <v>2029</v>
      </c>
      <c r="G204" s="253" t="s">
        <v>2014</v>
      </c>
      <c r="H204" s="254">
        <v>12</v>
      </c>
      <c r="I204" s="255"/>
      <c r="J204" s="256">
        <f t="shared" si="40"/>
        <v>0</v>
      </c>
      <c r="K204" s="252" t="s">
        <v>21</v>
      </c>
      <c r="L204" s="257"/>
      <c r="M204" s="258" t="s">
        <v>21</v>
      </c>
      <c r="N204" s="259" t="s">
        <v>43</v>
      </c>
      <c r="O204" s="42"/>
      <c r="P204" s="201">
        <f t="shared" si="41"/>
        <v>0</v>
      </c>
      <c r="Q204" s="201">
        <v>0</v>
      </c>
      <c r="R204" s="201">
        <f t="shared" si="42"/>
        <v>0</v>
      </c>
      <c r="S204" s="201">
        <v>0</v>
      </c>
      <c r="T204" s="202">
        <f t="shared" si="43"/>
        <v>0</v>
      </c>
      <c r="AR204" s="24" t="s">
        <v>431</v>
      </c>
      <c r="AT204" s="24" t="s">
        <v>177</v>
      </c>
      <c r="AU204" s="24" t="s">
        <v>80</v>
      </c>
      <c r="AY204" s="24" t="s">
        <v>152</v>
      </c>
      <c r="BE204" s="203">
        <f t="shared" si="44"/>
        <v>0</v>
      </c>
      <c r="BF204" s="203">
        <f t="shared" si="45"/>
        <v>0</v>
      </c>
      <c r="BG204" s="203">
        <f t="shared" si="46"/>
        <v>0</v>
      </c>
      <c r="BH204" s="203">
        <f t="shared" si="47"/>
        <v>0</v>
      </c>
      <c r="BI204" s="203">
        <f t="shared" si="48"/>
        <v>0</v>
      </c>
      <c r="BJ204" s="24" t="s">
        <v>80</v>
      </c>
      <c r="BK204" s="203">
        <f t="shared" si="49"/>
        <v>0</v>
      </c>
      <c r="BL204" s="24" t="s">
        <v>275</v>
      </c>
      <c r="BM204" s="24" t="s">
        <v>2216</v>
      </c>
    </row>
    <row r="205" spans="2:65" s="1" customFormat="1" ht="16.5" customHeight="1">
      <c r="B205" s="41"/>
      <c r="C205" s="192" t="s">
        <v>1010</v>
      </c>
      <c r="D205" s="192" t="s">
        <v>155</v>
      </c>
      <c r="E205" s="193" t="s">
        <v>2217</v>
      </c>
      <c r="F205" s="194" t="s">
        <v>2218</v>
      </c>
      <c r="G205" s="195" t="s">
        <v>2014</v>
      </c>
      <c r="H205" s="196">
        <v>35</v>
      </c>
      <c r="I205" s="197"/>
      <c r="J205" s="198">
        <f t="shared" si="40"/>
        <v>0</v>
      </c>
      <c r="K205" s="194" t="s">
        <v>21</v>
      </c>
      <c r="L205" s="61"/>
      <c r="M205" s="199" t="s">
        <v>21</v>
      </c>
      <c r="N205" s="200" t="s">
        <v>43</v>
      </c>
      <c r="O205" s="42"/>
      <c r="P205" s="201">
        <f t="shared" si="41"/>
        <v>0</v>
      </c>
      <c r="Q205" s="201">
        <v>0</v>
      </c>
      <c r="R205" s="201">
        <f t="shared" si="42"/>
        <v>0</v>
      </c>
      <c r="S205" s="201">
        <v>0</v>
      </c>
      <c r="T205" s="202">
        <f t="shared" si="43"/>
        <v>0</v>
      </c>
      <c r="AR205" s="24" t="s">
        <v>275</v>
      </c>
      <c r="AT205" s="24" t="s">
        <v>155</v>
      </c>
      <c r="AU205" s="24" t="s">
        <v>80</v>
      </c>
      <c r="AY205" s="24" t="s">
        <v>152</v>
      </c>
      <c r="BE205" s="203">
        <f t="shared" si="44"/>
        <v>0</v>
      </c>
      <c r="BF205" s="203">
        <f t="shared" si="45"/>
        <v>0</v>
      </c>
      <c r="BG205" s="203">
        <f t="shared" si="46"/>
        <v>0</v>
      </c>
      <c r="BH205" s="203">
        <f t="shared" si="47"/>
        <v>0</v>
      </c>
      <c r="BI205" s="203">
        <f t="shared" si="48"/>
        <v>0</v>
      </c>
      <c r="BJ205" s="24" t="s">
        <v>80</v>
      </c>
      <c r="BK205" s="203">
        <f t="shared" si="49"/>
        <v>0</v>
      </c>
      <c r="BL205" s="24" t="s">
        <v>275</v>
      </c>
      <c r="BM205" s="24" t="s">
        <v>2219</v>
      </c>
    </row>
    <row r="206" spans="2:65" s="1" customFormat="1" ht="16.5" customHeight="1">
      <c r="B206" s="41"/>
      <c r="C206" s="250" t="s">
        <v>1016</v>
      </c>
      <c r="D206" s="250" t="s">
        <v>177</v>
      </c>
      <c r="E206" s="251" t="s">
        <v>2220</v>
      </c>
      <c r="F206" s="252" t="s">
        <v>2221</v>
      </c>
      <c r="G206" s="253" t="s">
        <v>2014</v>
      </c>
      <c r="H206" s="254">
        <v>35</v>
      </c>
      <c r="I206" s="255"/>
      <c r="J206" s="256">
        <f t="shared" si="40"/>
        <v>0</v>
      </c>
      <c r="K206" s="252" t="s">
        <v>21</v>
      </c>
      <c r="L206" s="257"/>
      <c r="M206" s="258" t="s">
        <v>21</v>
      </c>
      <c r="N206" s="259" t="s">
        <v>43</v>
      </c>
      <c r="O206" s="42"/>
      <c r="P206" s="201">
        <f t="shared" si="41"/>
        <v>0</v>
      </c>
      <c r="Q206" s="201">
        <v>0</v>
      </c>
      <c r="R206" s="201">
        <f t="shared" si="42"/>
        <v>0</v>
      </c>
      <c r="S206" s="201">
        <v>0</v>
      </c>
      <c r="T206" s="202">
        <f t="shared" si="43"/>
        <v>0</v>
      </c>
      <c r="AR206" s="24" t="s">
        <v>431</v>
      </c>
      <c r="AT206" s="24" t="s">
        <v>177</v>
      </c>
      <c r="AU206" s="24" t="s">
        <v>80</v>
      </c>
      <c r="AY206" s="24" t="s">
        <v>152</v>
      </c>
      <c r="BE206" s="203">
        <f t="shared" si="44"/>
        <v>0</v>
      </c>
      <c r="BF206" s="203">
        <f t="shared" si="45"/>
        <v>0</v>
      </c>
      <c r="BG206" s="203">
        <f t="shared" si="46"/>
        <v>0</v>
      </c>
      <c r="BH206" s="203">
        <f t="shared" si="47"/>
        <v>0</v>
      </c>
      <c r="BI206" s="203">
        <f t="shared" si="48"/>
        <v>0</v>
      </c>
      <c r="BJ206" s="24" t="s">
        <v>80</v>
      </c>
      <c r="BK206" s="203">
        <f t="shared" si="49"/>
        <v>0</v>
      </c>
      <c r="BL206" s="24" t="s">
        <v>275</v>
      </c>
      <c r="BM206" s="24" t="s">
        <v>2222</v>
      </c>
    </row>
    <row r="207" spans="2:65" s="1" customFormat="1" ht="16.5" customHeight="1">
      <c r="B207" s="41"/>
      <c r="C207" s="192" t="s">
        <v>1022</v>
      </c>
      <c r="D207" s="192" t="s">
        <v>155</v>
      </c>
      <c r="E207" s="193" t="s">
        <v>2223</v>
      </c>
      <c r="F207" s="194" t="s">
        <v>2032</v>
      </c>
      <c r="G207" s="195" t="s">
        <v>2014</v>
      </c>
      <c r="H207" s="196">
        <v>18</v>
      </c>
      <c r="I207" s="197"/>
      <c r="J207" s="198">
        <f t="shared" si="40"/>
        <v>0</v>
      </c>
      <c r="K207" s="194" t="s">
        <v>21</v>
      </c>
      <c r="L207" s="61"/>
      <c r="M207" s="199" t="s">
        <v>21</v>
      </c>
      <c r="N207" s="200" t="s">
        <v>43</v>
      </c>
      <c r="O207" s="42"/>
      <c r="P207" s="201">
        <f t="shared" si="41"/>
        <v>0</v>
      </c>
      <c r="Q207" s="201">
        <v>0</v>
      </c>
      <c r="R207" s="201">
        <f t="shared" si="42"/>
        <v>0</v>
      </c>
      <c r="S207" s="201">
        <v>0</v>
      </c>
      <c r="T207" s="202">
        <f t="shared" si="43"/>
        <v>0</v>
      </c>
      <c r="AR207" s="24" t="s">
        <v>275</v>
      </c>
      <c r="AT207" s="24" t="s">
        <v>155</v>
      </c>
      <c r="AU207" s="24" t="s">
        <v>80</v>
      </c>
      <c r="AY207" s="24" t="s">
        <v>152</v>
      </c>
      <c r="BE207" s="203">
        <f t="shared" si="44"/>
        <v>0</v>
      </c>
      <c r="BF207" s="203">
        <f t="shared" si="45"/>
        <v>0</v>
      </c>
      <c r="BG207" s="203">
        <f t="shared" si="46"/>
        <v>0</v>
      </c>
      <c r="BH207" s="203">
        <f t="shared" si="47"/>
        <v>0</v>
      </c>
      <c r="BI207" s="203">
        <f t="shared" si="48"/>
        <v>0</v>
      </c>
      <c r="BJ207" s="24" t="s">
        <v>80</v>
      </c>
      <c r="BK207" s="203">
        <f t="shared" si="49"/>
        <v>0</v>
      </c>
      <c r="BL207" s="24" t="s">
        <v>275</v>
      </c>
      <c r="BM207" s="24" t="s">
        <v>2224</v>
      </c>
    </row>
    <row r="208" spans="2:65" s="1" customFormat="1" ht="16.5" customHeight="1">
      <c r="B208" s="41"/>
      <c r="C208" s="250" t="s">
        <v>1027</v>
      </c>
      <c r="D208" s="250" t="s">
        <v>177</v>
      </c>
      <c r="E208" s="251" t="s">
        <v>2225</v>
      </c>
      <c r="F208" s="252" t="s">
        <v>2035</v>
      </c>
      <c r="G208" s="253" t="s">
        <v>2014</v>
      </c>
      <c r="H208" s="254">
        <v>18</v>
      </c>
      <c r="I208" s="255"/>
      <c r="J208" s="256">
        <f t="shared" si="40"/>
        <v>0</v>
      </c>
      <c r="K208" s="252" t="s">
        <v>21</v>
      </c>
      <c r="L208" s="257"/>
      <c r="M208" s="258" t="s">
        <v>21</v>
      </c>
      <c r="N208" s="259" t="s">
        <v>43</v>
      </c>
      <c r="O208" s="42"/>
      <c r="P208" s="201">
        <f t="shared" si="41"/>
        <v>0</v>
      </c>
      <c r="Q208" s="201">
        <v>0</v>
      </c>
      <c r="R208" s="201">
        <f t="shared" si="42"/>
        <v>0</v>
      </c>
      <c r="S208" s="201">
        <v>0</v>
      </c>
      <c r="T208" s="202">
        <f t="shared" si="43"/>
        <v>0</v>
      </c>
      <c r="AR208" s="24" t="s">
        <v>431</v>
      </c>
      <c r="AT208" s="24" t="s">
        <v>177</v>
      </c>
      <c r="AU208" s="24" t="s">
        <v>80</v>
      </c>
      <c r="AY208" s="24" t="s">
        <v>152</v>
      </c>
      <c r="BE208" s="203">
        <f t="shared" si="44"/>
        <v>0</v>
      </c>
      <c r="BF208" s="203">
        <f t="shared" si="45"/>
        <v>0</v>
      </c>
      <c r="BG208" s="203">
        <f t="shared" si="46"/>
        <v>0</v>
      </c>
      <c r="BH208" s="203">
        <f t="shared" si="47"/>
        <v>0</v>
      </c>
      <c r="BI208" s="203">
        <f t="shared" si="48"/>
        <v>0</v>
      </c>
      <c r="BJ208" s="24" t="s">
        <v>80</v>
      </c>
      <c r="BK208" s="203">
        <f t="shared" si="49"/>
        <v>0</v>
      </c>
      <c r="BL208" s="24" t="s">
        <v>275</v>
      </c>
      <c r="BM208" s="24" t="s">
        <v>2226</v>
      </c>
    </row>
    <row r="209" spans="2:65" s="1" customFormat="1" ht="16.5" customHeight="1">
      <c r="B209" s="41"/>
      <c r="C209" s="192" t="s">
        <v>1032</v>
      </c>
      <c r="D209" s="192" t="s">
        <v>155</v>
      </c>
      <c r="E209" s="193" t="s">
        <v>2227</v>
      </c>
      <c r="F209" s="194" t="s">
        <v>2228</v>
      </c>
      <c r="G209" s="195" t="s">
        <v>804</v>
      </c>
      <c r="H209" s="196">
        <v>3</v>
      </c>
      <c r="I209" s="197"/>
      <c r="J209" s="198">
        <f t="shared" si="40"/>
        <v>0</v>
      </c>
      <c r="K209" s="194" t="s">
        <v>21</v>
      </c>
      <c r="L209" s="61"/>
      <c r="M209" s="199" t="s">
        <v>21</v>
      </c>
      <c r="N209" s="200" t="s">
        <v>43</v>
      </c>
      <c r="O209" s="42"/>
      <c r="P209" s="201">
        <f t="shared" si="41"/>
        <v>0</v>
      </c>
      <c r="Q209" s="201">
        <v>0</v>
      </c>
      <c r="R209" s="201">
        <f t="shared" si="42"/>
        <v>0</v>
      </c>
      <c r="S209" s="201">
        <v>0</v>
      </c>
      <c r="T209" s="202">
        <f t="shared" si="43"/>
        <v>0</v>
      </c>
      <c r="AR209" s="24" t="s">
        <v>275</v>
      </c>
      <c r="AT209" s="24" t="s">
        <v>155</v>
      </c>
      <c r="AU209" s="24" t="s">
        <v>80</v>
      </c>
      <c r="AY209" s="24" t="s">
        <v>152</v>
      </c>
      <c r="BE209" s="203">
        <f t="shared" si="44"/>
        <v>0</v>
      </c>
      <c r="BF209" s="203">
        <f t="shared" si="45"/>
        <v>0</v>
      </c>
      <c r="BG209" s="203">
        <f t="shared" si="46"/>
        <v>0</v>
      </c>
      <c r="BH209" s="203">
        <f t="shared" si="47"/>
        <v>0</v>
      </c>
      <c r="BI209" s="203">
        <f t="shared" si="48"/>
        <v>0</v>
      </c>
      <c r="BJ209" s="24" t="s">
        <v>80</v>
      </c>
      <c r="BK209" s="203">
        <f t="shared" si="49"/>
        <v>0</v>
      </c>
      <c r="BL209" s="24" t="s">
        <v>275</v>
      </c>
      <c r="BM209" s="24" t="s">
        <v>2229</v>
      </c>
    </row>
    <row r="210" spans="2:65" s="1" customFormat="1" ht="16.5" customHeight="1">
      <c r="B210" s="41"/>
      <c r="C210" s="250" t="s">
        <v>1036</v>
      </c>
      <c r="D210" s="250" t="s">
        <v>177</v>
      </c>
      <c r="E210" s="251" t="s">
        <v>2230</v>
      </c>
      <c r="F210" s="252" t="s">
        <v>2231</v>
      </c>
      <c r="G210" s="253" t="s">
        <v>804</v>
      </c>
      <c r="H210" s="254">
        <v>3</v>
      </c>
      <c r="I210" s="255"/>
      <c r="J210" s="256">
        <f t="shared" si="40"/>
        <v>0</v>
      </c>
      <c r="K210" s="252" t="s">
        <v>21</v>
      </c>
      <c r="L210" s="257"/>
      <c r="M210" s="258" t="s">
        <v>21</v>
      </c>
      <c r="N210" s="259" t="s">
        <v>43</v>
      </c>
      <c r="O210" s="42"/>
      <c r="P210" s="201">
        <f t="shared" si="41"/>
        <v>0</v>
      </c>
      <c r="Q210" s="201">
        <v>0</v>
      </c>
      <c r="R210" s="201">
        <f t="shared" si="42"/>
        <v>0</v>
      </c>
      <c r="S210" s="201">
        <v>0</v>
      </c>
      <c r="T210" s="202">
        <f t="shared" si="43"/>
        <v>0</v>
      </c>
      <c r="AR210" s="24" t="s">
        <v>431</v>
      </c>
      <c r="AT210" s="24" t="s">
        <v>177</v>
      </c>
      <c r="AU210" s="24" t="s">
        <v>80</v>
      </c>
      <c r="AY210" s="24" t="s">
        <v>152</v>
      </c>
      <c r="BE210" s="203">
        <f t="shared" si="44"/>
        <v>0</v>
      </c>
      <c r="BF210" s="203">
        <f t="shared" si="45"/>
        <v>0</v>
      </c>
      <c r="BG210" s="203">
        <f t="shared" si="46"/>
        <v>0</v>
      </c>
      <c r="BH210" s="203">
        <f t="shared" si="47"/>
        <v>0</v>
      </c>
      <c r="BI210" s="203">
        <f t="shared" si="48"/>
        <v>0</v>
      </c>
      <c r="BJ210" s="24" t="s">
        <v>80</v>
      </c>
      <c r="BK210" s="203">
        <f t="shared" si="49"/>
        <v>0</v>
      </c>
      <c r="BL210" s="24" t="s">
        <v>275</v>
      </c>
      <c r="BM210" s="24" t="s">
        <v>2232</v>
      </c>
    </row>
    <row r="211" spans="2:65" s="1" customFormat="1" ht="16.5" customHeight="1">
      <c r="B211" s="41"/>
      <c r="C211" s="192" t="s">
        <v>1041</v>
      </c>
      <c r="D211" s="192" t="s">
        <v>155</v>
      </c>
      <c r="E211" s="193" t="s">
        <v>2233</v>
      </c>
      <c r="F211" s="194" t="s">
        <v>2234</v>
      </c>
      <c r="G211" s="195" t="s">
        <v>804</v>
      </c>
      <c r="H211" s="196">
        <v>1</v>
      </c>
      <c r="I211" s="197"/>
      <c r="J211" s="198">
        <f t="shared" si="40"/>
        <v>0</v>
      </c>
      <c r="K211" s="194" t="s">
        <v>21</v>
      </c>
      <c r="L211" s="61"/>
      <c r="M211" s="199" t="s">
        <v>21</v>
      </c>
      <c r="N211" s="200" t="s">
        <v>43</v>
      </c>
      <c r="O211" s="42"/>
      <c r="P211" s="201">
        <f t="shared" si="41"/>
        <v>0</v>
      </c>
      <c r="Q211" s="201">
        <v>0</v>
      </c>
      <c r="R211" s="201">
        <f t="shared" si="42"/>
        <v>0</v>
      </c>
      <c r="S211" s="201">
        <v>0</v>
      </c>
      <c r="T211" s="202">
        <f t="shared" si="43"/>
        <v>0</v>
      </c>
      <c r="AR211" s="24" t="s">
        <v>275</v>
      </c>
      <c r="AT211" s="24" t="s">
        <v>155</v>
      </c>
      <c r="AU211" s="24" t="s">
        <v>80</v>
      </c>
      <c r="AY211" s="24" t="s">
        <v>152</v>
      </c>
      <c r="BE211" s="203">
        <f t="shared" si="44"/>
        <v>0</v>
      </c>
      <c r="BF211" s="203">
        <f t="shared" si="45"/>
        <v>0</v>
      </c>
      <c r="BG211" s="203">
        <f t="shared" si="46"/>
        <v>0</v>
      </c>
      <c r="BH211" s="203">
        <f t="shared" si="47"/>
        <v>0</v>
      </c>
      <c r="BI211" s="203">
        <f t="shared" si="48"/>
        <v>0</v>
      </c>
      <c r="BJ211" s="24" t="s">
        <v>80</v>
      </c>
      <c r="BK211" s="203">
        <f t="shared" si="49"/>
        <v>0</v>
      </c>
      <c r="BL211" s="24" t="s">
        <v>275</v>
      </c>
      <c r="BM211" s="24" t="s">
        <v>2235</v>
      </c>
    </row>
    <row r="212" spans="2:65" s="1" customFormat="1" ht="16.5" customHeight="1">
      <c r="B212" s="41"/>
      <c r="C212" s="250" t="s">
        <v>1046</v>
      </c>
      <c r="D212" s="250" t="s">
        <v>177</v>
      </c>
      <c r="E212" s="251" t="s">
        <v>2236</v>
      </c>
      <c r="F212" s="252" t="s">
        <v>2237</v>
      </c>
      <c r="G212" s="253" t="s">
        <v>804</v>
      </c>
      <c r="H212" s="254">
        <v>1</v>
      </c>
      <c r="I212" s="255"/>
      <c r="J212" s="256">
        <f t="shared" si="40"/>
        <v>0</v>
      </c>
      <c r="K212" s="252" t="s">
        <v>21</v>
      </c>
      <c r="L212" s="257"/>
      <c r="M212" s="258" t="s">
        <v>21</v>
      </c>
      <c r="N212" s="259" t="s">
        <v>43</v>
      </c>
      <c r="O212" s="42"/>
      <c r="P212" s="201">
        <f t="shared" si="41"/>
        <v>0</v>
      </c>
      <c r="Q212" s="201">
        <v>0</v>
      </c>
      <c r="R212" s="201">
        <f t="shared" si="42"/>
        <v>0</v>
      </c>
      <c r="S212" s="201">
        <v>0</v>
      </c>
      <c r="T212" s="202">
        <f t="shared" si="43"/>
        <v>0</v>
      </c>
      <c r="AR212" s="24" t="s">
        <v>431</v>
      </c>
      <c r="AT212" s="24" t="s">
        <v>177</v>
      </c>
      <c r="AU212" s="24" t="s">
        <v>80</v>
      </c>
      <c r="AY212" s="24" t="s">
        <v>152</v>
      </c>
      <c r="BE212" s="203">
        <f t="shared" si="44"/>
        <v>0</v>
      </c>
      <c r="BF212" s="203">
        <f t="shared" si="45"/>
        <v>0</v>
      </c>
      <c r="BG212" s="203">
        <f t="shared" si="46"/>
        <v>0</v>
      </c>
      <c r="BH212" s="203">
        <f t="shared" si="47"/>
        <v>0</v>
      </c>
      <c r="BI212" s="203">
        <f t="shared" si="48"/>
        <v>0</v>
      </c>
      <c r="BJ212" s="24" t="s">
        <v>80</v>
      </c>
      <c r="BK212" s="203">
        <f t="shared" si="49"/>
        <v>0</v>
      </c>
      <c r="BL212" s="24" t="s">
        <v>275</v>
      </c>
      <c r="BM212" s="24" t="s">
        <v>2238</v>
      </c>
    </row>
    <row r="213" spans="2:65" s="1" customFormat="1" ht="16.5" customHeight="1">
      <c r="B213" s="41"/>
      <c r="C213" s="192" t="s">
        <v>1053</v>
      </c>
      <c r="D213" s="192" t="s">
        <v>155</v>
      </c>
      <c r="E213" s="193" t="s">
        <v>2239</v>
      </c>
      <c r="F213" s="194" t="s">
        <v>2240</v>
      </c>
      <c r="G213" s="195" t="s">
        <v>804</v>
      </c>
      <c r="H213" s="196">
        <v>1</v>
      </c>
      <c r="I213" s="197"/>
      <c r="J213" s="198">
        <f t="shared" si="40"/>
        <v>0</v>
      </c>
      <c r="K213" s="194" t="s">
        <v>21</v>
      </c>
      <c r="L213" s="61"/>
      <c r="M213" s="199" t="s">
        <v>21</v>
      </c>
      <c r="N213" s="200" t="s">
        <v>43</v>
      </c>
      <c r="O213" s="42"/>
      <c r="P213" s="201">
        <f t="shared" si="41"/>
        <v>0</v>
      </c>
      <c r="Q213" s="201">
        <v>0</v>
      </c>
      <c r="R213" s="201">
        <f t="shared" si="42"/>
        <v>0</v>
      </c>
      <c r="S213" s="201">
        <v>0</v>
      </c>
      <c r="T213" s="202">
        <f t="shared" si="43"/>
        <v>0</v>
      </c>
      <c r="AR213" s="24" t="s">
        <v>275</v>
      </c>
      <c r="AT213" s="24" t="s">
        <v>155</v>
      </c>
      <c r="AU213" s="24" t="s">
        <v>80</v>
      </c>
      <c r="AY213" s="24" t="s">
        <v>152</v>
      </c>
      <c r="BE213" s="203">
        <f t="shared" si="44"/>
        <v>0</v>
      </c>
      <c r="BF213" s="203">
        <f t="shared" si="45"/>
        <v>0</v>
      </c>
      <c r="BG213" s="203">
        <f t="shared" si="46"/>
        <v>0</v>
      </c>
      <c r="BH213" s="203">
        <f t="shared" si="47"/>
        <v>0</v>
      </c>
      <c r="BI213" s="203">
        <f t="shared" si="48"/>
        <v>0</v>
      </c>
      <c r="BJ213" s="24" t="s">
        <v>80</v>
      </c>
      <c r="BK213" s="203">
        <f t="shared" si="49"/>
        <v>0</v>
      </c>
      <c r="BL213" s="24" t="s">
        <v>275</v>
      </c>
      <c r="BM213" s="24" t="s">
        <v>2241</v>
      </c>
    </row>
    <row r="214" spans="2:65" s="1" customFormat="1" ht="16.5" customHeight="1">
      <c r="B214" s="41"/>
      <c r="C214" s="250" t="s">
        <v>1059</v>
      </c>
      <c r="D214" s="250" t="s">
        <v>177</v>
      </c>
      <c r="E214" s="251" t="s">
        <v>2242</v>
      </c>
      <c r="F214" s="252" t="s">
        <v>2243</v>
      </c>
      <c r="G214" s="253" t="s">
        <v>804</v>
      </c>
      <c r="H214" s="254">
        <v>1</v>
      </c>
      <c r="I214" s="255"/>
      <c r="J214" s="256">
        <f t="shared" si="40"/>
        <v>0</v>
      </c>
      <c r="K214" s="252" t="s">
        <v>21</v>
      </c>
      <c r="L214" s="257"/>
      <c r="M214" s="258" t="s">
        <v>21</v>
      </c>
      <c r="N214" s="259" t="s">
        <v>43</v>
      </c>
      <c r="O214" s="42"/>
      <c r="P214" s="201">
        <f t="shared" si="41"/>
        <v>0</v>
      </c>
      <c r="Q214" s="201">
        <v>0</v>
      </c>
      <c r="R214" s="201">
        <f t="shared" si="42"/>
        <v>0</v>
      </c>
      <c r="S214" s="201">
        <v>0</v>
      </c>
      <c r="T214" s="202">
        <f t="shared" si="43"/>
        <v>0</v>
      </c>
      <c r="AR214" s="24" t="s">
        <v>431</v>
      </c>
      <c r="AT214" s="24" t="s">
        <v>177</v>
      </c>
      <c r="AU214" s="24" t="s">
        <v>80</v>
      </c>
      <c r="AY214" s="24" t="s">
        <v>152</v>
      </c>
      <c r="BE214" s="203">
        <f t="shared" si="44"/>
        <v>0</v>
      </c>
      <c r="BF214" s="203">
        <f t="shared" si="45"/>
        <v>0</v>
      </c>
      <c r="BG214" s="203">
        <f t="shared" si="46"/>
        <v>0</v>
      </c>
      <c r="BH214" s="203">
        <f t="shared" si="47"/>
        <v>0</v>
      </c>
      <c r="BI214" s="203">
        <f t="shared" si="48"/>
        <v>0</v>
      </c>
      <c r="BJ214" s="24" t="s">
        <v>80</v>
      </c>
      <c r="BK214" s="203">
        <f t="shared" si="49"/>
        <v>0</v>
      </c>
      <c r="BL214" s="24" t="s">
        <v>275</v>
      </c>
      <c r="BM214" s="24" t="s">
        <v>2244</v>
      </c>
    </row>
    <row r="215" spans="2:65" s="10" customFormat="1" ht="37.35" customHeight="1">
      <c r="B215" s="176"/>
      <c r="C215" s="177"/>
      <c r="D215" s="178" t="s">
        <v>71</v>
      </c>
      <c r="E215" s="179" t="s">
        <v>2245</v>
      </c>
      <c r="F215" s="179" t="s">
        <v>2246</v>
      </c>
      <c r="G215" s="177"/>
      <c r="H215" s="177"/>
      <c r="I215" s="180"/>
      <c r="J215" s="181">
        <f>BK215</f>
        <v>0</v>
      </c>
      <c r="K215" s="177"/>
      <c r="L215" s="182"/>
      <c r="M215" s="183"/>
      <c r="N215" s="184"/>
      <c r="O215" s="184"/>
      <c r="P215" s="185">
        <f>SUM(P216:P305)</f>
        <v>0</v>
      </c>
      <c r="Q215" s="184"/>
      <c r="R215" s="185">
        <f>SUM(R216:R305)</f>
        <v>0</v>
      </c>
      <c r="S215" s="184"/>
      <c r="T215" s="186">
        <f>SUM(T216:T305)</f>
        <v>0</v>
      </c>
      <c r="AR215" s="187" t="s">
        <v>82</v>
      </c>
      <c r="AT215" s="188" t="s">
        <v>71</v>
      </c>
      <c r="AU215" s="188" t="s">
        <v>72</v>
      </c>
      <c r="AY215" s="187" t="s">
        <v>152</v>
      </c>
      <c r="BK215" s="189">
        <f>SUM(BK216:BK305)</f>
        <v>0</v>
      </c>
    </row>
    <row r="216" spans="2:65" s="1" customFormat="1" ht="25.5" customHeight="1">
      <c r="B216" s="41"/>
      <c r="C216" s="192" t="s">
        <v>1064</v>
      </c>
      <c r="D216" s="192" t="s">
        <v>155</v>
      </c>
      <c r="E216" s="193" t="s">
        <v>2247</v>
      </c>
      <c r="F216" s="194" t="s">
        <v>2248</v>
      </c>
      <c r="G216" s="195" t="s">
        <v>804</v>
      </c>
      <c r="H216" s="196">
        <v>1</v>
      </c>
      <c r="I216" s="197"/>
      <c r="J216" s="198">
        <f t="shared" ref="J216:J247" si="50">ROUND(I216*H216,2)</f>
        <v>0</v>
      </c>
      <c r="K216" s="194" t="s">
        <v>21</v>
      </c>
      <c r="L216" s="61"/>
      <c r="M216" s="199" t="s">
        <v>21</v>
      </c>
      <c r="N216" s="200" t="s">
        <v>43</v>
      </c>
      <c r="O216" s="42"/>
      <c r="P216" s="201">
        <f t="shared" ref="P216:P247" si="51">O216*H216</f>
        <v>0</v>
      </c>
      <c r="Q216" s="201">
        <v>0</v>
      </c>
      <c r="R216" s="201">
        <f t="shared" ref="R216:R247" si="52">Q216*H216</f>
        <v>0</v>
      </c>
      <c r="S216" s="201">
        <v>0</v>
      </c>
      <c r="T216" s="202">
        <f t="shared" ref="T216:T247" si="53">S216*H216</f>
        <v>0</v>
      </c>
      <c r="AR216" s="24" t="s">
        <v>275</v>
      </c>
      <c r="AT216" s="24" t="s">
        <v>155</v>
      </c>
      <c r="AU216" s="24" t="s">
        <v>80</v>
      </c>
      <c r="AY216" s="24" t="s">
        <v>152</v>
      </c>
      <c r="BE216" s="203">
        <f t="shared" ref="BE216:BE247" si="54">IF(N216="základní",J216,0)</f>
        <v>0</v>
      </c>
      <c r="BF216" s="203">
        <f t="shared" ref="BF216:BF247" si="55">IF(N216="snížená",J216,0)</f>
        <v>0</v>
      </c>
      <c r="BG216" s="203">
        <f t="shared" ref="BG216:BG247" si="56">IF(N216="zákl. přenesená",J216,0)</f>
        <v>0</v>
      </c>
      <c r="BH216" s="203">
        <f t="shared" ref="BH216:BH247" si="57">IF(N216="sníž. přenesená",J216,0)</f>
        <v>0</v>
      </c>
      <c r="BI216" s="203">
        <f t="shared" ref="BI216:BI247" si="58">IF(N216="nulová",J216,0)</f>
        <v>0</v>
      </c>
      <c r="BJ216" s="24" t="s">
        <v>80</v>
      </c>
      <c r="BK216" s="203">
        <f t="shared" ref="BK216:BK247" si="59">ROUND(I216*H216,2)</f>
        <v>0</v>
      </c>
      <c r="BL216" s="24" t="s">
        <v>275</v>
      </c>
      <c r="BM216" s="24" t="s">
        <v>2249</v>
      </c>
    </row>
    <row r="217" spans="2:65" s="1" customFormat="1" ht="25.5" customHeight="1">
      <c r="B217" s="41"/>
      <c r="C217" s="250" t="s">
        <v>1071</v>
      </c>
      <c r="D217" s="250" t="s">
        <v>177</v>
      </c>
      <c r="E217" s="251" t="s">
        <v>2250</v>
      </c>
      <c r="F217" s="252" t="s">
        <v>2251</v>
      </c>
      <c r="G217" s="253" t="s">
        <v>804</v>
      </c>
      <c r="H217" s="254">
        <v>1</v>
      </c>
      <c r="I217" s="255"/>
      <c r="J217" s="256">
        <f t="shared" si="50"/>
        <v>0</v>
      </c>
      <c r="K217" s="252" t="s">
        <v>21</v>
      </c>
      <c r="L217" s="257"/>
      <c r="M217" s="258" t="s">
        <v>21</v>
      </c>
      <c r="N217" s="259" t="s">
        <v>43</v>
      </c>
      <c r="O217" s="42"/>
      <c r="P217" s="201">
        <f t="shared" si="51"/>
        <v>0</v>
      </c>
      <c r="Q217" s="201">
        <v>0</v>
      </c>
      <c r="R217" s="201">
        <f t="shared" si="52"/>
        <v>0</v>
      </c>
      <c r="S217" s="201">
        <v>0</v>
      </c>
      <c r="T217" s="202">
        <f t="shared" si="53"/>
        <v>0</v>
      </c>
      <c r="AR217" s="24" t="s">
        <v>431</v>
      </c>
      <c r="AT217" s="24" t="s">
        <v>177</v>
      </c>
      <c r="AU217" s="24" t="s">
        <v>80</v>
      </c>
      <c r="AY217" s="24" t="s">
        <v>152</v>
      </c>
      <c r="BE217" s="203">
        <f t="shared" si="54"/>
        <v>0</v>
      </c>
      <c r="BF217" s="203">
        <f t="shared" si="55"/>
        <v>0</v>
      </c>
      <c r="BG217" s="203">
        <f t="shared" si="56"/>
        <v>0</v>
      </c>
      <c r="BH217" s="203">
        <f t="shared" si="57"/>
        <v>0</v>
      </c>
      <c r="BI217" s="203">
        <f t="shared" si="58"/>
        <v>0</v>
      </c>
      <c r="BJ217" s="24" t="s">
        <v>80</v>
      </c>
      <c r="BK217" s="203">
        <f t="shared" si="59"/>
        <v>0</v>
      </c>
      <c r="BL217" s="24" t="s">
        <v>275</v>
      </c>
      <c r="BM217" s="24" t="s">
        <v>2252</v>
      </c>
    </row>
    <row r="218" spans="2:65" s="1" customFormat="1" ht="16.5" customHeight="1">
      <c r="B218" s="41"/>
      <c r="C218" s="192" t="s">
        <v>1077</v>
      </c>
      <c r="D218" s="192" t="s">
        <v>155</v>
      </c>
      <c r="E218" s="193" t="s">
        <v>2253</v>
      </c>
      <c r="F218" s="194" t="s">
        <v>2254</v>
      </c>
      <c r="G218" s="195" t="s">
        <v>804</v>
      </c>
      <c r="H218" s="196">
        <v>1</v>
      </c>
      <c r="I218" s="197"/>
      <c r="J218" s="198">
        <f t="shared" si="50"/>
        <v>0</v>
      </c>
      <c r="K218" s="194" t="s">
        <v>21</v>
      </c>
      <c r="L218" s="61"/>
      <c r="M218" s="199" t="s">
        <v>21</v>
      </c>
      <c r="N218" s="200" t="s">
        <v>43</v>
      </c>
      <c r="O218" s="42"/>
      <c r="P218" s="201">
        <f t="shared" si="51"/>
        <v>0</v>
      </c>
      <c r="Q218" s="201">
        <v>0</v>
      </c>
      <c r="R218" s="201">
        <f t="shared" si="52"/>
        <v>0</v>
      </c>
      <c r="S218" s="201">
        <v>0</v>
      </c>
      <c r="T218" s="202">
        <f t="shared" si="53"/>
        <v>0</v>
      </c>
      <c r="AR218" s="24" t="s">
        <v>275</v>
      </c>
      <c r="AT218" s="24" t="s">
        <v>155</v>
      </c>
      <c r="AU218" s="24" t="s">
        <v>80</v>
      </c>
      <c r="AY218" s="24" t="s">
        <v>152</v>
      </c>
      <c r="BE218" s="203">
        <f t="shared" si="54"/>
        <v>0</v>
      </c>
      <c r="BF218" s="203">
        <f t="shared" si="55"/>
        <v>0</v>
      </c>
      <c r="BG218" s="203">
        <f t="shared" si="56"/>
        <v>0</v>
      </c>
      <c r="BH218" s="203">
        <f t="shared" si="57"/>
        <v>0</v>
      </c>
      <c r="BI218" s="203">
        <f t="shared" si="58"/>
        <v>0</v>
      </c>
      <c r="BJ218" s="24" t="s">
        <v>80</v>
      </c>
      <c r="BK218" s="203">
        <f t="shared" si="59"/>
        <v>0</v>
      </c>
      <c r="BL218" s="24" t="s">
        <v>275</v>
      </c>
      <c r="BM218" s="24" t="s">
        <v>2255</v>
      </c>
    </row>
    <row r="219" spans="2:65" s="1" customFormat="1" ht="16.5" customHeight="1">
      <c r="B219" s="41"/>
      <c r="C219" s="250" t="s">
        <v>1083</v>
      </c>
      <c r="D219" s="250" t="s">
        <v>177</v>
      </c>
      <c r="E219" s="251" t="s">
        <v>2256</v>
      </c>
      <c r="F219" s="252" t="s">
        <v>2257</v>
      </c>
      <c r="G219" s="253" t="s">
        <v>804</v>
      </c>
      <c r="H219" s="254">
        <v>1</v>
      </c>
      <c r="I219" s="255"/>
      <c r="J219" s="256">
        <f t="shared" si="50"/>
        <v>0</v>
      </c>
      <c r="K219" s="252" t="s">
        <v>21</v>
      </c>
      <c r="L219" s="257"/>
      <c r="M219" s="258" t="s">
        <v>21</v>
      </c>
      <c r="N219" s="259" t="s">
        <v>43</v>
      </c>
      <c r="O219" s="42"/>
      <c r="P219" s="201">
        <f t="shared" si="51"/>
        <v>0</v>
      </c>
      <c r="Q219" s="201">
        <v>0</v>
      </c>
      <c r="R219" s="201">
        <f t="shared" si="52"/>
        <v>0</v>
      </c>
      <c r="S219" s="201">
        <v>0</v>
      </c>
      <c r="T219" s="202">
        <f t="shared" si="53"/>
        <v>0</v>
      </c>
      <c r="AR219" s="24" t="s">
        <v>431</v>
      </c>
      <c r="AT219" s="24" t="s">
        <v>177</v>
      </c>
      <c r="AU219" s="24" t="s">
        <v>80</v>
      </c>
      <c r="AY219" s="24" t="s">
        <v>152</v>
      </c>
      <c r="BE219" s="203">
        <f t="shared" si="54"/>
        <v>0</v>
      </c>
      <c r="BF219" s="203">
        <f t="shared" si="55"/>
        <v>0</v>
      </c>
      <c r="BG219" s="203">
        <f t="shared" si="56"/>
        <v>0</v>
      </c>
      <c r="BH219" s="203">
        <f t="shared" si="57"/>
        <v>0</v>
      </c>
      <c r="BI219" s="203">
        <f t="shared" si="58"/>
        <v>0</v>
      </c>
      <c r="BJ219" s="24" t="s">
        <v>80</v>
      </c>
      <c r="BK219" s="203">
        <f t="shared" si="59"/>
        <v>0</v>
      </c>
      <c r="BL219" s="24" t="s">
        <v>275</v>
      </c>
      <c r="BM219" s="24" t="s">
        <v>2258</v>
      </c>
    </row>
    <row r="220" spans="2:65" s="1" customFormat="1" ht="16.5" customHeight="1">
      <c r="B220" s="41"/>
      <c r="C220" s="192" t="s">
        <v>1087</v>
      </c>
      <c r="D220" s="192" t="s">
        <v>155</v>
      </c>
      <c r="E220" s="193" t="s">
        <v>2259</v>
      </c>
      <c r="F220" s="194" t="s">
        <v>2260</v>
      </c>
      <c r="G220" s="195" t="s">
        <v>804</v>
      </c>
      <c r="H220" s="196">
        <v>1</v>
      </c>
      <c r="I220" s="197"/>
      <c r="J220" s="198">
        <f t="shared" si="50"/>
        <v>0</v>
      </c>
      <c r="K220" s="194" t="s">
        <v>21</v>
      </c>
      <c r="L220" s="61"/>
      <c r="M220" s="199" t="s">
        <v>21</v>
      </c>
      <c r="N220" s="200" t="s">
        <v>43</v>
      </c>
      <c r="O220" s="42"/>
      <c r="P220" s="201">
        <f t="shared" si="51"/>
        <v>0</v>
      </c>
      <c r="Q220" s="201">
        <v>0</v>
      </c>
      <c r="R220" s="201">
        <f t="shared" si="52"/>
        <v>0</v>
      </c>
      <c r="S220" s="201">
        <v>0</v>
      </c>
      <c r="T220" s="202">
        <f t="shared" si="53"/>
        <v>0</v>
      </c>
      <c r="AR220" s="24" t="s">
        <v>275</v>
      </c>
      <c r="AT220" s="24" t="s">
        <v>155</v>
      </c>
      <c r="AU220" s="24" t="s">
        <v>80</v>
      </c>
      <c r="AY220" s="24" t="s">
        <v>152</v>
      </c>
      <c r="BE220" s="203">
        <f t="shared" si="54"/>
        <v>0</v>
      </c>
      <c r="BF220" s="203">
        <f t="shared" si="55"/>
        <v>0</v>
      </c>
      <c r="BG220" s="203">
        <f t="shared" si="56"/>
        <v>0</v>
      </c>
      <c r="BH220" s="203">
        <f t="shared" si="57"/>
        <v>0</v>
      </c>
      <c r="BI220" s="203">
        <f t="shared" si="58"/>
        <v>0</v>
      </c>
      <c r="BJ220" s="24" t="s">
        <v>80</v>
      </c>
      <c r="BK220" s="203">
        <f t="shared" si="59"/>
        <v>0</v>
      </c>
      <c r="BL220" s="24" t="s">
        <v>275</v>
      </c>
      <c r="BM220" s="24" t="s">
        <v>2261</v>
      </c>
    </row>
    <row r="221" spans="2:65" s="1" customFormat="1" ht="16.5" customHeight="1">
      <c r="B221" s="41"/>
      <c r="C221" s="250" t="s">
        <v>1092</v>
      </c>
      <c r="D221" s="250" t="s">
        <v>177</v>
      </c>
      <c r="E221" s="251" t="s">
        <v>2262</v>
      </c>
      <c r="F221" s="252" t="s">
        <v>2263</v>
      </c>
      <c r="G221" s="253" t="s">
        <v>804</v>
      </c>
      <c r="H221" s="254">
        <v>1</v>
      </c>
      <c r="I221" s="255"/>
      <c r="J221" s="256">
        <f t="shared" si="50"/>
        <v>0</v>
      </c>
      <c r="K221" s="252" t="s">
        <v>21</v>
      </c>
      <c r="L221" s="257"/>
      <c r="M221" s="258" t="s">
        <v>21</v>
      </c>
      <c r="N221" s="259" t="s">
        <v>43</v>
      </c>
      <c r="O221" s="42"/>
      <c r="P221" s="201">
        <f t="shared" si="51"/>
        <v>0</v>
      </c>
      <c r="Q221" s="201">
        <v>0</v>
      </c>
      <c r="R221" s="201">
        <f t="shared" si="52"/>
        <v>0</v>
      </c>
      <c r="S221" s="201">
        <v>0</v>
      </c>
      <c r="T221" s="202">
        <f t="shared" si="53"/>
        <v>0</v>
      </c>
      <c r="AR221" s="24" t="s">
        <v>431</v>
      </c>
      <c r="AT221" s="24" t="s">
        <v>177</v>
      </c>
      <c r="AU221" s="24" t="s">
        <v>80</v>
      </c>
      <c r="AY221" s="24" t="s">
        <v>152</v>
      </c>
      <c r="BE221" s="203">
        <f t="shared" si="54"/>
        <v>0</v>
      </c>
      <c r="BF221" s="203">
        <f t="shared" si="55"/>
        <v>0</v>
      </c>
      <c r="BG221" s="203">
        <f t="shared" si="56"/>
        <v>0</v>
      </c>
      <c r="BH221" s="203">
        <f t="shared" si="57"/>
        <v>0</v>
      </c>
      <c r="BI221" s="203">
        <f t="shared" si="58"/>
        <v>0</v>
      </c>
      <c r="BJ221" s="24" t="s">
        <v>80</v>
      </c>
      <c r="BK221" s="203">
        <f t="shared" si="59"/>
        <v>0</v>
      </c>
      <c r="BL221" s="24" t="s">
        <v>275</v>
      </c>
      <c r="BM221" s="24" t="s">
        <v>2264</v>
      </c>
    </row>
    <row r="222" spans="2:65" s="1" customFormat="1" ht="16.5" customHeight="1">
      <c r="B222" s="41"/>
      <c r="C222" s="192" t="s">
        <v>1096</v>
      </c>
      <c r="D222" s="192" t="s">
        <v>155</v>
      </c>
      <c r="E222" s="193" t="s">
        <v>2265</v>
      </c>
      <c r="F222" s="194" t="s">
        <v>2266</v>
      </c>
      <c r="G222" s="195" t="s">
        <v>804</v>
      </c>
      <c r="H222" s="196">
        <v>1</v>
      </c>
      <c r="I222" s="197"/>
      <c r="J222" s="198">
        <f t="shared" si="50"/>
        <v>0</v>
      </c>
      <c r="K222" s="194" t="s">
        <v>21</v>
      </c>
      <c r="L222" s="61"/>
      <c r="M222" s="199" t="s">
        <v>21</v>
      </c>
      <c r="N222" s="200" t="s">
        <v>43</v>
      </c>
      <c r="O222" s="42"/>
      <c r="P222" s="201">
        <f t="shared" si="51"/>
        <v>0</v>
      </c>
      <c r="Q222" s="201">
        <v>0</v>
      </c>
      <c r="R222" s="201">
        <f t="shared" si="52"/>
        <v>0</v>
      </c>
      <c r="S222" s="201">
        <v>0</v>
      </c>
      <c r="T222" s="202">
        <f t="shared" si="53"/>
        <v>0</v>
      </c>
      <c r="AR222" s="24" t="s">
        <v>275</v>
      </c>
      <c r="AT222" s="24" t="s">
        <v>155</v>
      </c>
      <c r="AU222" s="24" t="s">
        <v>80</v>
      </c>
      <c r="AY222" s="24" t="s">
        <v>152</v>
      </c>
      <c r="BE222" s="203">
        <f t="shared" si="54"/>
        <v>0</v>
      </c>
      <c r="BF222" s="203">
        <f t="shared" si="55"/>
        <v>0</v>
      </c>
      <c r="BG222" s="203">
        <f t="shared" si="56"/>
        <v>0</v>
      </c>
      <c r="BH222" s="203">
        <f t="shared" si="57"/>
        <v>0</v>
      </c>
      <c r="BI222" s="203">
        <f t="shared" si="58"/>
        <v>0</v>
      </c>
      <c r="BJ222" s="24" t="s">
        <v>80</v>
      </c>
      <c r="BK222" s="203">
        <f t="shared" si="59"/>
        <v>0</v>
      </c>
      <c r="BL222" s="24" t="s">
        <v>275</v>
      </c>
      <c r="BM222" s="24" t="s">
        <v>2267</v>
      </c>
    </row>
    <row r="223" spans="2:65" s="1" customFormat="1" ht="16.5" customHeight="1">
      <c r="B223" s="41"/>
      <c r="C223" s="250" t="s">
        <v>1100</v>
      </c>
      <c r="D223" s="250" t="s">
        <v>177</v>
      </c>
      <c r="E223" s="251" t="s">
        <v>2268</v>
      </c>
      <c r="F223" s="252" t="s">
        <v>2269</v>
      </c>
      <c r="G223" s="253" t="s">
        <v>804</v>
      </c>
      <c r="H223" s="254">
        <v>1</v>
      </c>
      <c r="I223" s="255"/>
      <c r="J223" s="256">
        <f t="shared" si="50"/>
        <v>0</v>
      </c>
      <c r="K223" s="252" t="s">
        <v>21</v>
      </c>
      <c r="L223" s="257"/>
      <c r="M223" s="258" t="s">
        <v>21</v>
      </c>
      <c r="N223" s="259" t="s">
        <v>43</v>
      </c>
      <c r="O223" s="42"/>
      <c r="P223" s="201">
        <f t="shared" si="51"/>
        <v>0</v>
      </c>
      <c r="Q223" s="201">
        <v>0</v>
      </c>
      <c r="R223" s="201">
        <f t="shared" si="52"/>
        <v>0</v>
      </c>
      <c r="S223" s="201">
        <v>0</v>
      </c>
      <c r="T223" s="202">
        <f t="shared" si="53"/>
        <v>0</v>
      </c>
      <c r="AR223" s="24" t="s">
        <v>431</v>
      </c>
      <c r="AT223" s="24" t="s">
        <v>177</v>
      </c>
      <c r="AU223" s="24" t="s">
        <v>80</v>
      </c>
      <c r="AY223" s="24" t="s">
        <v>152</v>
      </c>
      <c r="BE223" s="203">
        <f t="shared" si="54"/>
        <v>0</v>
      </c>
      <c r="BF223" s="203">
        <f t="shared" si="55"/>
        <v>0</v>
      </c>
      <c r="BG223" s="203">
        <f t="shared" si="56"/>
        <v>0</v>
      </c>
      <c r="BH223" s="203">
        <f t="shared" si="57"/>
        <v>0</v>
      </c>
      <c r="BI223" s="203">
        <f t="shared" si="58"/>
        <v>0</v>
      </c>
      <c r="BJ223" s="24" t="s">
        <v>80</v>
      </c>
      <c r="BK223" s="203">
        <f t="shared" si="59"/>
        <v>0</v>
      </c>
      <c r="BL223" s="24" t="s">
        <v>275</v>
      </c>
      <c r="BM223" s="24" t="s">
        <v>2270</v>
      </c>
    </row>
    <row r="224" spans="2:65" s="1" customFormat="1" ht="16.5" customHeight="1">
      <c r="B224" s="41"/>
      <c r="C224" s="192" t="s">
        <v>1105</v>
      </c>
      <c r="D224" s="192" t="s">
        <v>155</v>
      </c>
      <c r="E224" s="193" t="s">
        <v>2271</v>
      </c>
      <c r="F224" s="194" t="s">
        <v>2272</v>
      </c>
      <c r="G224" s="195" t="s">
        <v>804</v>
      </c>
      <c r="H224" s="196">
        <v>2</v>
      </c>
      <c r="I224" s="197"/>
      <c r="J224" s="198">
        <f t="shared" si="50"/>
        <v>0</v>
      </c>
      <c r="K224" s="194" t="s">
        <v>21</v>
      </c>
      <c r="L224" s="61"/>
      <c r="M224" s="199" t="s">
        <v>21</v>
      </c>
      <c r="N224" s="200" t="s">
        <v>43</v>
      </c>
      <c r="O224" s="42"/>
      <c r="P224" s="201">
        <f t="shared" si="51"/>
        <v>0</v>
      </c>
      <c r="Q224" s="201">
        <v>0</v>
      </c>
      <c r="R224" s="201">
        <f t="shared" si="52"/>
        <v>0</v>
      </c>
      <c r="S224" s="201">
        <v>0</v>
      </c>
      <c r="T224" s="202">
        <f t="shared" si="53"/>
        <v>0</v>
      </c>
      <c r="AR224" s="24" t="s">
        <v>275</v>
      </c>
      <c r="AT224" s="24" t="s">
        <v>155</v>
      </c>
      <c r="AU224" s="24" t="s">
        <v>80</v>
      </c>
      <c r="AY224" s="24" t="s">
        <v>152</v>
      </c>
      <c r="BE224" s="203">
        <f t="shared" si="54"/>
        <v>0</v>
      </c>
      <c r="BF224" s="203">
        <f t="shared" si="55"/>
        <v>0</v>
      </c>
      <c r="BG224" s="203">
        <f t="shared" si="56"/>
        <v>0</v>
      </c>
      <c r="BH224" s="203">
        <f t="shared" si="57"/>
        <v>0</v>
      </c>
      <c r="BI224" s="203">
        <f t="shared" si="58"/>
        <v>0</v>
      </c>
      <c r="BJ224" s="24" t="s">
        <v>80</v>
      </c>
      <c r="BK224" s="203">
        <f t="shared" si="59"/>
        <v>0</v>
      </c>
      <c r="BL224" s="24" t="s">
        <v>275</v>
      </c>
      <c r="BM224" s="24" t="s">
        <v>2273</v>
      </c>
    </row>
    <row r="225" spans="2:65" s="1" customFormat="1" ht="16.5" customHeight="1">
      <c r="B225" s="41"/>
      <c r="C225" s="250" t="s">
        <v>1112</v>
      </c>
      <c r="D225" s="250" t="s">
        <v>177</v>
      </c>
      <c r="E225" s="251" t="s">
        <v>2274</v>
      </c>
      <c r="F225" s="252" t="s">
        <v>2275</v>
      </c>
      <c r="G225" s="253" t="s">
        <v>804</v>
      </c>
      <c r="H225" s="254">
        <v>2</v>
      </c>
      <c r="I225" s="255"/>
      <c r="J225" s="256">
        <f t="shared" si="50"/>
        <v>0</v>
      </c>
      <c r="K225" s="252" t="s">
        <v>21</v>
      </c>
      <c r="L225" s="257"/>
      <c r="M225" s="258" t="s">
        <v>21</v>
      </c>
      <c r="N225" s="259" t="s">
        <v>43</v>
      </c>
      <c r="O225" s="42"/>
      <c r="P225" s="201">
        <f t="shared" si="51"/>
        <v>0</v>
      </c>
      <c r="Q225" s="201">
        <v>0</v>
      </c>
      <c r="R225" s="201">
        <f t="shared" si="52"/>
        <v>0</v>
      </c>
      <c r="S225" s="201">
        <v>0</v>
      </c>
      <c r="T225" s="202">
        <f t="shared" si="53"/>
        <v>0</v>
      </c>
      <c r="AR225" s="24" t="s">
        <v>431</v>
      </c>
      <c r="AT225" s="24" t="s">
        <v>177</v>
      </c>
      <c r="AU225" s="24" t="s">
        <v>80</v>
      </c>
      <c r="AY225" s="24" t="s">
        <v>152</v>
      </c>
      <c r="BE225" s="203">
        <f t="shared" si="54"/>
        <v>0</v>
      </c>
      <c r="BF225" s="203">
        <f t="shared" si="55"/>
        <v>0</v>
      </c>
      <c r="BG225" s="203">
        <f t="shared" si="56"/>
        <v>0</v>
      </c>
      <c r="BH225" s="203">
        <f t="shared" si="57"/>
        <v>0</v>
      </c>
      <c r="BI225" s="203">
        <f t="shared" si="58"/>
        <v>0</v>
      </c>
      <c r="BJ225" s="24" t="s">
        <v>80</v>
      </c>
      <c r="BK225" s="203">
        <f t="shared" si="59"/>
        <v>0</v>
      </c>
      <c r="BL225" s="24" t="s">
        <v>275</v>
      </c>
      <c r="BM225" s="24" t="s">
        <v>2276</v>
      </c>
    </row>
    <row r="226" spans="2:65" s="1" customFormat="1" ht="16.5" customHeight="1">
      <c r="B226" s="41"/>
      <c r="C226" s="192" t="s">
        <v>1117</v>
      </c>
      <c r="D226" s="192" t="s">
        <v>155</v>
      </c>
      <c r="E226" s="193" t="s">
        <v>2277</v>
      </c>
      <c r="F226" s="194" t="s">
        <v>2278</v>
      </c>
      <c r="G226" s="195" t="s">
        <v>804</v>
      </c>
      <c r="H226" s="196">
        <v>1</v>
      </c>
      <c r="I226" s="197"/>
      <c r="J226" s="198">
        <f t="shared" si="50"/>
        <v>0</v>
      </c>
      <c r="K226" s="194" t="s">
        <v>21</v>
      </c>
      <c r="L226" s="61"/>
      <c r="M226" s="199" t="s">
        <v>21</v>
      </c>
      <c r="N226" s="200" t="s">
        <v>43</v>
      </c>
      <c r="O226" s="42"/>
      <c r="P226" s="201">
        <f t="shared" si="51"/>
        <v>0</v>
      </c>
      <c r="Q226" s="201">
        <v>0</v>
      </c>
      <c r="R226" s="201">
        <f t="shared" si="52"/>
        <v>0</v>
      </c>
      <c r="S226" s="201">
        <v>0</v>
      </c>
      <c r="T226" s="202">
        <f t="shared" si="53"/>
        <v>0</v>
      </c>
      <c r="AR226" s="24" t="s">
        <v>275</v>
      </c>
      <c r="AT226" s="24" t="s">
        <v>155</v>
      </c>
      <c r="AU226" s="24" t="s">
        <v>80</v>
      </c>
      <c r="AY226" s="24" t="s">
        <v>152</v>
      </c>
      <c r="BE226" s="203">
        <f t="shared" si="54"/>
        <v>0</v>
      </c>
      <c r="BF226" s="203">
        <f t="shared" si="55"/>
        <v>0</v>
      </c>
      <c r="BG226" s="203">
        <f t="shared" si="56"/>
        <v>0</v>
      </c>
      <c r="BH226" s="203">
        <f t="shared" si="57"/>
        <v>0</v>
      </c>
      <c r="BI226" s="203">
        <f t="shared" si="58"/>
        <v>0</v>
      </c>
      <c r="BJ226" s="24" t="s">
        <v>80</v>
      </c>
      <c r="BK226" s="203">
        <f t="shared" si="59"/>
        <v>0</v>
      </c>
      <c r="BL226" s="24" t="s">
        <v>275</v>
      </c>
      <c r="BM226" s="24" t="s">
        <v>2279</v>
      </c>
    </row>
    <row r="227" spans="2:65" s="1" customFormat="1" ht="16.5" customHeight="1">
      <c r="B227" s="41"/>
      <c r="C227" s="250" t="s">
        <v>1122</v>
      </c>
      <c r="D227" s="250" t="s">
        <v>177</v>
      </c>
      <c r="E227" s="251" t="s">
        <v>2280</v>
      </c>
      <c r="F227" s="252" t="s">
        <v>2281</v>
      </c>
      <c r="G227" s="253" t="s">
        <v>804</v>
      </c>
      <c r="H227" s="254">
        <v>1</v>
      </c>
      <c r="I227" s="255"/>
      <c r="J227" s="256">
        <f t="shared" si="50"/>
        <v>0</v>
      </c>
      <c r="K227" s="252" t="s">
        <v>21</v>
      </c>
      <c r="L227" s="257"/>
      <c r="M227" s="258" t="s">
        <v>21</v>
      </c>
      <c r="N227" s="259" t="s">
        <v>43</v>
      </c>
      <c r="O227" s="42"/>
      <c r="P227" s="201">
        <f t="shared" si="51"/>
        <v>0</v>
      </c>
      <c r="Q227" s="201">
        <v>0</v>
      </c>
      <c r="R227" s="201">
        <f t="shared" si="52"/>
        <v>0</v>
      </c>
      <c r="S227" s="201">
        <v>0</v>
      </c>
      <c r="T227" s="202">
        <f t="shared" si="53"/>
        <v>0</v>
      </c>
      <c r="AR227" s="24" t="s">
        <v>431</v>
      </c>
      <c r="AT227" s="24" t="s">
        <v>177</v>
      </c>
      <c r="AU227" s="24" t="s">
        <v>80</v>
      </c>
      <c r="AY227" s="24" t="s">
        <v>152</v>
      </c>
      <c r="BE227" s="203">
        <f t="shared" si="54"/>
        <v>0</v>
      </c>
      <c r="BF227" s="203">
        <f t="shared" si="55"/>
        <v>0</v>
      </c>
      <c r="BG227" s="203">
        <f t="shared" si="56"/>
        <v>0</v>
      </c>
      <c r="BH227" s="203">
        <f t="shared" si="57"/>
        <v>0</v>
      </c>
      <c r="BI227" s="203">
        <f t="shared" si="58"/>
        <v>0</v>
      </c>
      <c r="BJ227" s="24" t="s">
        <v>80</v>
      </c>
      <c r="BK227" s="203">
        <f t="shared" si="59"/>
        <v>0</v>
      </c>
      <c r="BL227" s="24" t="s">
        <v>275</v>
      </c>
      <c r="BM227" s="24" t="s">
        <v>2282</v>
      </c>
    </row>
    <row r="228" spans="2:65" s="1" customFormat="1" ht="16.5" customHeight="1">
      <c r="B228" s="41"/>
      <c r="C228" s="192" t="s">
        <v>1127</v>
      </c>
      <c r="D228" s="192" t="s">
        <v>155</v>
      </c>
      <c r="E228" s="193" t="s">
        <v>2283</v>
      </c>
      <c r="F228" s="194" t="s">
        <v>2284</v>
      </c>
      <c r="G228" s="195" t="s">
        <v>804</v>
      </c>
      <c r="H228" s="196">
        <v>2</v>
      </c>
      <c r="I228" s="197"/>
      <c r="J228" s="198">
        <f t="shared" si="50"/>
        <v>0</v>
      </c>
      <c r="K228" s="194" t="s">
        <v>21</v>
      </c>
      <c r="L228" s="61"/>
      <c r="M228" s="199" t="s">
        <v>21</v>
      </c>
      <c r="N228" s="200" t="s">
        <v>43</v>
      </c>
      <c r="O228" s="42"/>
      <c r="P228" s="201">
        <f t="shared" si="51"/>
        <v>0</v>
      </c>
      <c r="Q228" s="201">
        <v>0</v>
      </c>
      <c r="R228" s="201">
        <f t="shared" si="52"/>
        <v>0</v>
      </c>
      <c r="S228" s="201">
        <v>0</v>
      </c>
      <c r="T228" s="202">
        <f t="shared" si="53"/>
        <v>0</v>
      </c>
      <c r="AR228" s="24" t="s">
        <v>275</v>
      </c>
      <c r="AT228" s="24" t="s">
        <v>155</v>
      </c>
      <c r="AU228" s="24" t="s">
        <v>80</v>
      </c>
      <c r="AY228" s="24" t="s">
        <v>152</v>
      </c>
      <c r="BE228" s="203">
        <f t="shared" si="54"/>
        <v>0</v>
      </c>
      <c r="BF228" s="203">
        <f t="shared" si="55"/>
        <v>0</v>
      </c>
      <c r="BG228" s="203">
        <f t="shared" si="56"/>
        <v>0</v>
      </c>
      <c r="BH228" s="203">
        <f t="shared" si="57"/>
        <v>0</v>
      </c>
      <c r="BI228" s="203">
        <f t="shared" si="58"/>
        <v>0</v>
      </c>
      <c r="BJ228" s="24" t="s">
        <v>80</v>
      </c>
      <c r="BK228" s="203">
        <f t="shared" si="59"/>
        <v>0</v>
      </c>
      <c r="BL228" s="24" t="s">
        <v>275</v>
      </c>
      <c r="BM228" s="24" t="s">
        <v>2285</v>
      </c>
    </row>
    <row r="229" spans="2:65" s="1" customFormat="1" ht="16.5" customHeight="1">
      <c r="B229" s="41"/>
      <c r="C229" s="250" t="s">
        <v>1132</v>
      </c>
      <c r="D229" s="250" t="s">
        <v>177</v>
      </c>
      <c r="E229" s="251" t="s">
        <v>2286</v>
      </c>
      <c r="F229" s="252" t="s">
        <v>2287</v>
      </c>
      <c r="G229" s="253" t="s">
        <v>804</v>
      </c>
      <c r="H229" s="254">
        <v>2</v>
      </c>
      <c r="I229" s="255"/>
      <c r="J229" s="256">
        <f t="shared" si="50"/>
        <v>0</v>
      </c>
      <c r="K229" s="252" t="s">
        <v>21</v>
      </c>
      <c r="L229" s="257"/>
      <c r="M229" s="258" t="s">
        <v>21</v>
      </c>
      <c r="N229" s="259" t="s">
        <v>43</v>
      </c>
      <c r="O229" s="42"/>
      <c r="P229" s="201">
        <f t="shared" si="51"/>
        <v>0</v>
      </c>
      <c r="Q229" s="201">
        <v>0</v>
      </c>
      <c r="R229" s="201">
        <f t="shared" si="52"/>
        <v>0</v>
      </c>
      <c r="S229" s="201">
        <v>0</v>
      </c>
      <c r="T229" s="202">
        <f t="shared" si="53"/>
        <v>0</v>
      </c>
      <c r="AR229" s="24" t="s">
        <v>431</v>
      </c>
      <c r="AT229" s="24" t="s">
        <v>177</v>
      </c>
      <c r="AU229" s="24" t="s">
        <v>80</v>
      </c>
      <c r="AY229" s="24" t="s">
        <v>152</v>
      </c>
      <c r="BE229" s="203">
        <f t="shared" si="54"/>
        <v>0</v>
      </c>
      <c r="BF229" s="203">
        <f t="shared" si="55"/>
        <v>0</v>
      </c>
      <c r="BG229" s="203">
        <f t="shared" si="56"/>
        <v>0</v>
      </c>
      <c r="BH229" s="203">
        <f t="shared" si="57"/>
        <v>0</v>
      </c>
      <c r="BI229" s="203">
        <f t="shared" si="58"/>
        <v>0</v>
      </c>
      <c r="BJ229" s="24" t="s">
        <v>80</v>
      </c>
      <c r="BK229" s="203">
        <f t="shared" si="59"/>
        <v>0</v>
      </c>
      <c r="BL229" s="24" t="s">
        <v>275</v>
      </c>
      <c r="BM229" s="24" t="s">
        <v>2288</v>
      </c>
    </row>
    <row r="230" spans="2:65" s="1" customFormat="1" ht="25.5" customHeight="1">
      <c r="B230" s="41"/>
      <c r="C230" s="192" t="s">
        <v>1137</v>
      </c>
      <c r="D230" s="192" t="s">
        <v>155</v>
      </c>
      <c r="E230" s="193" t="s">
        <v>2289</v>
      </c>
      <c r="F230" s="194" t="s">
        <v>2290</v>
      </c>
      <c r="G230" s="195" t="s">
        <v>804</v>
      </c>
      <c r="H230" s="196">
        <v>1</v>
      </c>
      <c r="I230" s="197"/>
      <c r="J230" s="198">
        <f t="shared" si="50"/>
        <v>0</v>
      </c>
      <c r="K230" s="194" t="s">
        <v>21</v>
      </c>
      <c r="L230" s="61"/>
      <c r="M230" s="199" t="s">
        <v>21</v>
      </c>
      <c r="N230" s="200" t="s">
        <v>43</v>
      </c>
      <c r="O230" s="42"/>
      <c r="P230" s="201">
        <f t="shared" si="51"/>
        <v>0</v>
      </c>
      <c r="Q230" s="201">
        <v>0</v>
      </c>
      <c r="R230" s="201">
        <f t="shared" si="52"/>
        <v>0</v>
      </c>
      <c r="S230" s="201">
        <v>0</v>
      </c>
      <c r="T230" s="202">
        <f t="shared" si="53"/>
        <v>0</v>
      </c>
      <c r="AR230" s="24" t="s">
        <v>275</v>
      </c>
      <c r="AT230" s="24" t="s">
        <v>155</v>
      </c>
      <c r="AU230" s="24" t="s">
        <v>80</v>
      </c>
      <c r="AY230" s="24" t="s">
        <v>152</v>
      </c>
      <c r="BE230" s="203">
        <f t="shared" si="54"/>
        <v>0</v>
      </c>
      <c r="BF230" s="203">
        <f t="shared" si="55"/>
        <v>0</v>
      </c>
      <c r="BG230" s="203">
        <f t="shared" si="56"/>
        <v>0</v>
      </c>
      <c r="BH230" s="203">
        <f t="shared" si="57"/>
        <v>0</v>
      </c>
      <c r="BI230" s="203">
        <f t="shared" si="58"/>
        <v>0</v>
      </c>
      <c r="BJ230" s="24" t="s">
        <v>80</v>
      </c>
      <c r="BK230" s="203">
        <f t="shared" si="59"/>
        <v>0</v>
      </c>
      <c r="BL230" s="24" t="s">
        <v>275</v>
      </c>
      <c r="BM230" s="24" t="s">
        <v>2291</v>
      </c>
    </row>
    <row r="231" spans="2:65" s="1" customFormat="1" ht="25.5" customHeight="1">
      <c r="B231" s="41"/>
      <c r="C231" s="250" t="s">
        <v>1142</v>
      </c>
      <c r="D231" s="250" t="s">
        <v>177</v>
      </c>
      <c r="E231" s="251" t="s">
        <v>2292</v>
      </c>
      <c r="F231" s="252" t="s">
        <v>2293</v>
      </c>
      <c r="G231" s="253" t="s">
        <v>804</v>
      </c>
      <c r="H231" s="254">
        <v>1</v>
      </c>
      <c r="I231" s="255"/>
      <c r="J231" s="256">
        <f t="shared" si="50"/>
        <v>0</v>
      </c>
      <c r="K231" s="252" t="s">
        <v>21</v>
      </c>
      <c r="L231" s="257"/>
      <c r="M231" s="258" t="s">
        <v>21</v>
      </c>
      <c r="N231" s="259" t="s">
        <v>43</v>
      </c>
      <c r="O231" s="42"/>
      <c r="P231" s="201">
        <f t="shared" si="51"/>
        <v>0</v>
      </c>
      <c r="Q231" s="201">
        <v>0</v>
      </c>
      <c r="R231" s="201">
        <f t="shared" si="52"/>
        <v>0</v>
      </c>
      <c r="S231" s="201">
        <v>0</v>
      </c>
      <c r="T231" s="202">
        <f t="shared" si="53"/>
        <v>0</v>
      </c>
      <c r="AR231" s="24" t="s">
        <v>431</v>
      </c>
      <c r="AT231" s="24" t="s">
        <v>177</v>
      </c>
      <c r="AU231" s="24" t="s">
        <v>80</v>
      </c>
      <c r="AY231" s="24" t="s">
        <v>152</v>
      </c>
      <c r="BE231" s="203">
        <f t="shared" si="54"/>
        <v>0</v>
      </c>
      <c r="BF231" s="203">
        <f t="shared" si="55"/>
        <v>0</v>
      </c>
      <c r="BG231" s="203">
        <f t="shared" si="56"/>
        <v>0</v>
      </c>
      <c r="BH231" s="203">
        <f t="shared" si="57"/>
        <v>0</v>
      </c>
      <c r="BI231" s="203">
        <f t="shared" si="58"/>
        <v>0</v>
      </c>
      <c r="BJ231" s="24" t="s">
        <v>80</v>
      </c>
      <c r="BK231" s="203">
        <f t="shared" si="59"/>
        <v>0</v>
      </c>
      <c r="BL231" s="24" t="s">
        <v>275</v>
      </c>
      <c r="BM231" s="24" t="s">
        <v>2294</v>
      </c>
    </row>
    <row r="232" spans="2:65" s="1" customFormat="1" ht="25.5" customHeight="1">
      <c r="B232" s="41"/>
      <c r="C232" s="192" t="s">
        <v>1149</v>
      </c>
      <c r="D232" s="192" t="s">
        <v>155</v>
      </c>
      <c r="E232" s="193" t="s">
        <v>2295</v>
      </c>
      <c r="F232" s="194" t="s">
        <v>2296</v>
      </c>
      <c r="G232" s="195" t="s">
        <v>804</v>
      </c>
      <c r="H232" s="196">
        <v>1</v>
      </c>
      <c r="I232" s="197"/>
      <c r="J232" s="198">
        <f t="shared" si="50"/>
        <v>0</v>
      </c>
      <c r="K232" s="194" t="s">
        <v>21</v>
      </c>
      <c r="L232" s="61"/>
      <c r="M232" s="199" t="s">
        <v>21</v>
      </c>
      <c r="N232" s="200" t="s">
        <v>43</v>
      </c>
      <c r="O232" s="42"/>
      <c r="P232" s="201">
        <f t="shared" si="51"/>
        <v>0</v>
      </c>
      <c r="Q232" s="201">
        <v>0</v>
      </c>
      <c r="R232" s="201">
        <f t="shared" si="52"/>
        <v>0</v>
      </c>
      <c r="S232" s="201">
        <v>0</v>
      </c>
      <c r="T232" s="202">
        <f t="shared" si="53"/>
        <v>0</v>
      </c>
      <c r="AR232" s="24" t="s">
        <v>275</v>
      </c>
      <c r="AT232" s="24" t="s">
        <v>155</v>
      </c>
      <c r="AU232" s="24" t="s">
        <v>80</v>
      </c>
      <c r="AY232" s="24" t="s">
        <v>152</v>
      </c>
      <c r="BE232" s="203">
        <f t="shared" si="54"/>
        <v>0</v>
      </c>
      <c r="BF232" s="203">
        <f t="shared" si="55"/>
        <v>0</v>
      </c>
      <c r="BG232" s="203">
        <f t="shared" si="56"/>
        <v>0</v>
      </c>
      <c r="BH232" s="203">
        <f t="shared" si="57"/>
        <v>0</v>
      </c>
      <c r="BI232" s="203">
        <f t="shared" si="58"/>
        <v>0</v>
      </c>
      <c r="BJ232" s="24" t="s">
        <v>80</v>
      </c>
      <c r="BK232" s="203">
        <f t="shared" si="59"/>
        <v>0</v>
      </c>
      <c r="BL232" s="24" t="s">
        <v>275</v>
      </c>
      <c r="BM232" s="24" t="s">
        <v>2297</v>
      </c>
    </row>
    <row r="233" spans="2:65" s="1" customFormat="1" ht="25.5" customHeight="1">
      <c r="B233" s="41"/>
      <c r="C233" s="250" t="s">
        <v>1178</v>
      </c>
      <c r="D233" s="250" t="s">
        <v>177</v>
      </c>
      <c r="E233" s="251" t="s">
        <v>2298</v>
      </c>
      <c r="F233" s="252" t="s">
        <v>2299</v>
      </c>
      <c r="G233" s="253" t="s">
        <v>804</v>
      </c>
      <c r="H233" s="254">
        <v>1</v>
      </c>
      <c r="I233" s="255"/>
      <c r="J233" s="256">
        <f t="shared" si="50"/>
        <v>0</v>
      </c>
      <c r="K233" s="252" t="s">
        <v>21</v>
      </c>
      <c r="L233" s="257"/>
      <c r="M233" s="258" t="s">
        <v>21</v>
      </c>
      <c r="N233" s="259" t="s">
        <v>43</v>
      </c>
      <c r="O233" s="42"/>
      <c r="P233" s="201">
        <f t="shared" si="51"/>
        <v>0</v>
      </c>
      <c r="Q233" s="201">
        <v>0</v>
      </c>
      <c r="R233" s="201">
        <f t="shared" si="52"/>
        <v>0</v>
      </c>
      <c r="S233" s="201">
        <v>0</v>
      </c>
      <c r="T233" s="202">
        <f t="shared" si="53"/>
        <v>0</v>
      </c>
      <c r="AR233" s="24" t="s">
        <v>431</v>
      </c>
      <c r="AT233" s="24" t="s">
        <v>177</v>
      </c>
      <c r="AU233" s="24" t="s">
        <v>80</v>
      </c>
      <c r="AY233" s="24" t="s">
        <v>152</v>
      </c>
      <c r="BE233" s="203">
        <f t="shared" si="54"/>
        <v>0</v>
      </c>
      <c r="BF233" s="203">
        <f t="shared" si="55"/>
        <v>0</v>
      </c>
      <c r="BG233" s="203">
        <f t="shared" si="56"/>
        <v>0</v>
      </c>
      <c r="BH233" s="203">
        <f t="shared" si="57"/>
        <v>0</v>
      </c>
      <c r="BI233" s="203">
        <f t="shared" si="58"/>
        <v>0</v>
      </c>
      <c r="BJ233" s="24" t="s">
        <v>80</v>
      </c>
      <c r="BK233" s="203">
        <f t="shared" si="59"/>
        <v>0</v>
      </c>
      <c r="BL233" s="24" t="s">
        <v>275</v>
      </c>
      <c r="BM233" s="24" t="s">
        <v>2300</v>
      </c>
    </row>
    <row r="234" spans="2:65" s="1" customFormat="1" ht="25.5" customHeight="1">
      <c r="B234" s="41"/>
      <c r="C234" s="192" t="s">
        <v>1183</v>
      </c>
      <c r="D234" s="192" t="s">
        <v>155</v>
      </c>
      <c r="E234" s="193" t="s">
        <v>2301</v>
      </c>
      <c r="F234" s="194" t="s">
        <v>2302</v>
      </c>
      <c r="G234" s="195" t="s">
        <v>804</v>
      </c>
      <c r="H234" s="196">
        <v>1</v>
      </c>
      <c r="I234" s="197"/>
      <c r="J234" s="198">
        <f t="shared" si="50"/>
        <v>0</v>
      </c>
      <c r="K234" s="194" t="s">
        <v>21</v>
      </c>
      <c r="L234" s="61"/>
      <c r="M234" s="199" t="s">
        <v>21</v>
      </c>
      <c r="N234" s="200" t="s">
        <v>43</v>
      </c>
      <c r="O234" s="42"/>
      <c r="P234" s="201">
        <f t="shared" si="51"/>
        <v>0</v>
      </c>
      <c r="Q234" s="201">
        <v>0</v>
      </c>
      <c r="R234" s="201">
        <f t="shared" si="52"/>
        <v>0</v>
      </c>
      <c r="S234" s="201">
        <v>0</v>
      </c>
      <c r="T234" s="202">
        <f t="shared" si="53"/>
        <v>0</v>
      </c>
      <c r="AR234" s="24" t="s">
        <v>275</v>
      </c>
      <c r="AT234" s="24" t="s">
        <v>155</v>
      </c>
      <c r="AU234" s="24" t="s">
        <v>80</v>
      </c>
      <c r="AY234" s="24" t="s">
        <v>152</v>
      </c>
      <c r="BE234" s="203">
        <f t="shared" si="54"/>
        <v>0</v>
      </c>
      <c r="BF234" s="203">
        <f t="shared" si="55"/>
        <v>0</v>
      </c>
      <c r="BG234" s="203">
        <f t="shared" si="56"/>
        <v>0</v>
      </c>
      <c r="BH234" s="203">
        <f t="shared" si="57"/>
        <v>0</v>
      </c>
      <c r="BI234" s="203">
        <f t="shared" si="58"/>
        <v>0</v>
      </c>
      <c r="BJ234" s="24" t="s">
        <v>80</v>
      </c>
      <c r="BK234" s="203">
        <f t="shared" si="59"/>
        <v>0</v>
      </c>
      <c r="BL234" s="24" t="s">
        <v>275</v>
      </c>
      <c r="BM234" s="24" t="s">
        <v>2303</v>
      </c>
    </row>
    <row r="235" spans="2:65" s="1" customFormat="1" ht="25.5" customHeight="1">
      <c r="B235" s="41"/>
      <c r="C235" s="250" t="s">
        <v>1188</v>
      </c>
      <c r="D235" s="250" t="s">
        <v>177</v>
      </c>
      <c r="E235" s="251" t="s">
        <v>2304</v>
      </c>
      <c r="F235" s="252" t="s">
        <v>2305</v>
      </c>
      <c r="G235" s="253" t="s">
        <v>804</v>
      </c>
      <c r="H235" s="254">
        <v>1</v>
      </c>
      <c r="I235" s="255"/>
      <c r="J235" s="256">
        <f t="shared" si="50"/>
        <v>0</v>
      </c>
      <c r="K235" s="252" t="s">
        <v>21</v>
      </c>
      <c r="L235" s="257"/>
      <c r="M235" s="258" t="s">
        <v>21</v>
      </c>
      <c r="N235" s="259" t="s">
        <v>43</v>
      </c>
      <c r="O235" s="42"/>
      <c r="P235" s="201">
        <f t="shared" si="51"/>
        <v>0</v>
      </c>
      <c r="Q235" s="201">
        <v>0</v>
      </c>
      <c r="R235" s="201">
        <f t="shared" si="52"/>
        <v>0</v>
      </c>
      <c r="S235" s="201">
        <v>0</v>
      </c>
      <c r="T235" s="202">
        <f t="shared" si="53"/>
        <v>0</v>
      </c>
      <c r="AR235" s="24" t="s">
        <v>431</v>
      </c>
      <c r="AT235" s="24" t="s">
        <v>177</v>
      </c>
      <c r="AU235" s="24" t="s">
        <v>80</v>
      </c>
      <c r="AY235" s="24" t="s">
        <v>152</v>
      </c>
      <c r="BE235" s="203">
        <f t="shared" si="54"/>
        <v>0</v>
      </c>
      <c r="BF235" s="203">
        <f t="shared" si="55"/>
        <v>0</v>
      </c>
      <c r="BG235" s="203">
        <f t="shared" si="56"/>
        <v>0</v>
      </c>
      <c r="BH235" s="203">
        <f t="shared" si="57"/>
        <v>0</v>
      </c>
      <c r="BI235" s="203">
        <f t="shared" si="58"/>
        <v>0</v>
      </c>
      <c r="BJ235" s="24" t="s">
        <v>80</v>
      </c>
      <c r="BK235" s="203">
        <f t="shared" si="59"/>
        <v>0</v>
      </c>
      <c r="BL235" s="24" t="s">
        <v>275</v>
      </c>
      <c r="BM235" s="24" t="s">
        <v>2306</v>
      </c>
    </row>
    <row r="236" spans="2:65" s="1" customFormat="1" ht="16.5" customHeight="1">
      <c r="B236" s="41"/>
      <c r="C236" s="192" t="s">
        <v>1195</v>
      </c>
      <c r="D236" s="192" t="s">
        <v>155</v>
      </c>
      <c r="E236" s="193" t="s">
        <v>2307</v>
      </c>
      <c r="F236" s="194" t="s">
        <v>2308</v>
      </c>
      <c r="G236" s="195" t="s">
        <v>804</v>
      </c>
      <c r="H236" s="196">
        <v>1</v>
      </c>
      <c r="I236" s="197"/>
      <c r="J236" s="198">
        <f t="shared" si="50"/>
        <v>0</v>
      </c>
      <c r="K236" s="194" t="s">
        <v>21</v>
      </c>
      <c r="L236" s="61"/>
      <c r="M236" s="199" t="s">
        <v>21</v>
      </c>
      <c r="N236" s="200" t="s">
        <v>43</v>
      </c>
      <c r="O236" s="42"/>
      <c r="P236" s="201">
        <f t="shared" si="51"/>
        <v>0</v>
      </c>
      <c r="Q236" s="201">
        <v>0</v>
      </c>
      <c r="R236" s="201">
        <f t="shared" si="52"/>
        <v>0</v>
      </c>
      <c r="S236" s="201">
        <v>0</v>
      </c>
      <c r="T236" s="202">
        <f t="shared" si="53"/>
        <v>0</v>
      </c>
      <c r="AR236" s="24" t="s">
        <v>275</v>
      </c>
      <c r="AT236" s="24" t="s">
        <v>155</v>
      </c>
      <c r="AU236" s="24" t="s">
        <v>80</v>
      </c>
      <c r="AY236" s="24" t="s">
        <v>152</v>
      </c>
      <c r="BE236" s="203">
        <f t="shared" si="54"/>
        <v>0</v>
      </c>
      <c r="BF236" s="203">
        <f t="shared" si="55"/>
        <v>0</v>
      </c>
      <c r="BG236" s="203">
        <f t="shared" si="56"/>
        <v>0</v>
      </c>
      <c r="BH236" s="203">
        <f t="shared" si="57"/>
        <v>0</v>
      </c>
      <c r="BI236" s="203">
        <f t="shared" si="58"/>
        <v>0</v>
      </c>
      <c r="BJ236" s="24" t="s">
        <v>80</v>
      </c>
      <c r="BK236" s="203">
        <f t="shared" si="59"/>
        <v>0</v>
      </c>
      <c r="BL236" s="24" t="s">
        <v>275</v>
      </c>
      <c r="BM236" s="24" t="s">
        <v>2309</v>
      </c>
    </row>
    <row r="237" spans="2:65" s="1" customFormat="1" ht="16.5" customHeight="1">
      <c r="B237" s="41"/>
      <c r="C237" s="250" t="s">
        <v>1201</v>
      </c>
      <c r="D237" s="250" t="s">
        <v>177</v>
      </c>
      <c r="E237" s="251" t="s">
        <v>2310</v>
      </c>
      <c r="F237" s="252" t="s">
        <v>2311</v>
      </c>
      <c r="G237" s="253" t="s">
        <v>804</v>
      </c>
      <c r="H237" s="254">
        <v>1</v>
      </c>
      <c r="I237" s="255"/>
      <c r="J237" s="256">
        <f t="shared" si="50"/>
        <v>0</v>
      </c>
      <c r="K237" s="252" t="s">
        <v>21</v>
      </c>
      <c r="L237" s="257"/>
      <c r="M237" s="258" t="s">
        <v>21</v>
      </c>
      <c r="N237" s="259" t="s">
        <v>43</v>
      </c>
      <c r="O237" s="42"/>
      <c r="P237" s="201">
        <f t="shared" si="51"/>
        <v>0</v>
      </c>
      <c r="Q237" s="201">
        <v>0</v>
      </c>
      <c r="R237" s="201">
        <f t="shared" si="52"/>
        <v>0</v>
      </c>
      <c r="S237" s="201">
        <v>0</v>
      </c>
      <c r="T237" s="202">
        <f t="shared" si="53"/>
        <v>0</v>
      </c>
      <c r="AR237" s="24" t="s">
        <v>431</v>
      </c>
      <c r="AT237" s="24" t="s">
        <v>177</v>
      </c>
      <c r="AU237" s="24" t="s">
        <v>80</v>
      </c>
      <c r="AY237" s="24" t="s">
        <v>152</v>
      </c>
      <c r="BE237" s="203">
        <f t="shared" si="54"/>
        <v>0</v>
      </c>
      <c r="BF237" s="203">
        <f t="shared" si="55"/>
        <v>0</v>
      </c>
      <c r="BG237" s="203">
        <f t="shared" si="56"/>
        <v>0</v>
      </c>
      <c r="BH237" s="203">
        <f t="shared" si="57"/>
        <v>0</v>
      </c>
      <c r="BI237" s="203">
        <f t="shared" si="58"/>
        <v>0</v>
      </c>
      <c r="BJ237" s="24" t="s">
        <v>80</v>
      </c>
      <c r="BK237" s="203">
        <f t="shared" si="59"/>
        <v>0</v>
      </c>
      <c r="BL237" s="24" t="s">
        <v>275</v>
      </c>
      <c r="BM237" s="24" t="s">
        <v>2312</v>
      </c>
    </row>
    <row r="238" spans="2:65" s="1" customFormat="1" ht="16.5" customHeight="1">
      <c r="B238" s="41"/>
      <c r="C238" s="192" t="s">
        <v>1210</v>
      </c>
      <c r="D238" s="192" t="s">
        <v>155</v>
      </c>
      <c r="E238" s="193" t="s">
        <v>2313</v>
      </c>
      <c r="F238" s="194" t="s">
        <v>2314</v>
      </c>
      <c r="G238" s="195" t="s">
        <v>804</v>
      </c>
      <c r="H238" s="196">
        <v>1</v>
      </c>
      <c r="I238" s="197"/>
      <c r="J238" s="198">
        <f t="shared" si="50"/>
        <v>0</v>
      </c>
      <c r="K238" s="194" t="s">
        <v>21</v>
      </c>
      <c r="L238" s="61"/>
      <c r="M238" s="199" t="s">
        <v>21</v>
      </c>
      <c r="N238" s="200" t="s">
        <v>43</v>
      </c>
      <c r="O238" s="42"/>
      <c r="P238" s="201">
        <f t="shared" si="51"/>
        <v>0</v>
      </c>
      <c r="Q238" s="201">
        <v>0</v>
      </c>
      <c r="R238" s="201">
        <f t="shared" si="52"/>
        <v>0</v>
      </c>
      <c r="S238" s="201">
        <v>0</v>
      </c>
      <c r="T238" s="202">
        <f t="shared" si="53"/>
        <v>0</v>
      </c>
      <c r="AR238" s="24" t="s">
        <v>275</v>
      </c>
      <c r="AT238" s="24" t="s">
        <v>155</v>
      </c>
      <c r="AU238" s="24" t="s">
        <v>80</v>
      </c>
      <c r="AY238" s="24" t="s">
        <v>152</v>
      </c>
      <c r="BE238" s="203">
        <f t="shared" si="54"/>
        <v>0</v>
      </c>
      <c r="BF238" s="203">
        <f t="shared" si="55"/>
        <v>0</v>
      </c>
      <c r="BG238" s="203">
        <f t="shared" si="56"/>
        <v>0</v>
      </c>
      <c r="BH238" s="203">
        <f t="shared" si="57"/>
        <v>0</v>
      </c>
      <c r="BI238" s="203">
        <f t="shared" si="58"/>
        <v>0</v>
      </c>
      <c r="BJ238" s="24" t="s">
        <v>80</v>
      </c>
      <c r="BK238" s="203">
        <f t="shared" si="59"/>
        <v>0</v>
      </c>
      <c r="BL238" s="24" t="s">
        <v>275</v>
      </c>
      <c r="BM238" s="24" t="s">
        <v>2315</v>
      </c>
    </row>
    <row r="239" spans="2:65" s="1" customFormat="1" ht="16.5" customHeight="1">
      <c r="B239" s="41"/>
      <c r="C239" s="250" t="s">
        <v>1215</v>
      </c>
      <c r="D239" s="250" t="s">
        <v>177</v>
      </c>
      <c r="E239" s="251" t="s">
        <v>2316</v>
      </c>
      <c r="F239" s="252" t="s">
        <v>2317</v>
      </c>
      <c r="G239" s="253" t="s">
        <v>804</v>
      </c>
      <c r="H239" s="254">
        <v>1</v>
      </c>
      <c r="I239" s="255"/>
      <c r="J239" s="256">
        <f t="shared" si="50"/>
        <v>0</v>
      </c>
      <c r="K239" s="252" t="s">
        <v>21</v>
      </c>
      <c r="L239" s="257"/>
      <c r="M239" s="258" t="s">
        <v>21</v>
      </c>
      <c r="N239" s="259" t="s">
        <v>43</v>
      </c>
      <c r="O239" s="42"/>
      <c r="P239" s="201">
        <f t="shared" si="51"/>
        <v>0</v>
      </c>
      <c r="Q239" s="201">
        <v>0</v>
      </c>
      <c r="R239" s="201">
        <f t="shared" si="52"/>
        <v>0</v>
      </c>
      <c r="S239" s="201">
        <v>0</v>
      </c>
      <c r="T239" s="202">
        <f t="shared" si="53"/>
        <v>0</v>
      </c>
      <c r="AR239" s="24" t="s">
        <v>431</v>
      </c>
      <c r="AT239" s="24" t="s">
        <v>177</v>
      </c>
      <c r="AU239" s="24" t="s">
        <v>80</v>
      </c>
      <c r="AY239" s="24" t="s">
        <v>152</v>
      </c>
      <c r="BE239" s="203">
        <f t="shared" si="54"/>
        <v>0</v>
      </c>
      <c r="BF239" s="203">
        <f t="shared" si="55"/>
        <v>0</v>
      </c>
      <c r="BG239" s="203">
        <f t="shared" si="56"/>
        <v>0</v>
      </c>
      <c r="BH239" s="203">
        <f t="shared" si="57"/>
        <v>0</v>
      </c>
      <c r="BI239" s="203">
        <f t="shared" si="58"/>
        <v>0</v>
      </c>
      <c r="BJ239" s="24" t="s">
        <v>80</v>
      </c>
      <c r="BK239" s="203">
        <f t="shared" si="59"/>
        <v>0</v>
      </c>
      <c r="BL239" s="24" t="s">
        <v>275</v>
      </c>
      <c r="BM239" s="24" t="s">
        <v>2318</v>
      </c>
    </row>
    <row r="240" spans="2:65" s="1" customFormat="1" ht="25.5" customHeight="1">
      <c r="B240" s="41"/>
      <c r="C240" s="192" t="s">
        <v>1222</v>
      </c>
      <c r="D240" s="192" t="s">
        <v>155</v>
      </c>
      <c r="E240" s="193" t="s">
        <v>2319</v>
      </c>
      <c r="F240" s="194" t="s">
        <v>2320</v>
      </c>
      <c r="G240" s="195" t="s">
        <v>804</v>
      </c>
      <c r="H240" s="196">
        <v>1</v>
      </c>
      <c r="I240" s="197"/>
      <c r="J240" s="198">
        <f t="shared" si="50"/>
        <v>0</v>
      </c>
      <c r="K240" s="194" t="s">
        <v>21</v>
      </c>
      <c r="L240" s="61"/>
      <c r="M240" s="199" t="s">
        <v>21</v>
      </c>
      <c r="N240" s="200" t="s">
        <v>43</v>
      </c>
      <c r="O240" s="42"/>
      <c r="P240" s="201">
        <f t="shared" si="51"/>
        <v>0</v>
      </c>
      <c r="Q240" s="201">
        <v>0</v>
      </c>
      <c r="R240" s="201">
        <f t="shared" si="52"/>
        <v>0</v>
      </c>
      <c r="S240" s="201">
        <v>0</v>
      </c>
      <c r="T240" s="202">
        <f t="shared" si="53"/>
        <v>0</v>
      </c>
      <c r="AR240" s="24" t="s">
        <v>275</v>
      </c>
      <c r="AT240" s="24" t="s">
        <v>155</v>
      </c>
      <c r="AU240" s="24" t="s">
        <v>80</v>
      </c>
      <c r="AY240" s="24" t="s">
        <v>152</v>
      </c>
      <c r="BE240" s="203">
        <f t="shared" si="54"/>
        <v>0</v>
      </c>
      <c r="BF240" s="203">
        <f t="shared" si="55"/>
        <v>0</v>
      </c>
      <c r="BG240" s="203">
        <f t="shared" si="56"/>
        <v>0</v>
      </c>
      <c r="BH240" s="203">
        <f t="shared" si="57"/>
        <v>0</v>
      </c>
      <c r="BI240" s="203">
        <f t="shared" si="58"/>
        <v>0</v>
      </c>
      <c r="BJ240" s="24" t="s">
        <v>80</v>
      </c>
      <c r="BK240" s="203">
        <f t="shared" si="59"/>
        <v>0</v>
      </c>
      <c r="BL240" s="24" t="s">
        <v>275</v>
      </c>
      <c r="BM240" s="24" t="s">
        <v>2321</v>
      </c>
    </row>
    <row r="241" spans="2:65" s="1" customFormat="1" ht="25.5" customHeight="1">
      <c r="B241" s="41"/>
      <c r="C241" s="250" t="s">
        <v>1236</v>
      </c>
      <c r="D241" s="250" t="s">
        <v>177</v>
      </c>
      <c r="E241" s="251" t="s">
        <v>2322</v>
      </c>
      <c r="F241" s="252" t="s">
        <v>2323</v>
      </c>
      <c r="G241" s="253" t="s">
        <v>804</v>
      </c>
      <c r="H241" s="254">
        <v>1</v>
      </c>
      <c r="I241" s="255"/>
      <c r="J241" s="256">
        <f t="shared" si="50"/>
        <v>0</v>
      </c>
      <c r="K241" s="252" t="s">
        <v>21</v>
      </c>
      <c r="L241" s="257"/>
      <c r="M241" s="258" t="s">
        <v>21</v>
      </c>
      <c r="N241" s="259" t="s">
        <v>43</v>
      </c>
      <c r="O241" s="42"/>
      <c r="P241" s="201">
        <f t="shared" si="51"/>
        <v>0</v>
      </c>
      <c r="Q241" s="201">
        <v>0</v>
      </c>
      <c r="R241" s="201">
        <f t="shared" si="52"/>
        <v>0</v>
      </c>
      <c r="S241" s="201">
        <v>0</v>
      </c>
      <c r="T241" s="202">
        <f t="shared" si="53"/>
        <v>0</v>
      </c>
      <c r="AR241" s="24" t="s">
        <v>431</v>
      </c>
      <c r="AT241" s="24" t="s">
        <v>177</v>
      </c>
      <c r="AU241" s="24" t="s">
        <v>80</v>
      </c>
      <c r="AY241" s="24" t="s">
        <v>152</v>
      </c>
      <c r="BE241" s="203">
        <f t="shared" si="54"/>
        <v>0</v>
      </c>
      <c r="BF241" s="203">
        <f t="shared" si="55"/>
        <v>0</v>
      </c>
      <c r="BG241" s="203">
        <f t="shared" si="56"/>
        <v>0</v>
      </c>
      <c r="BH241" s="203">
        <f t="shared" si="57"/>
        <v>0</v>
      </c>
      <c r="BI241" s="203">
        <f t="shared" si="58"/>
        <v>0</v>
      </c>
      <c r="BJ241" s="24" t="s">
        <v>80</v>
      </c>
      <c r="BK241" s="203">
        <f t="shared" si="59"/>
        <v>0</v>
      </c>
      <c r="BL241" s="24" t="s">
        <v>275</v>
      </c>
      <c r="BM241" s="24" t="s">
        <v>2324</v>
      </c>
    </row>
    <row r="242" spans="2:65" s="1" customFormat="1" ht="16.5" customHeight="1">
      <c r="B242" s="41"/>
      <c r="C242" s="192" t="s">
        <v>1243</v>
      </c>
      <c r="D242" s="192" t="s">
        <v>155</v>
      </c>
      <c r="E242" s="193" t="s">
        <v>2325</v>
      </c>
      <c r="F242" s="194" t="s">
        <v>2326</v>
      </c>
      <c r="G242" s="195" t="s">
        <v>804</v>
      </c>
      <c r="H242" s="196">
        <v>1</v>
      </c>
      <c r="I242" s="197"/>
      <c r="J242" s="198">
        <f t="shared" si="50"/>
        <v>0</v>
      </c>
      <c r="K242" s="194" t="s">
        <v>21</v>
      </c>
      <c r="L242" s="61"/>
      <c r="M242" s="199" t="s">
        <v>21</v>
      </c>
      <c r="N242" s="200" t="s">
        <v>43</v>
      </c>
      <c r="O242" s="42"/>
      <c r="P242" s="201">
        <f t="shared" si="51"/>
        <v>0</v>
      </c>
      <c r="Q242" s="201">
        <v>0</v>
      </c>
      <c r="R242" s="201">
        <f t="shared" si="52"/>
        <v>0</v>
      </c>
      <c r="S242" s="201">
        <v>0</v>
      </c>
      <c r="T242" s="202">
        <f t="shared" si="53"/>
        <v>0</v>
      </c>
      <c r="AR242" s="24" t="s">
        <v>275</v>
      </c>
      <c r="AT242" s="24" t="s">
        <v>155</v>
      </c>
      <c r="AU242" s="24" t="s">
        <v>80</v>
      </c>
      <c r="AY242" s="24" t="s">
        <v>152</v>
      </c>
      <c r="BE242" s="203">
        <f t="shared" si="54"/>
        <v>0</v>
      </c>
      <c r="BF242" s="203">
        <f t="shared" si="55"/>
        <v>0</v>
      </c>
      <c r="BG242" s="203">
        <f t="shared" si="56"/>
        <v>0</v>
      </c>
      <c r="BH242" s="203">
        <f t="shared" si="57"/>
        <v>0</v>
      </c>
      <c r="BI242" s="203">
        <f t="shared" si="58"/>
        <v>0</v>
      </c>
      <c r="BJ242" s="24" t="s">
        <v>80</v>
      </c>
      <c r="BK242" s="203">
        <f t="shared" si="59"/>
        <v>0</v>
      </c>
      <c r="BL242" s="24" t="s">
        <v>275</v>
      </c>
      <c r="BM242" s="24" t="s">
        <v>2327</v>
      </c>
    </row>
    <row r="243" spans="2:65" s="1" customFormat="1" ht="16.5" customHeight="1">
      <c r="B243" s="41"/>
      <c r="C243" s="250" t="s">
        <v>1247</v>
      </c>
      <c r="D243" s="250" t="s">
        <v>177</v>
      </c>
      <c r="E243" s="251" t="s">
        <v>2328</v>
      </c>
      <c r="F243" s="252" t="s">
        <v>2329</v>
      </c>
      <c r="G243" s="253" t="s">
        <v>804</v>
      </c>
      <c r="H243" s="254">
        <v>1</v>
      </c>
      <c r="I243" s="255"/>
      <c r="J243" s="256">
        <f t="shared" si="50"/>
        <v>0</v>
      </c>
      <c r="K243" s="252" t="s">
        <v>21</v>
      </c>
      <c r="L243" s="257"/>
      <c r="M243" s="258" t="s">
        <v>21</v>
      </c>
      <c r="N243" s="259" t="s">
        <v>43</v>
      </c>
      <c r="O243" s="42"/>
      <c r="P243" s="201">
        <f t="shared" si="51"/>
        <v>0</v>
      </c>
      <c r="Q243" s="201">
        <v>0</v>
      </c>
      <c r="R243" s="201">
        <f t="shared" si="52"/>
        <v>0</v>
      </c>
      <c r="S243" s="201">
        <v>0</v>
      </c>
      <c r="T243" s="202">
        <f t="shared" si="53"/>
        <v>0</v>
      </c>
      <c r="AR243" s="24" t="s">
        <v>431</v>
      </c>
      <c r="AT243" s="24" t="s">
        <v>177</v>
      </c>
      <c r="AU243" s="24" t="s">
        <v>80</v>
      </c>
      <c r="AY243" s="24" t="s">
        <v>152</v>
      </c>
      <c r="BE243" s="203">
        <f t="shared" si="54"/>
        <v>0</v>
      </c>
      <c r="BF243" s="203">
        <f t="shared" si="55"/>
        <v>0</v>
      </c>
      <c r="BG243" s="203">
        <f t="shared" si="56"/>
        <v>0</v>
      </c>
      <c r="BH243" s="203">
        <f t="shared" si="57"/>
        <v>0</v>
      </c>
      <c r="BI243" s="203">
        <f t="shared" si="58"/>
        <v>0</v>
      </c>
      <c r="BJ243" s="24" t="s">
        <v>80</v>
      </c>
      <c r="BK243" s="203">
        <f t="shared" si="59"/>
        <v>0</v>
      </c>
      <c r="BL243" s="24" t="s">
        <v>275</v>
      </c>
      <c r="BM243" s="24" t="s">
        <v>2330</v>
      </c>
    </row>
    <row r="244" spans="2:65" s="1" customFormat="1" ht="16.5" customHeight="1">
      <c r="B244" s="41"/>
      <c r="C244" s="192" t="s">
        <v>1254</v>
      </c>
      <c r="D244" s="192" t="s">
        <v>155</v>
      </c>
      <c r="E244" s="193" t="s">
        <v>2331</v>
      </c>
      <c r="F244" s="194" t="s">
        <v>2332</v>
      </c>
      <c r="G244" s="195" t="s">
        <v>804</v>
      </c>
      <c r="H244" s="196">
        <v>1</v>
      </c>
      <c r="I244" s="197"/>
      <c r="J244" s="198">
        <f t="shared" si="50"/>
        <v>0</v>
      </c>
      <c r="K244" s="194" t="s">
        <v>21</v>
      </c>
      <c r="L244" s="61"/>
      <c r="M244" s="199" t="s">
        <v>21</v>
      </c>
      <c r="N244" s="200" t="s">
        <v>43</v>
      </c>
      <c r="O244" s="42"/>
      <c r="P244" s="201">
        <f t="shared" si="51"/>
        <v>0</v>
      </c>
      <c r="Q244" s="201">
        <v>0</v>
      </c>
      <c r="R244" s="201">
        <f t="shared" si="52"/>
        <v>0</v>
      </c>
      <c r="S244" s="201">
        <v>0</v>
      </c>
      <c r="T244" s="202">
        <f t="shared" si="53"/>
        <v>0</v>
      </c>
      <c r="AR244" s="24" t="s">
        <v>275</v>
      </c>
      <c r="AT244" s="24" t="s">
        <v>155</v>
      </c>
      <c r="AU244" s="24" t="s">
        <v>80</v>
      </c>
      <c r="AY244" s="24" t="s">
        <v>152</v>
      </c>
      <c r="BE244" s="203">
        <f t="shared" si="54"/>
        <v>0</v>
      </c>
      <c r="BF244" s="203">
        <f t="shared" si="55"/>
        <v>0</v>
      </c>
      <c r="BG244" s="203">
        <f t="shared" si="56"/>
        <v>0</v>
      </c>
      <c r="BH244" s="203">
        <f t="shared" si="57"/>
        <v>0</v>
      </c>
      <c r="BI244" s="203">
        <f t="shared" si="58"/>
        <v>0</v>
      </c>
      <c r="BJ244" s="24" t="s">
        <v>80</v>
      </c>
      <c r="BK244" s="203">
        <f t="shared" si="59"/>
        <v>0</v>
      </c>
      <c r="BL244" s="24" t="s">
        <v>275</v>
      </c>
      <c r="BM244" s="24" t="s">
        <v>2333</v>
      </c>
    </row>
    <row r="245" spans="2:65" s="1" customFormat="1" ht="16.5" customHeight="1">
      <c r="B245" s="41"/>
      <c r="C245" s="250" t="s">
        <v>1258</v>
      </c>
      <c r="D245" s="250" t="s">
        <v>177</v>
      </c>
      <c r="E245" s="251" t="s">
        <v>2334</v>
      </c>
      <c r="F245" s="252" t="s">
        <v>2335</v>
      </c>
      <c r="G245" s="253" t="s">
        <v>804</v>
      </c>
      <c r="H245" s="254">
        <v>1</v>
      </c>
      <c r="I245" s="255"/>
      <c r="J245" s="256">
        <f t="shared" si="50"/>
        <v>0</v>
      </c>
      <c r="K245" s="252" t="s">
        <v>21</v>
      </c>
      <c r="L245" s="257"/>
      <c r="M245" s="258" t="s">
        <v>21</v>
      </c>
      <c r="N245" s="259" t="s">
        <v>43</v>
      </c>
      <c r="O245" s="42"/>
      <c r="P245" s="201">
        <f t="shared" si="51"/>
        <v>0</v>
      </c>
      <c r="Q245" s="201">
        <v>0</v>
      </c>
      <c r="R245" s="201">
        <f t="shared" si="52"/>
        <v>0</v>
      </c>
      <c r="S245" s="201">
        <v>0</v>
      </c>
      <c r="T245" s="202">
        <f t="shared" si="53"/>
        <v>0</v>
      </c>
      <c r="AR245" s="24" t="s">
        <v>431</v>
      </c>
      <c r="AT245" s="24" t="s">
        <v>177</v>
      </c>
      <c r="AU245" s="24" t="s">
        <v>80</v>
      </c>
      <c r="AY245" s="24" t="s">
        <v>152</v>
      </c>
      <c r="BE245" s="203">
        <f t="shared" si="54"/>
        <v>0</v>
      </c>
      <c r="BF245" s="203">
        <f t="shared" si="55"/>
        <v>0</v>
      </c>
      <c r="BG245" s="203">
        <f t="shared" si="56"/>
        <v>0</v>
      </c>
      <c r="BH245" s="203">
        <f t="shared" si="57"/>
        <v>0</v>
      </c>
      <c r="BI245" s="203">
        <f t="shared" si="58"/>
        <v>0</v>
      </c>
      <c r="BJ245" s="24" t="s">
        <v>80</v>
      </c>
      <c r="BK245" s="203">
        <f t="shared" si="59"/>
        <v>0</v>
      </c>
      <c r="BL245" s="24" t="s">
        <v>275</v>
      </c>
      <c r="BM245" s="24" t="s">
        <v>2336</v>
      </c>
    </row>
    <row r="246" spans="2:65" s="1" customFormat="1" ht="25.5" customHeight="1">
      <c r="B246" s="41"/>
      <c r="C246" s="192" t="s">
        <v>1265</v>
      </c>
      <c r="D246" s="192" t="s">
        <v>155</v>
      </c>
      <c r="E246" s="193" t="s">
        <v>2337</v>
      </c>
      <c r="F246" s="194" t="s">
        <v>2338</v>
      </c>
      <c r="G246" s="195" t="s">
        <v>804</v>
      </c>
      <c r="H246" s="196">
        <v>1</v>
      </c>
      <c r="I246" s="197"/>
      <c r="J246" s="198">
        <f t="shared" si="50"/>
        <v>0</v>
      </c>
      <c r="K246" s="194" t="s">
        <v>21</v>
      </c>
      <c r="L246" s="61"/>
      <c r="M246" s="199" t="s">
        <v>21</v>
      </c>
      <c r="N246" s="200" t="s">
        <v>43</v>
      </c>
      <c r="O246" s="42"/>
      <c r="P246" s="201">
        <f t="shared" si="51"/>
        <v>0</v>
      </c>
      <c r="Q246" s="201">
        <v>0</v>
      </c>
      <c r="R246" s="201">
        <f t="shared" si="52"/>
        <v>0</v>
      </c>
      <c r="S246" s="201">
        <v>0</v>
      </c>
      <c r="T246" s="202">
        <f t="shared" si="53"/>
        <v>0</v>
      </c>
      <c r="AR246" s="24" t="s">
        <v>275</v>
      </c>
      <c r="AT246" s="24" t="s">
        <v>155</v>
      </c>
      <c r="AU246" s="24" t="s">
        <v>80</v>
      </c>
      <c r="AY246" s="24" t="s">
        <v>152</v>
      </c>
      <c r="BE246" s="203">
        <f t="shared" si="54"/>
        <v>0</v>
      </c>
      <c r="BF246" s="203">
        <f t="shared" si="55"/>
        <v>0</v>
      </c>
      <c r="BG246" s="203">
        <f t="shared" si="56"/>
        <v>0</v>
      </c>
      <c r="BH246" s="203">
        <f t="shared" si="57"/>
        <v>0</v>
      </c>
      <c r="BI246" s="203">
        <f t="shared" si="58"/>
        <v>0</v>
      </c>
      <c r="BJ246" s="24" t="s">
        <v>80</v>
      </c>
      <c r="BK246" s="203">
        <f t="shared" si="59"/>
        <v>0</v>
      </c>
      <c r="BL246" s="24" t="s">
        <v>275</v>
      </c>
      <c r="BM246" s="24" t="s">
        <v>2339</v>
      </c>
    </row>
    <row r="247" spans="2:65" s="1" customFormat="1" ht="25.5" customHeight="1">
      <c r="B247" s="41"/>
      <c r="C247" s="250" t="s">
        <v>1270</v>
      </c>
      <c r="D247" s="250" t="s">
        <v>177</v>
      </c>
      <c r="E247" s="251" t="s">
        <v>2340</v>
      </c>
      <c r="F247" s="252" t="s">
        <v>2341</v>
      </c>
      <c r="G247" s="253" t="s">
        <v>804</v>
      </c>
      <c r="H247" s="254">
        <v>1</v>
      </c>
      <c r="I247" s="255"/>
      <c r="J247" s="256">
        <f t="shared" si="50"/>
        <v>0</v>
      </c>
      <c r="K247" s="252" t="s">
        <v>21</v>
      </c>
      <c r="L247" s="257"/>
      <c r="M247" s="258" t="s">
        <v>21</v>
      </c>
      <c r="N247" s="259" t="s">
        <v>43</v>
      </c>
      <c r="O247" s="42"/>
      <c r="P247" s="201">
        <f t="shared" si="51"/>
        <v>0</v>
      </c>
      <c r="Q247" s="201">
        <v>0</v>
      </c>
      <c r="R247" s="201">
        <f t="shared" si="52"/>
        <v>0</v>
      </c>
      <c r="S247" s="201">
        <v>0</v>
      </c>
      <c r="T247" s="202">
        <f t="shared" si="53"/>
        <v>0</v>
      </c>
      <c r="AR247" s="24" t="s">
        <v>431</v>
      </c>
      <c r="AT247" s="24" t="s">
        <v>177</v>
      </c>
      <c r="AU247" s="24" t="s">
        <v>80</v>
      </c>
      <c r="AY247" s="24" t="s">
        <v>152</v>
      </c>
      <c r="BE247" s="203">
        <f t="shared" si="54"/>
        <v>0</v>
      </c>
      <c r="BF247" s="203">
        <f t="shared" si="55"/>
        <v>0</v>
      </c>
      <c r="BG247" s="203">
        <f t="shared" si="56"/>
        <v>0</v>
      </c>
      <c r="BH247" s="203">
        <f t="shared" si="57"/>
        <v>0</v>
      </c>
      <c r="BI247" s="203">
        <f t="shared" si="58"/>
        <v>0</v>
      </c>
      <c r="BJ247" s="24" t="s">
        <v>80</v>
      </c>
      <c r="BK247" s="203">
        <f t="shared" si="59"/>
        <v>0</v>
      </c>
      <c r="BL247" s="24" t="s">
        <v>275</v>
      </c>
      <c r="BM247" s="24" t="s">
        <v>2342</v>
      </c>
    </row>
    <row r="248" spans="2:65" s="1" customFormat="1" ht="25.5" customHeight="1">
      <c r="B248" s="41"/>
      <c r="C248" s="192" t="s">
        <v>1276</v>
      </c>
      <c r="D248" s="192" t="s">
        <v>155</v>
      </c>
      <c r="E248" s="193" t="s">
        <v>2343</v>
      </c>
      <c r="F248" s="194" t="s">
        <v>2344</v>
      </c>
      <c r="G248" s="195" t="s">
        <v>804</v>
      </c>
      <c r="H248" s="196">
        <v>1</v>
      </c>
      <c r="I248" s="197"/>
      <c r="J248" s="198">
        <f t="shared" ref="J248:J279" si="60">ROUND(I248*H248,2)</f>
        <v>0</v>
      </c>
      <c r="K248" s="194" t="s">
        <v>21</v>
      </c>
      <c r="L248" s="61"/>
      <c r="M248" s="199" t="s">
        <v>21</v>
      </c>
      <c r="N248" s="200" t="s">
        <v>43</v>
      </c>
      <c r="O248" s="42"/>
      <c r="P248" s="201">
        <f t="shared" ref="P248:P279" si="61">O248*H248</f>
        <v>0</v>
      </c>
      <c r="Q248" s="201">
        <v>0</v>
      </c>
      <c r="R248" s="201">
        <f t="shared" ref="R248:R279" si="62">Q248*H248</f>
        <v>0</v>
      </c>
      <c r="S248" s="201">
        <v>0</v>
      </c>
      <c r="T248" s="202">
        <f t="shared" ref="T248:T279" si="63">S248*H248</f>
        <v>0</v>
      </c>
      <c r="AR248" s="24" t="s">
        <v>275</v>
      </c>
      <c r="AT248" s="24" t="s">
        <v>155</v>
      </c>
      <c r="AU248" s="24" t="s">
        <v>80</v>
      </c>
      <c r="AY248" s="24" t="s">
        <v>152</v>
      </c>
      <c r="BE248" s="203">
        <f t="shared" ref="BE248:BE279" si="64">IF(N248="základní",J248,0)</f>
        <v>0</v>
      </c>
      <c r="BF248" s="203">
        <f t="shared" ref="BF248:BF279" si="65">IF(N248="snížená",J248,0)</f>
        <v>0</v>
      </c>
      <c r="BG248" s="203">
        <f t="shared" ref="BG248:BG279" si="66">IF(N248="zákl. přenesená",J248,0)</f>
        <v>0</v>
      </c>
      <c r="BH248" s="203">
        <f t="shared" ref="BH248:BH279" si="67">IF(N248="sníž. přenesená",J248,0)</f>
        <v>0</v>
      </c>
      <c r="BI248" s="203">
        <f t="shared" ref="BI248:BI279" si="68">IF(N248="nulová",J248,0)</f>
        <v>0</v>
      </c>
      <c r="BJ248" s="24" t="s">
        <v>80</v>
      </c>
      <c r="BK248" s="203">
        <f t="shared" ref="BK248:BK279" si="69">ROUND(I248*H248,2)</f>
        <v>0</v>
      </c>
      <c r="BL248" s="24" t="s">
        <v>275</v>
      </c>
      <c r="BM248" s="24" t="s">
        <v>2345</v>
      </c>
    </row>
    <row r="249" spans="2:65" s="1" customFormat="1" ht="25.5" customHeight="1">
      <c r="B249" s="41"/>
      <c r="C249" s="250" t="s">
        <v>1593</v>
      </c>
      <c r="D249" s="250" t="s">
        <v>177</v>
      </c>
      <c r="E249" s="251" t="s">
        <v>2346</v>
      </c>
      <c r="F249" s="252" t="s">
        <v>2347</v>
      </c>
      <c r="G249" s="253" t="s">
        <v>804</v>
      </c>
      <c r="H249" s="254">
        <v>1</v>
      </c>
      <c r="I249" s="255"/>
      <c r="J249" s="256">
        <f t="shared" si="60"/>
        <v>0</v>
      </c>
      <c r="K249" s="252" t="s">
        <v>21</v>
      </c>
      <c r="L249" s="257"/>
      <c r="M249" s="258" t="s">
        <v>21</v>
      </c>
      <c r="N249" s="259" t="s">
        <v>43</v>
      </c>
      <c r="O249" s="42"/>
      <c r="P249" s="201">
        <f t="shared" si="61"/>
        <v>0</v>
      </c>
      <c r="Q249" s="201">
        <v>0</v>
      </c>
      <c r="R249" s="201">
        <f t="shared" si="62"/>
        <v>0</v>
      </c>
      <c r="S249" s="201">
        <v>0</v>
      </c>
      <c r="T249" s="202">
        <f t="shared" si="63"/>
        <v>0</v>
      </c>
      <c r="AR249" s="24" t="s">
        <v>431</v>
      </c>
      <c r="AT249" s="24" t="s">
        <v>177</v>
      </c>
      <c r="AU249" s="24" t="s">
        <v>80</v>
      </c>
      <c r="AY249" s="24" t="s">
        <v>152</v>
      </c>
      <c r="BE249" s="203">
        <f t="shared" si="64"/>
        <v>0</v>
      </c>
      <c r="BF249" s="203">
        <f t="shared" si="65"/>
        <v>0</v>
      </c>
      <c r="BG249" s="203">
        <f t="shared" si="66"/>
        <v>0</v>
      </c>
      <c r="BH249" s="203">
        <f t="shared" si="67"/>
        <v>0</v>
      </c>
      <c r="BI249" s="203">
        <f t="shared" si="68"/>
        <v>0</v>
      </c>
      <c r="BJ249" s="24" t="s">
        <v>80</v>
      </c>
      <c r="BK249" s="203">
        <f t="shared" si="69"/>
        <v>0</v>
      </c>
      <c r="BL249" s="24" t="s">
        <v>275</v>
      </c>
      <c r="BM249" s="24" t="s">
        <v>2348</v>
      </c>
    </row>
    <row r="250" spans="2:65" s="1" customFormat="1" ht="25.5" customHeight="1">
      <c r="B250" s="41"/>
      <c r="C250" s="192" t="s">
        <v>2349</v>
      </c>
      <c r="D250" s="192" t="s">
        <v>155</v>
      </c>
      <c r="E250" s="193" t="s">
        <v>2350</v>
      </c>
      <c r="F250" s="194" t="s">
        <v>2351</v>
      </c>
      <c r="G250" s="195" t="s">
        <v>804</v>
      </c>
      <c r="H250" s="196">
        <v>1</v>
      </c>
      <c r="I250" s="197"/>
      <c r="J250" s="198">
        <f t="shared" si="60"/>
        <v>0</v>
      </c>
      <c r="K250" s="194" t="s">
        <v>21</v>
      </c>
      <c r="L250" s="61"/>
      <c r="M250" s="199" t="s">
        <v>21</v>
      </c>
      <c r="N250" s="200" t="s">
        <v>43</v>
      </c>
      <c r="O250" s="42"/>
      <c r="P250" s="201">
        <f t="shared" si="61"/>
        <v>0</v>
      </c>
      <c r="Q250" s="201">
        <v>0</v>
      </c>
      <c r="R250" s="201">
        <f t="shared" si="62"/>
        <v>0</v>
      </c>
      <c r="S250" s="201">
        <v>0</v>
      </c>
      <c r="T250" s="202">
        <f t="shared" si="63"/>
        <v>0</v>
      </c>
      <c r="AR250" s="24" t="s">
        <v>275</v>
      </c>
      <c r="AT250" s="24" t="s">
        <v>155</v>
      </c>
      <c r="AU250" s="24" t="s">
        <v>80</v>
      </c>
      <c r="AY250" s="24" t="s">
        <v>152</v>
      </c>
      <c r="BE250" s="203">
        <f t="shared" si="64"/>
        <v>0</v>
      </c>
      <c r="BF250" s="203">
        <f t="shared" si="65"/>
        <v>0</v>
      </c>
      <c r="BG250" s="203">
        <f t="shared" si="66"/>
        <v>0</v>
      </c>
      <c r="BH250" s="203">
        <f t="shared" si="67"/>
        <v>0</v>
      </c>
      <c r="BI250" s="203">
        <f t="shared" si="68"/>
        <v>0</v>
      </c>
      <c r="BJ250" s="24" t="s">
        <v>80</v>
      </c>
      <c r="BK250" s="203">
        <f t="shared" si="69"/>
        <v>0</v>
      </c>
      <c r="BL250" s="24" t="s">
        <v>275</v>
      </c>
      <c r="BM250" s="24" t="s">
        <v>2352</v>
      </c>
    </row>
    <row r="251" spans="2:65" s="1" customFormat="1" ht="25.5" customHeight="1">
      <c r="B251" s="41"/>
      <c r="C251" s="250" t="s">
        <v>2353</v>
      </c>
      <c r="D251" s="250" t="s">
        <v>177</v>
      </c>
      <c r="E251" s="251" t="s">
        <v>2354</v>
      </c>
      <c r="F251" s="252" t="s">
        <v>2355</v>
      </c>
      <c r="G251" s="253" t="s">
        <v>804</v>
      </c>
      <c r="H251" s="254">
        <v>1</v>
      </c>
      <c r="I251" s="255"/>
      <c r="J251" s="256">
        <f t="shared" si="60"/>
        <v>0</v>
      </c>
      <c r="K251" s="252" t="s">
        <v>21</v>
      </c>
      <c r="L251" s="257"/>
      <c r="M251" s="258" t="s">
        <v>21</v>
      </c>
      <c r="N251" s="259" t="s">
        <v>43</v>
      </c>
      <c r="O251" s="42"/>
      <c r="P251" s="201">
        <f t="shared" si="61"/>
        <v>0</v>
      </c>
      <c r="Q251" s="201">
        <v>0</v>
      </c>
      <c r="R251" s="201">
        <f t="shared" si="62"/>
        <v>0</v>
      </c>
      <c r="S251" s="201">
        <v>0</v>
      </c>
      <c r="T251" s="202">
        <f t="shared" si="63"/>
        <v>0</v>
      </c>
      <c r="AR251" s="24" t="s">
        <v>431</v>
      </c>
      <c r="AT251" s="24" t="s">
        <v>177</v>
      </c>
      <c r="AU251" s="24" t="s">
        <v>80</v>
      </c>
      <c r="AY251" s="24" t="s">
        <v>152</v>
      </c>
      <c r="BE251" s="203">
        <f t="shared" si="64"/>
        <v>0</v>
      </c>
      <c r="BF251" s="203">
        <f t="shared" si="65"/>
        <v>0</v>
      </c>
      <c r="BG251" s="203">
        <f t="shared" si="66"/>
        <v>0</v>
      </c>
      <c r="BH251" s="203">
        <f t="shared" si="67"/>
        <v>0</v>
      </c>
      <c r="BI251" s="203">
        <f t="shared" si="68"/>
        <v>0</v>
      </c>
      <c r="BJ251" s="24" t="s">
        <v>80</v>
      </c>
      <c r="BK251" s="203">
        <f t="shared" si="69"/>
        <v>0</v>
      </c>
      <c r="BL251" s="24" t="s">
        <v>275</v>
      </c>
      <c r="BM251" s="24" t="s">
        <v>2356</v>
      </c>
    </row>
    <row r="252" spans="2:65" s="1" customFormat="1" ht="25.5" customHeight="1">
      <c r="B252" s="41"/>
      <c r="C252" s="192" t="s">
        <v>2357</v>
      </c>
      <c r="D252" s="192" t="s">
        <v>155</v>
      </c>
      <c r="E252" s="193" t="s">
        <v>2358</v>
      </c>
      <c r="F252" s="194" t="s">
        <v>2359</v>
      </c>
      <c r="G252" s="195" t="s">
        <v>804</v>
      </c>
      <c r="H252" s="196">
        <v>1</v>
      </c>
      <c r="I252" s="197"/>
      <c r="J252" s="198">
        <f t="shared" si="60"/>
        <v>0</v>
      </c>
      <c r="K252" s="194" t="s">
        <v>21</v>
      </c>
      <c r="L252" s="61"/>
      <c r="M252" s="199" t="s">
        <v>21</v>
      </c>
      <c r="N252" s="200" t="s">
        <v>43</v>
      </c>
      <c r="O252" s="42"/>
      <c r="P252" s="201">
        <f t="shared" si="61"/>
        <v>0</v>
      </c>
      <c r="Q252" s="201">
        <v>0</v>
      </c>
      <c r="R252" s="201">
        <f t="shared" si="62"/>
        <v>0</v>
      </c>
      <c r="S252" s="201">
        <v>0</v>
      </c>
      <c r="T252" s="202">
        <f t="shared" si="63"/>
        <v>0</v>
      </c>
      <c r="AR252" s="24" t="s">
        <v>275</v>
      </c>
      <c r="AT252" s="24" t="s">
        <v>155</v>
      </c>
      <c r="AU252" s="24" t="s">
        <v>80</v>
      </c>
      <c r="AY252" s="24" t="s">
        <v>152</v>
      </c>
      <c r="BE252" s="203">
        <f t="shared" si="64"/>
        <v>0</v>
      </c>
      <c r="BF252" s="203">
        <f t="shared" si="65"/>
        <v>0</v>
      </c>
      <c r="BG252" s="203">
        <f t="shared" si="66"/>
        <v>0</v>
      </c>
      <c r="BH252" s="203">
        <f t="shared" si="67"/>
        <v>0</v>
      </c>
      <c r="BI252" s="203">
        <f t="shared" si="68"/>
        <v>0</v>
      </c>
      <c r="BJ252" s="24" t="s">
        <v>80</v>
      </c>
      <c r="BK252" s="203">
        <f t="shared" si="69"/>
        <v>0</v>
      </c>
      <c r="BL252" s="24" t="s">
        <v>275</v>
      </c>
      <c r="BM252" s="24" t="s">
        <v>2360</v>
      </c>
    </row>
    <row r="253" spans="2:65" s="1" customFormat="1" ht="25.5" customHeight="1">
      <c r="B253" s="41"/>
      <c r="C253" s="250" t="s">
        <v>2361</v>
      </c>
      <c r="D253" s="250" t="s">
        <v>177</v>
      </c>
      <c r="E253" s="251" t="s">
        <v>2362</v>
      </c>
      <c r="F253" s="252" t="s">
        <v>2363</v>
      </c>
      <c r="G253" s="253" t="s">
        <v>804</v>
      </c>
      <c r="H253" s="254">
        <v>1</v>
      </c>
      <c r="I253" s="255"/>
      <c r="J253" s="256">
        <f t="shared" si="60"/>
        <v>0</v>
      </c>
      <c r="K253" s="252" t="s">
        <v>21</v>
      </c>
      <c r="L253" s="257"/>
      <c r="M253" s="258" t="s">
        <v>21</v>
      </c>
      <c r="N253" s="259" t="s">
        <v>43</v>
      </c>
      <c r="O253" s="42"/>
      <c r="P253" s="201">
        <f t="shared" si="61"/>
        <v>0</v>
      </c>
      <c r="Q253" s="201">
        <v>0</v>
      </c>
      <c r="R253" s="201">
        <f t="shared" si="62"/>
        <v>0</v>
      </c>
      <c r="S253" s="201">
        <v>0</v>
      </c>
      <c r="T253" s="202">
        <f t="shared" si="63"/>
        <v>0</v>
      </c>
      <c r="AR253" s="24" t="s">
        <v>431</v>
      </c>
      <c r="AT253" s="24" t="s">
        <v>177</v>
      </c>
      <c r="AU253" s="24" t="s">
        <v>80</v>
      </c>
      <c r="AY253" s="24" t="s">
        <v>152</v>
      </c>
      <c r="BE253" s="203">
        <f t="shared" si="64"/>
        <v>0</v>
      </c>
      <c r="BF253" s="203">
        <f t="shared" si="65"/>
        <v>0</v>
      </c>
      <c r="BG253" s="203">
        <f t="shared" si="66"/>
        <v>0</v>
      </c>
      <c r="BH253" s="203">
        <f t="shared" si="67"/>
        <v>0</v>
      </c>
      <c r="BI253" s="203">
        <f t="shared" si="68"/>
        <v>0</v>
      </c>
      <c r="BJ253" s="24" t="s">
        <v>80</v>
      </c>
      <c r="BK253" s="203">
        <f t="shared" si="69"/>
        <v>0</v>
      </c>
      <c r="BL253" s="24" t="s">
        <v>275</v>
      </c>
      <c r="BM253" s="24" t="s">
        <v>2364</v>
      </c>
    </row>
    <row r="254" spans="2:65" s="1" customFormat="1" ht="16.5" customHeight="1">
      <c r="B254" s="41"/>
      <c r="C254" s="192" t="s">
        <v>2365</v>
      </c>
      <c r="D254" s="192" t="s">
        <v>155</v>
      </c>
      <c r="E254" s="193" t="s">
        <v>2366</v>
      </c>
      <c r="F254" s="194" t="s">
        <v>2367</v>
      </c>
      <c r="G254" s="195" t="s">
        <v>804</v>
      </c>
      <c r="H254" s="196">
        <v>35</v>
      </c>
      <c r="I254" s="197"/>
      <c r="J254" s="198">
        <f t="shared" si="60"/>
        <v>0</v>
      </c>
      <c r="K254" s="194" t="s">
        <v>21</v>
      </c>
      <c r="L254" s="61"/>
      <c r="M254" s="199" t="s">
        <v>21</v>
      </c>
      <c r="N254" s="200" t="s">
        <v>43</v>
      </c>
      <c r="O254" s="42"/>
      <c r="P254" s="201">
        <f t="shared" si="61"/>
        <v>0</v>
      </c>
      <c r="Q254" s="201">
        <v>0</v>
      </c>
      <c r="R254" s="201">
        <f t="shared" si="62"/>
        <v>0</v>
      </c>
      <c r="S254" s="201">
        <v>0</v>
      </c>
      <c r="T254" s="202">
        <f t="shared" si="63"/>
        <v>0</v>
      </c>
      <c r="AR254" s="24" t="s">
        <v>275</v>
      </c>
      <c r="AT254" s="24" t="s">
        <v>155</v>
      </c>
      <c r="AU254" s="24" t="s">
        <v>80</v>
      </c>
      <c r="AY254" s="24" t="s">
        <v>152</v>
      </c>
      <c r="BE254" s="203">
        <f t="shared" si="64"/>
        <v>0</v>
      </c>
      <c r="BF254" s="203">
        <f t="shared" si="65"/>
        <v>0</v>
      </c>
      <c r="BG254" s="203">
        <f t="shared" si="66"/>
        <v>0</v>
      </c>
      <c r="BH254" s="203">
        <f t="shared" si="67"/>
        <v>0</v>
      </c>
      <c r="BI254" s="203">
        <f t="shared" si="68"/>
        <v>0</v>
      </c>
      <c r="BJ254" s="24" t="s">
        <v>80</v>
      </c>
      <c r="BK254" s="203">
        <f t="shared" si="69"/>
        <v>0</v>
      </c>
      <c r="BL254" s="24" t="s">
        <v>275</v>
      </c>
      <c r="BM254" s="24" t="s">
        <v>2368</v>
      </c>
    </row>
    <row r="255" spans="2:65" s="1" customFormat="1" ht="16.5" customHeight="1">
      <c r="B255" s="41"/>
      <c r="C255" s="250" t="s">
        <v>2369</v>
      </c>
      <c r="D255" s="250" t="s">
        <v>177</v>
      </c>
      <c r="E255" s="251" t="s">
        <v>2370</v>
      </c>
      <c r="F255" s="252" t="s">
        <v>2371</v>
      </c>
      <c r="G255" s="253" t="s">
        <v>804</v>
      </c>
      <c r="H255" s="254">
        <v>35</v>
      </c>
      <c r="I255" s="255"/>
      <c r="J255" s="256">
        <f t="shared" si="60"/>
        <v>0</v>
      </c>
      <c r="K255" s="252" t="s">
        <v>21</v>
      </c>
      <c r="L255" s="257"/>
      <c r="M255" s="258" t="s">
        <v>21</v>
      </c>
      <c r="N255" s="259" t="s">
        <v>43</v>
      </c>
      <c r="O255" s="42"/>
      <c r="P255" s="201">
        <f t="shared" si="61"/>
        <v>0</v>
      </c>
      <c r="Q255" s="201">
        <v>0</v>
      </c>
      <c r="R255" s="201">
        <f t="shared" si="62"/>
        <v>0</v>
      </c>
      <c r="S255" s="201">
        <v>0</v>
      </c>
      <c r="T255" s="202">
        <f t="shared" si="63"/>
        <v>0</v>
      </c>
      <c r="AR255" s="24" t="s">
        <v>431</v>
      </c>
      <c r="AT255" s="24" t="s">
        <v>177</v>
      </c>
      <c r="AU255" s="24" t="s">
        <v>80</v>
      </c>
      <c r="AY255" s="24" t="s">
        <v>152</v>
      </c>
      <c r="BE255" s="203">
        <f t="shared" si="64"/>
        <v>0</v>
      </c>
      <c r="BF255" s="203">
        <f t="shared" si="65"/>
        <v>0</v>
      </c>
      <c r="BG255" s="203">
        <f t="shared" si="66"/>
        <v>0</v>
      </c>
      <c r="BH255" s="203">
        <f t="shared" si="67"/>
        <v>0</v>
      </c>
      <c r="BI255" s="203">
        <f t="shared" si="68"/>
        <v>0</v>
      </c>
      <c r="BJ255" s="24" t="s">
        <v>80</v>
      </c>
      <c r="BK255" s="203">
        <f t="shared" si="69"/>
        <v>0</v>
      </c>
      <c r="BL255" s="24" t="s">
        <v>275</v>
      </c>
      <c r="BM255" s="24" t="s">
        <v>2372</v>
      </c>
    </row>
    <row r="256" spans="2:65" s="1" customFormat="1" ht="16.5" customHeight="1">
      <c r="B256" s="41"/>
      <c r="C256" s="192" t="s">
        <v>2373</v>
      </c>
      <c r="D256" s="192" t="s">
        <v>155</v>
      </c>
      <c r="E256" s="193" t="s">
        <v>2374</v>
      </c>
      <c r="F256" s="194" t="s">
        <v>2375</v>
      </c>
      <c r="G256" s="195" t="s">
        <v>804</v>
      </c>
      <c r="H256" s="196">
        <v>1</v>
      </c>
      <c r="I256" s="197"/>
      <c r="J256" s="198">
        <f t="shared" si="60"/>
        <v>0</v>
      </c>
      <c r="K256" s="194" t="s">
        <v>21</v>
      </c>
      <c r="L256" s="61"/>
      <c r="M256" s="199" t="s">
        <v>21</v>
      </c>
      <c r="N256" s="200" t="s">
        <v>43</v>
      </c>
      <c r="O256" s="42"/>
      <c r="P256" s="201">
        <f t="shared" si="61"/>
        <v>0</v>
      </c>
      <c r="Q256" s="201">
        <v>0</v>
      </c>
      <c r="R256" s="201">
        <f t="shared" si="62"/>
        <v>0</v>
      </c>
      <c r="S256" s="201">
        <v>0</v>
      </c>
      <c r="T256" s="202">
        <f t="shared" si="63"/>
        <v>0</v>
      </c>
      <c r="AR256" s="24" t="s">
        <v>275</v>
      </c>
      <c r="AT256" s="24" t="s">
        <v>155</v>
      </c>
      <c r="AU256" s="24" t="s">
        <v>80</v>
      </c>
      <c r="AY256" s="24" t="s">
        <v>152</v>
      </c>
      <c r="BE256" s="203">
        <f t="shared" si="64"/>
        <v>0</v>
      </c>
      <c r="BF256" s="203">
        <f t="shared" si="65"/>
        <v>0</v>
      </c>
      <c r="BG256" s="203">
        <f t="shared" si="66"/>
        <v>0</v>
      </c>
      <c r="BH256" s="203">
        <f t="shared" si="67"/>
        <v>0</v>
      </c>
      <c r="BI256" s="203">
        <f t="shared" si="68"/>
        <v>0</v>
      </c>
      <c r="BJ256" s="24" t="s">
        <v>80</v>
      </c>
      <c r="BK256" s="203">
        <f t="shared" si="69"/>
        <v>0</v>
      </c>
      <c r="BL256" s="24" t="s">
        <v>275</v>
      </c>
      <c r="BM256" s="24" t="s">
        <v>2376</v>
      </c>
    </row>
    <row r="257" spans="2:65" s="1" customFormat="1" ht="16.5" customHeight="1">
      <c r="B257" s="41"/>
      <c r="C257" s="250" t="s">
        <v>2377</v>
      </c>
      <c r="D257" s="250" t="s">
        <v>177</v>
      </c>
      <c r="E257" s="251" t="s">
        <v>2378</v>
      </c>
      <c r="F257" s="252" t="s">
        <v>2379</v>
      </c>
      <c r="G257" s="253" t="s">
        <v>804</v>
      </c>
      <c r="H257" s="254">
        <v>1</v>
      </c>
      <c r="I257" s="255"/>
      <c r="J257" s="256">
        <f t="shared" si="60"/>
        <v>0</v>
      </c>
      <c r="K257" s="252" t="s">
        <v>21</v>
      </c>
      <c r="L257" s="257"/>
      <c r="M257" s="258" t="s">
        <v>21</v>
      </c>
      <c r="N257" s="259" t="s">
        <v>43</v>
      </c>
      <c r="O257" s="42"/>
      <c r="P257" s="201">
        <f t="shared" si="61"/>
        <v>0</v>
      </c>
      <c r="Q257" s="201">
        <v>0</v>
      </c>
      <c r="R257" s="201">
        <f t="shared" si="62"/>
        <v>0</v>
      </c>
      <c r="S257" s="201">
        <v>0</v>
      </c>
      <c r="T257" s="202">
        <f t="shared" si="63"/>
        <v>0</v>
      </c>
      <c r="AR257" s="24" t="s">
        <v>431</v>
      </c>
      <c r="AT257" s="24" t="s">
        <v>177</v>
      </c>
      <c r="AU257" s="24" t="s">
        <v>80</v>
      </c>
      <c r="AY257" s="24" t="s">
        <v>152</v>
      </c>
      <c r="BE257" s="203">
        <f t="shared" si="64"/>
        <v>0</v>
      </c>
      <c r="BF257" s="203">
        <f t="shared" si="65"/>
        <v>0</v>
      </c>
      <c r="BG257" s="203">
        <f t="shared" si="66"/>
        <v>0</v>
      </c>
      <c r="BH257" s="203">
        <f t="shared" si="67"/>
        <v>0</v>
      </c>
      <c r="BI257" s="203">
        <f t="shared" si="68"/>
        <v>0</v>
      </c>
      <c r="BJ257" s="24" t="s">
        <v>80</v>
      </c>
      <c r="BK257" s="203">
        <f t="shared" si="69"/>
        <v>0</v>
      </c>
      <c r="BL257" s="24" t="s">
        <v>275</v>
      </c>
      <c r="BM257" s="24" t="s">
        <v>2380</v>
      </c>
    </row>
    <row r="258" spans="2:65" s="1" customFormat="1" ht="16.5" customHeight="1">
      <c r="B258" s="41"/>
      <c r="C258" s="192" t="s">
        <v>2381</v>
      </c>
      <c r="D258" s="192" t="s">
        <v>155</v>
      </c>
      <c r="E258" s="193" t="s">
        <v>2382</v>
      </c>
      <c r="F258" s="194" t="s">
        <v>2383</v>
      </c>
      <c r="G258" s="195" t="s">
        <v>804</v>
      </c>
      <c r="H258" s="196">
        <v>6</v>
      </c>
      <c r="I258" s="197"/>
      <c r="J258" s="198">
        <f t="shared" si="60"/>
        <v>0</v>
      </c>
      <c r="K258" s="194" t="s">
        <v>21</v>
      </c>
      <c r="L258" s="61"/>
      <c r="M258" s="199" t="s">
        <v>21</v>
      </c>
      <c r="N258" s="200" t="s">
        <v>43</v>
      </c>
      <c r="O258" s="42"/>
      <c r="P258" s="201">
        <f t="shared" si="61"/>
        <v>0</v>
      </c>
      <c r="Q258" s="201">
        <v>0</v>
      </c>
      <c r="R258" s="201">
        <f t="shared" si="62"/>
        <v>0</v>
      </c>
      <c r="S258" s="201">
        <v>0</v>
      </c>
      <c r="T258" s="202">
        <f t="shared" si="63"/>
        <v>0</v>
      </c>
      <c r="AR258" s="24" t="s">
        <v>275</v>
      </c>
      <c r="AT258" s="24" t="s">
        <v>155</v>
      </c>
      <c r="AU258" s="24" t="s">
        <v>80</v>
      </c>
      <c r="AY258" s="24" t="s">
        <v>152</v>
      </c>
      <c r="BE258" s="203">
        <f t="shared" si="64"/>
        <v>0</v>
      </c>
      <c r="BF258" s="203">
        <f t="shared" si="65"/>
        <v>0</v>
      </c>
      <c r="BG258" s="203">
        <f t="shared" si="66"/>
        <v>0</v>
      </c>
      <c r="BH258" s="203">
        <f t="shared" si="67"/>
        <v>0</v>
      </c>
      <c r="BI258" s="203">
        <f t="shared" si="68"/>
        <v>0</v>
      </c>
      <c r="BJ258" s="24" t="s">
        <v>80</v>
      </c>
      <c r="BK258" s="203">
        <f t="shared" si="69"/>
        <v>0</v>
      </c>
      <c r="BL258" s="24" t="s">
        <v>275</v>
      </c>
      <c r="BM258" s="24" t="s">
        <v>2384</v>
      </c>
    </row>
    <row r="259" spans="2:65" s="1" customFormat="1" ht="16.5" customHeight="1">
      <c r="B259" s="41"/>
      <c r="C259" s="250" t="s">
        <v>2385</v>
      </c>
      <c r="D259" s="250" t="s">
        <v>177</v>
      </c>
      <c r="E259" s="251" t="s">
        <v>2386</v>
      </c>
      <c r="F259" s="252" t="s">
        <v>2387</v>
      </c>
      <c r="G259" s="253" t="s">
        <v>804</v>
      </c>
      <c r="H259" s="254">
        <v>6</v>
      </c>
      <c r="I259" s="255"/>
      <c r="J259" s="256">
        <f t="shared" si="60"/>
        <v>0</v>
      </c>
      <c r="K259" s="252" t="s">
        <v>21</v>
      </c>
      <c r="L259" s="257"/>
      <c r="M259" s="258" t="s">
        <v>21</v>
      </c>
      <c r="N259" s="259" t="s">
        <v>43</v>
      </c>
      <c r="O259" s="42"/>
      <c r="P259" s="201">
        <f t="shared" si="61"/>
        <v>0</v>
      </c>
      <c r="Q259" s="201">
        <v>0</v>
      </c>
      <c r="R259" s="201">
        <f t="shared" si="62"/>
        <v>0</v>
      </c>
      <c r="S259" s="201">
        <v>0</v>
      </c>
      <c r="T259" s="202">
        <f t="shared" si="63"/>
        <v>0</v>
      </c>
      <c r="AR259" s="24" t="s">
        <v>431</v>
      </c>
      <c r="AT259" s="24" t="s">
        <v>177</v>
      </c>
      <c r="AU259" s="24" t="s">
        <v>80</v>
      </c>
      <c r="AY259" s="24" t="s">
        <v>152</v>
      </c>
      <c r="BE259" s="203">
        <f t="shared" si="64"/>
        <v>0</v>
      </c>
      <c r="BF259" s="203">
        <f t="shared" si="65"/>
        <v>0</v>
      </c>
      <c r="BG259" s="203">
        <f t="shared" si="66"/>
        <v>0</v>
      </c>
      <c r="BH259" s="203">
        <f t="shared" si="67"/>
        <v>0</v>
      </c>
      <c r="BI259" s="203">
        <f t="shared" si="68"/>
        <v>0</v>
      </c>
      <c r="BJ259" s="24" t="s">
        <v>80</v>
      </c>
      <c r="BK259" s="203">
        <f t="shared" si="69"/>
        <v>0</v>
      </c>
      <c r="BL259" s="24" t="s">
        <v>275</v>
      </c>
      <c r="BM259" s="24" t="s">
        <v>2388</v>
      </c>
    </row>
    <row r="260" spans="2:65" s="1" customFormat="1" ht="16.5" customHeight="1">
      <c r="B260" s="41"/>
      <c r="C260" s="192" t="s">
        <v>2389</v>
      </c>
      <c r="D260" s="192" t="s">
        <v>155</v>
      </c>
      <c r="E260" s="193" t="s">
        <v>2390</v>
      </c>
      <c r="F260" s="194" t="s">
        <v>2391</v>
      </c>
      <c r="G260" s="195" t="s">
        <v>804</v>
      </c>
      <c r="H260" s="196">
        <v>1</v>
      </c>
      <c r="I260" s="197"/>
      <c r="J260" s="198">
        <f t="shared" si="60"/>
        <v>0</v>
      </c>
      <c r="K260" s="194" t="s">
        <v>21</v>
      </c>
      <c r="L260" s="61"/>
      <c r="M260" s="199" t="s">
        <v>21</v>
      </c>
      <c r="N260" s="200" t="s">
        <v>43</v>
      </c>
      <c r="O260" s="42"/>
      <c r="P260" s="201">
        <f t="shared" si="61"/>
        <v>0</v>
      </c>
      <c r="Q260" s="201">
        <v>0</v>
      </c>
      <c r="R260" s="201">
        <f t="shared" si="62"/>
        <v>0</v>
      </c>
      <c r="S260" s="201">
        <v>0</v>
      </c>
      <c r="T260" s="202">
        <f t="shared" si="63"/>
        <v>0</v>
      </c>
      <c r="AR260" s="24" t="s">
        <v>275</v>
      </c>
      <c r="AT260" s="24" t="s">
        <v>155</v>
      </c>
      <c r="AU260" s="24" t="s">
        <v>80</v>
      </c>
      <c r="AY260" s="24" t="s">
        <v>152</v>
      </c>
      <c r="BE260" s="203">
        <f t="shared" si="64"/>
        <v>0</v>
      </c>
      <c r="BF260" s="203">
        <f t="shared" si="65"/>
        <v>0</v>
      </c>
      <c r="BG260" s="203">
        <f t="shared" si="66"/>
        <v>0</v>
      </c>
      <c r="BH260" s="203">
        <f t="shared" si="67"/>
        <v>0</v>
      </c>
      <c r="BI260" s="203">
        <f t="shared" si="68"/>
        <v>0</v>
      </c>
      <c r="BJ260" s="24" t="s">
        <v>80</v>
      </c>
      <c r="BK260" s="203">
        <f t="shared" si="69"/>
        <v>0</v>
      </c>
      <c r="BL260" s="24" t="s">
        <v>275</v>
      </c>
      <c r="BM260" s="24" t="s">
        <v>2392</v>
      </c>
    </row>
    <row r="261" spans="2:65" s="1" customFormat="1" ht="16.5" customHeight="1">
      <c r="B261" s="41"/>
      <c r="C261" s="250" t="s">
        <v>2393</v>
      </c>
      <c r="D261" s="250" t="s">
        <v>177</v>
      </c>
      <c r="E261" s="251" t="s">
        <v>2394</v>
      </c>
      <c r="F261" s="252" t="s">
        <v>2395</v>
      </c>
      <c r="G261" s="253" t="s">
        <v>804</v>
      </c>
      <c r="H261" s="254">
        <v>1</v>
      </c>
      <c r="I261" s="255"/>
      <c r="J261" s="256">
        <f t="shared" si="60"/>
        <v>0</v>
      </c>
      <c r="K261" s="252" t="s">
        <v>21</v>
      </c>
      <c r="L261" s="257"/>
      <c r="M261" s="258" t="s">
        <v>21</v>
      </c>
      <c r="N261" s="259" t="s">
        <v>43</v>
      </c>
      <c r="O261" s="42"/>
      <c r="P261" s="201">
        <f t="shared" si="61"/>
        <v>0</v>
      </c>
      <c r="Q261" s="201">
        <v>0</v>
      </c>
      <c r="R261" s="201">
        <f t="shared" si="62"/>
        <v>0</v>
      </c>
      <c r="S261" s="201">
        <v>0</v>
      </c>
      <c r="T261" s="202">
        <f t="shared" si="63"/>
        <v>0</v>
      </c>
      <c r="AR261" s="24" t="s">
        <v>431</v>
      </c>
      <c r="AT261" s="24" t="s">
        <v>177</v>
      </c>
      <c r="AU261" s="24" t="s">
        <v>80</v>
      </c>
      <c r="AY261" s="24" t="s">
        <v>152</v>
      </c>
      <c r="BE261" s="203">
        <f t="shared" si="64"/>
        <v>0</v>
      </c>
      <c r="BF261" s="203">
        <f t="shared" si="65"/>
        <v>0</v>
      </c>
      <c r="BG261" s="203">
        <f t="shared" si="66"/>
        <v>0</v>
      </c>
      <c r="BH261" s="203">
        <f t="shared" si="67"/>
        <v>0</v>
      </c>
      <c r="BI261" s="203">
        <f t="shared" si="68"/>
        <v>0</v>
      </c>
      <c r="BJ261" s="24" t="s">
        <v>80</v>
      </c>
      <c r="BK261" s="203">
        <f t="shared" si="69"/>
        <v>0</v>
      </c>
      <c r="BL261" s="24" t="s">
        <v>275</v>
      </c>
      <c r="BM261" s="24" t="s">
        <v>2396</v>
      </c>
    </row>
    <row r="262" spans="2:65" s="1" customFormat="1" ht="16.5" customHeight="1">
      <c r="B262" s="41"/>
      <c r="C262" s="192" t="s">
        <v>2397</v>
      </c>
      <c r="D262" s="192" t="s">
        <v>155</v>
      </c>
      <c r="E262" s="193" t="s">
        <v>2398</v>
      </c>
      <c r="F262" s="194" t="s">
        <v>2076</v>
      </c>
      <c r="G262" s="195" t="s">
        <v>804</v>
      </c>
      <c r="H262" s="196">
        <v>1</v>
      </c>
      <c r="I262" s="197"/>
      <c r="J262" s="198">
        <f t="shared" si="60"/>
        <v>0</v>
      </c>
      <c r="K262" s="194" t="s">
        <v>21</v>
      </c>
      <c r="L262" s="61"/>
      <c r="M262" s="199" t="s">
        <v>21</v>
      </c>
      <c r="N262" s="200" t="s">
        <v>43</v>
      </c>
      <c r="O262" s="42"/>
      <c r="P262" s="201">
        <f t="shared" si="61"/>
        <v>0</v>
      </c>
      <c r="Q262" s="201">
        <v>0</v>
      </c>
      <c r="R262" s="201">
        <f t="shared" si="62"/>
        <v>0</v>
      </c>
      <c r="S262" s="201">
        <v>0</v>
      </c>
      <c r="T262" s="202">
        <f t="shared" si="63"/>
        <v>0</v>
      </c>
      <c r="AR262" s="24" t="s">
        <v>275</v>
      </c>
      <c r="AT262" s="24" t="s">
        <v>155</v>
      </c>
      <c r="AU262" s="24" t="s">
        <v>80</v>
      </c>
      <c r="AY262" s="24" t="s">
        <v>152</v>
      </c>
      <c r="BE262" s="203">
        <f t="shared" si="64"/>
        <v>0</v>
      </c>
      <c r="BF262" s="203">
        <f t="shared" si="65"/>
        <v>0</v>
      </c>
      <c r="BG262" s="203">
        <f t="shared" si="66"/>
        <v>0</v>
      </c>
      <c r="BH262" s="203">
        <f t="shared" si="67"/>
        <v>0</v>
      </c>
      <c r="BI262" s="203">
        <f t="shared" si="68"/>
        <v>0</v>
      </c>
      <c r="BJ262" s="24" t="s">
        <v>80</v>
      </c>
      <c r="BK262" s="203">
        <f t="shared" si="69"/>
        <v>0</v>
      </c>
      <c r="BL262" s="24" t="s">
        <v>275</v>
      </c>
      <c r="BM262" s="24" t="s">
        <v>2399</v>
      </c>
    </row>
    <row r="263" spans="2:65" s="1" customFormat="1" ht="16.5" customHeight="1">
      <c r="B263" s="41"/>
      <c r="C263" s="250" t="s">
        <v>2400</v>
      </c>
      <c r="D263" s="250" t="s">
        <v>177</v>
      </c>
      <c r="E263" s="251" t="s">
        <v>2401</v>
      </c>
      <c r="F263" s="252" t="s">
        <v>2079</v>
      </c>
      <c r="G263" s="253" t="s">
        <v>804</v>
      </c>
      <c r="H263" s="254">
        <v>1</v>
      </c>
      <c r="I263" s="255"/>
      <c r="J263" s="256">
        <f t="shared" si="60"/>
        <v>0</v>
      </c>
      <c r="K263" s="252" t="s">
        <v>21</v>
      </c>
      <c r="L263" s="257"/>
      <c r="M263" s="258" t="s">
        <v>21</v>
      </c>
      <c r="N263" s="259" t="s">
        <v>43</v>
      </c>
      <c r="O263" s="42"/>
      <c r="P263" s="201">
        <f t="shared" si="61"/>
        <v>0</v>
      </c>
      <c r="Q263" s="201">
        <v>0</v>
      </c>
      <c r="R263" s="201">
        <f t="shared" si="62"/>
        <v>0</v>
      </c>
      <c r="S263" s="201">
        <v>0</v>
      </c>
      <c r="T263" s="202">
        <f t="shared" si="63"/>
        <v>0</v>
      </c>
      <c r="AR263" s="24" t="s">
        <v>431</v>
      </c>
      <c r="AT263" s="24" t="s">
        <v>177</v>
      </c>
      <c r="AU263" s="24" t="s">
        <v>80</v>
      </c>
      <c r="AY263" s="24" t="s">
        <v>152</v>
      </c>
      <c r="BE263" s="203">
        <f t="shared" si="64"/>
        <v>0</v>
      </c>
      <c r="BF263" s="203">
        <f t="shared" si="65"/>
        <v>0</v>
      </c>
      <c r="BG263" s="203">
        <f t="shared" si="66"/>
        <v>0</v>
      </c>
      <c r="BH263" s="203">
        <f t="shared" si="67"/>
        <v>0</v>
      </c>
      <c r="BI263" s="203">
        <f t="shared" si="68"/>
        <v>0</v>
      </c>
      <c r="BJ263" s="24" t="s">
        <v>80</v>
      </c>
      <c r="BK263" s="203">
        <f t="shared" si="69"/>
        <v>0</v>
      </c>
      <c r="BL263" s="24" t="s">
        <v>275</v>
      </c>
      <c r="BM263" s="24" t="s">
        <v>2402</v>
      </c>
    </row>
    <row r="264" spans="2:65" s="1" customFormat="1" ht="16.5" customHeight="1">
      <c r="B264" s="41"/>
      <c r="C264" s="192" t="s">
        <v>2403</v>
      </c>
      <c r="D264" s="192" t="s">
        <v>155</v>
      </c>
      <c r="E264" s="193" t="s">
        <v>2404</v>
      </c>
      <c r="F264" s="194" t="s">
        <v>2405</v>
      </c>
      <c r="G264" s="195" t="s">
        <v>804</v>
      </c>
      <c r="H264" s="196">
        <v>1</v>
      </c>
      <c r="I264" s="197"/>
      <c r="J264" s="198">
        <f t="shared" si="60"/>
        <v>0</v>
      </c>
      <c r="K264" s="194" t="s">
        <v>21</v>
      </c>
      <c r="L264" s="61"/>
      <c r="M264" s="199" t="s">
        <v>21</v>
      </c>
      <c r="N264" s="200" t="s">
        <v>43</v>
      </c>
      <c r="O264" s="42"/>
      <c r="P264" s="201">
        <f t="shared" si="61"/>
        <v>0</v>
      </c>
      <c r="Q264" s="201">
        <v>0</v>
      </c>
      <c r="R264" s="201">
        <f t="shared" si="62"/>
        <v>0</v>
      </c>
      <c r="S264" s="201">
        <v>0</v>
      </c>
      <c r="T264" s="202">
        <f t="shared" si="63"/>
        <v>0</v>
      </c>
      <c r="AR264" s="24" t="s">
        <v>275</v>
      </c>
      <c r="AT264" s="24" t="s">
        <v>155</v>
      </c>
      <c r="AU264" s="24" t="s">
        <v>80</v>
      </c>
      <c r="AY264" s="24" t="s">
        <v>152</v>
      </c>
      <c r="BE264" s="203">
        <f t="shared" si="64"/>
        <v>0</v>
      </c>
      <c r="BF264" s="203">
        <f t="shared" si="65"/>
        <v>0</v>
      </c>
      <c r="BG264" s="203">
        <f t="shared" si="66"/>
        <v>0</v>
      </c>
      <c r="BH264" s="203">
        <f t="shared" si="67"/>
        <v>0</v>
      </c>
      <c r="BI264" s="203">
        <f t="shared" si="68"/>
        <v>0</v>
      </c>
      <c r="BJ264" s="24" t="s">
        <v>80</v>
      </c>
      <c r="BK264" s="203">
        <f t="shared" si="69"/>
        <v>0</v>
      </c>
      <c r="BL264" s="24" t="s">
        <v>275</v>
      </c>
      <c r="BM264" s="24" t="s">
        <v>2406</v>
      </c>
    </row>
    <row r="265" spans="2:65" s="1" customFormat="1" ht="16.5" customHeight="1">
      <c r="B265" s="41"/>
      <c r="C265" s="250" t="s">
        <v>2407</v>
      </c>
      <c r="D265" s="250" t="s">
        <v>177</v>
      </c>
      <c r="E265" s="251" t="s">
        <v>2408</v>
      </c>
      <c r="F265" s="252" t="s">
        <v>2409</v>
      </c>
      <c r="G265" s="253" t="s">
        <v>804</v>
      </c>
      <c r="H265" s="254">
        <v>1</v>
      </c>
      <c r="I265" s="255"/>
      <c r="J265" s="256">
        <f t="shared" si="60"/>
        <v>0</v>
      </c>
      <c r="K265" s="252" t="s">
        <v>21</v>
      </c>
      <c r="L265" s="257"/>
      <c r="M265" s="258" t="s">
        <v>21</v>
      </c>
      <c r="N265" s="259" t="s">
        <v>43</v>
      </c>
      <c r="O265" s="42"/>
      <c r="P265" s="201">
        <f t="shared" si="61"/>
        <v>0</v>
      </c>
      <c r="Q265" s="201">
        <v>0</v>
      </c>
      <c r="R265" s="201">
        <f t="shared" si="62"/>
        <v>0</v>
      </c>
      <c r="S265" s="201">
        <v>0</v>
      </c>
      <c r="T265" s="202">
        <f t="shared" si="63"/>
        <v>0</v>
      </c>
      <c r="AR265" s="24" t="s">
        <v>431</v>
      </c>
      <c r="AT265" s="24" t="s">
        <v>177</v>
      </c>
      <c r="AU265" s="24" t="s">
        <v>80</v>
      </c>
      <c r="AY265" s="24" t="s">
        <v>152</v>
      </c>
      <c r="BE265" s="203">
        <f t="shared" si="64"/>
        <v>0</v>
      </c>
      <c r="BF265" s="203">
        <f t="shared" si="65"/>
        <v>0</v>
      </c>
      <c r="BG265" s="203">
        <f t="shared" si="66"/>
        <v>0</v>
      </c>
      <c r="BH265" s="203">
        <f t="shared" si="67"/>
        <v>0</v>
      </c>
      <c r="BI265" s="203">
        <f t="shared" si="68"/>
        <v>0</v>
      </c>
      <c r="BJ265" s="24" t="s">
        <v>80</v>
      </c>
      <c r="BK265" s="203">
        <f t="shared" si="69"/>
        <v>0</v>
      </c>
      <c r="BL265" s="24" t="s">
        <v>275</v>
      </c>
      <c r="BM265" s="24" t="s">
        <v>2410</v>
      </c>
    </row>
    <row r="266" spans="2:65" s="1" customFormat="1" ht="16.5" customHeight="1">
      <c r="B266" s="41"/>
      <c r="C266" s="192" t="s">
        <v>2411</v>
      </c>
      <c r="D266" s="192" t="s">
        <v>155</v>
      </c>
      <c r="E266" s="193" t="s">
        <v>2412</v>
      </c>
      <c r="F266" s="194" t="s">
        <v>2413</v>
      </c>
      <c r="G266" s="195" t="s">
        <v>804</v>
      </c>
      <c r="H266" s="196">
        <v>1</v>
      </c>
      <c r="I266" s="197"/>
      <c r="J266" s="198">
        <f t="shared" si="60"/>
        <v>0</v>
      </c>
      <c r="K266" s="194" t="s">
        <v>21</v>
      </c>
      <c r="L266" s="61"/>
      <c r="M266" s="199" t="s">
        <v>21</v>
      </c>
      <c r="N266" s="200" t="s">
        <v>43</v>
      </c>
      <c r="O266" s="42"/>
      <c r="P266" s="201">
        <f t="shared" si="61"/>
        <v>0</v>
      </c>
      <c r="Q266" s="201">
        <v>0</v>
      </c>
      <c r="R266" s="201">
        <f t="shared" si="62"/>
        <v>0</v>
      </c>
      <c r="S266" s="201">
        <v>0</v>
      </c>
      <c r="T266" s="202">
        <f t="shared" si="63"/>
        <v>0</v>
      </c>
      <c r="AR266" s="24" t="s">
        <v>275</v>
      </c>
      <c r="AT266" s="24" t="s">
        <v>155</v>
      </c>
      <c r="AU266" s="24" t="s">
        <v>80</v>
      </c>
      <c r="AY266" s="24" t="s">
        <v>152</v>
      </c>
      <c r="BE266" s="203">
        <f t="shared" si="64"/>
        <v>0</v>
      </c>
      <c r="BF266" s="203">
        <f t="shared" si="65"/>
        <v>0</v>
      </c>
      <c r="BG266" s="203">
        <f t="shared" si="66"/>
        <v>0</v>
      </c>
      <c r="BH266" s="203">
        <f t="shared" si="67"/>
        <v>0</v>
      </c>
      <c r="BI266" s="203">
        <f t="shared" si="68"/>
        <v>0</v>
      </c>
      <c r="BJ266" s="24" t="s">
        <v>80</v>
      </c>
      <c r="BK266" s="203">
        <f t="shared" si="69"/>
        <v>0</v>
      </c>
      <c r="BL266" s="24" t="s">
        <v>275</v>
      </c>
      <c r="BM266" s="24" t="s">
        <v>2414</v>
      </c>
    </row>
    <row r="267" spans="2:65" s="1" customFormat="1" ht="16.5" customHeight="1">
      <c r="B267" s="41"/>
      <c r="C267" s="250" t="s">
        <v>2415</v>
      </c>
      <c r="D267" s="250" t="s">
        <v>177</v>
      </c>
      <c r="E267" s="251" t="s">
        <v>2416</v>
      </c>
      <c r="F267" s="252" t="s">
        <v>2417</v>
      </c>
      <c r="G267" s="253" t="s">
        <v>804</v>
      </c>
      <c r="H267" s="254">
        <v>1</v>
      </c>
      <c r="I267" s="255"/>
      <c r="J267" s="256">
        <f t="shared" si="60"/>
        <v>0</v>
      </c>
      <c r="K267" s="252" t="s">
        <v>21</v>
      </c>
      <c r="L267" s="257"/>
      <c r="M267" s="258" t="s">
        <v>21</v>
      </c>
      <c r="N267" s="259" t="s">
        <v>43</v>
      </c>
      <c r="O267" s="42"/>
      <c r="P267" s="201">
        <f t="shared" si="61"/>
        <v>0</v>
      </c>
      <c r="Q267" s="201">
        <v>0</v>
      </c>
      <c r="R267" s="201">
        <f t="shared" si="62"/>
        <v>0</v>
      </c>
      <c r="S267" s="201">
        <v>0</v>
      </c>
      <c r="T267" s="202">
        <f t="shared" si="63"/>
        <v>0</v>
      </c>
      <c r="AR267" s="24" t="s">
        <v>431</v>
      </c>
      <c r="AT267" s="24" t="s">
        <v>177</v>
      </c>
      <c r="AU267" s="24" t="s">
        <v>80</v>
      </c>
      <c r="AY267" s="24" t="s">
        <v>152</v>
      </c>
      <c r="BE267" s="203">
        <f t="shared" si="64"/>
        <v>0</v>
      </c>
      <c r="BF267" s="203">
        <f t="shared" si="65"/>
        <v>0</v>
      </c>
      <c r="BG267" s="203">
        <f t="shared" si="66"/>
        <v>0</v>
      </c>
      <c r="BH267" s="203">
        <f t="shared" si="67"/>
        <v>0</v>
      </c>
      <c r="BI267" s="203">
        <f t="shared" si="68"/>
        <v>0</v>
      </c>
      <c r="BJ267" s="24" t="s">
        <v>80</v>
      </c>
      <c r="BK267" s="203">
        <f t="shared" si="69"/>
        <v>0</v>
      </c>
      <c r="BL267" s="24" t="s">
        <v>275</v>
      </c>
      <c r="BM267" s="24" t="s">
        <v>2418</v>
      </c>
    </row>
    <row r="268" spans="2:65" s="1" customFormat="1" ht="16.5" customHeight="1">
      <c r="B268" s="41"/>
      <c r="C268" s="192" t="s">
        <v>2419</v>
      </c>
      <c r="D268" s="192" t="s">
        <v>155</v>
      </c>
      <c r="E268" s="193" t="s">
        <v>2420</v>
      </c>
      <c r="F268" s="194" t="s">
        <v>2421</v>
      </c>
      <c r="G268" s="195" t="s">
        <v>804</v>
      </c>
      <c r="H268" s="196">
        <v>1</v>
      </c>
      <c r="I268" s="197"/>
      <c r="J268" s="198">
        <f t="shared" si="60"/>
        <v>0</v>
      </c>
      <c r="K268" s="194" t="s">
        <v>21</v>
      </c>
      <c r="L268" s="61"/>
      <c r="M268" s="199" t="s">
        <v>21</v>
      </c>
      <c r="N268" s="200" t="s">
        <v>43</v>
      </c>
      <c r="O268" s="42"/>
      <c r="P268" s="201">
        <f t="shared" si="61"/>
        <v>0</v>
      </c>
      <c r="Q268" s="201">
        <v>0</v>
      </c>
      <c r="R268" s="201">
        <f t="shared" si="62"/>
        <v>0</v>
      </c>
      <c r="S268" s="201">
        <v>0</v>
      </c>
      <c r="T268" s="202">
        <f t="shared" si="63"/>
        <v>0</v>
      </c>
      <c r="AR268" s="24" t="s">
        <v>275</v>
      </c>
      <c r="AT268" s="24" t="s">
        <v>155</v>
      </c>
      <c r="AU268" s="24" t="s">
        <v>80</v>
      </c>
      <c r="AY268" s="24" t="s">
        <v>152</v>
      </c>
      <c r="BE268" s="203">
        <f t="shared" si="64"/>
        <v>0</v>
      </c>
      <c r="BF268" s="203">
        <f t="shared" si="65"/>
        <v>0</v>
      </c>
      <c r="BG268" s="203">
        <f t="shared" si="66"/>
        <v>0</v>
      </c>
      <c r="BH268" s="203">
        <f t="shared" si="67"/>
        <v>0</v>
      </c>
      <c r="BI268" s="203">
        <f t="shared" si="68"/>
        <v>0</v>
      </c>
      <c r="BJ268" s="24" t="s">
        <v>80</v>
      </c>
      <c r="BK268" s="203">
        <f t="shared" si="69"/>
        <v>0</v>
      </c>
      <c r="BL268" s="24" t="s">
        <v>275</v>
      </c>
      <c r="BM268" s="24" t="s">
        <v>2422</v>
      </c>
    </row>
    <row r="269" spans="2:65" s="1" customFormat="1" ht="16.5" customHeight="1">
      <c r="B269" s="41"/>
      <c r="C269" s="250" t="s">
        <v>2423</v>
      </c>
      <c r="D269" s="250" t="s">
        <v>177</v>
      </c>
      <c r="E269" s="251" t="s">
        <v>2424</v>
      </c>
      <c r="F269" s="252" t="s">
        <v>2425</v>
      </c>
      <c r="G269" s="253" t="s">
        <v>804</v>
      </c>
      <c r="H269" s="254">
        <v>1</v>
      </c>
      <c r="I269" s="255"/>
      <c r="J269" s="256">
        <f t="shared" si="60"/>
        <v>0</v>
      </c>
      <c r="K269" s="252" t="s">
        <v>21</v>
      </c>
      <c r="L269" s="257"/>
      <c r="M269" s="258" t="s">
        <v>21</v>
      </c>
      <c r="N269" s="259" t="s">
        <v>43</v>
      </c>
      <c r="O269" s="42"/>
      <c r="P269" s="201">
        <f t="shared" si="61"/>
        <v>0</v>
      </c>
      <c r="Q269" s="201">
        <v>0</v>
      </c>
      <c r="R269" s="201">
        <f t="shared" si="62"/>
        <v>0</v>
      </c>
      <c r="S269" s="201">
        <v>0</v>
      </c>
      <c r="T269" s="202">
        <f t="shared" si="63"/>
        <v>0</v>
      </c>
      <c r="AR269" s="24" t="s">
        <v>431</v>
      </c>
      <c r="AT269" s="24" t="s">
        <v>177</v>
      </c>
      <c r="AU269" s="24" t="s">
        <v>80</v>
      </c>
      <c r="AY269" s="24" t="s">
        <v>152</v>
      </c>
      <c r="BE269" s="203">
        <f t="shared" si="64"/>
        <v>0</v>
      </c>
      <c r="BF269" s="203">
        <f t="shared" si="65"/>
        <v>0</v>
      </c>
      <c r="BG269" s="203">
        <f t="shared" si="66"/>
        <v>0</v>
      </c>
      <c r="BH269" s="203">
        <f t="shared" si="67"/>
        <v>0</v>
      </c>
      <c r="BI269" s="203">
        <f t="shared" si="68"/>
        <v>0</v>
      </c>
      <c r="BJ269" s="24" t="s">
        <v>80</v>
      </c>
      <c r="BK269" s="203">
        <f t="shared" si="69"/>
        <v>0</v>
      </c>
      <c r="BL269" s="24" t="s">
        <v>275</v>
      </c>
      <c r="BM269" s="24" t="s">
        <v>2426</v>
      </c>
    </row>
    <row r="270" spans="2:65" s="1" customFormat="1" ht="16.5" customHeight="1">
      <c r="B270" s="41"/>
      <c r="C270" s="192" t="s">
        <v>2427</v>
      </c>
      <c r="D270" s="192" t="s">
        <v>155</v>
      </c>
      <c r="E270" s="193" t="s">
        <v>2428</v>
      </c>
      <c r="F270" s="194" t="s">
        <v>2429</v>
      </c>
      <c r="G270" s="195" t="s">
        <v>2014</v>
      </c>
      <c r="H270" s="196">
        <v>2</v>
      </c>
      <c r="I270" s="197"/>
      <c r="J270" s="198">
        <f t="shared" si="60"/>
        <v>0</v>
      </c>
      <c r="K270" s="194" t="s">
        <v>21</v>
      </c>
      <c r="L270" s="61"/>
      <c r="M270" s="199" t="s">
        <v>21</v>
      </c>
      <c r="N270" s="200" t="s">
        <v>43</v>
      </c>
      <c r="O270" s="42"/>
      <c r="P270" s="201">
        <f t="shared" si="61"/>
        <v>0</v>
      </c>
      <c r="Q270" s="201">
        <v>0</v>
      </c>
      <c r="R270" s="201">
        <f t="shared" si="62"/>
        <v>0</v>
      </c>
      <c r="S270" s="201">
        <v>0</v>
      </c>
      <c r="T270" s="202">
        <f t="shared" si="63"/>
        <v>0</v>
      </c>
      <c r="AR270" s="24" t="s">
        <v>275</v>
      </c>
      <c r="AT270" s="24" t="s">
        <v>155</v>
      </c>
      <c r="AU270" s="24" t="s">
        <v>80</v>
      </c>
      <c r="AY270" s="24" t="s">
        <v>152</v>
      </c>
      <c r="BE270" s="203">
        <f t="shared" si="64"/>
        <v>0</v>
      </c>
      <c r="BF270" s="203">
        <f t="shared" si="65"/>
        <v>0</v>
      </c>
      <c r="BG270" s="203">
        <f t="shared" si="66"/>
        <v>0</v>
      </c>
      <c r="BH270" s="203">
        <f t="shared" si="67"/>
        <v>0</v>
      </c>
      <c r="BI270" s="203">
        <f t="shared" si="68"/>
        <v>0</v>
      </c>
      <c r="BJ270" s="24" t="s">
        <v>80</v>
      </c>
      <c r="BK270" s="203">
        <f t="shared" si="69"/>
        <v>0</v>
      </c>
      <c r="BL270" s="24" t="s">
        <v>275</v>
      </c>
      <c r="BM270" s="24" t="s">
        <v>2430</v>
      </c>
    </row>
    <row r="271" spans="2:65" s="1" customFormat="1" ht="16.5" customHeight="1">
      <c r="B271" s="41"/>
      <c r="C271" s="250" t="s">
        <v>2431</v>
      </c>
      <c r="D271" s="250" t="s">
        <v>177</v>
      </c>
      <c r="E271" s="251" t="s">
        <v>2432</v>
      </c>
      <c r="F271" s="252" t="s">
        <v>2433</v>
      </c>
      <c r="G271" s="253" t="s">
        <v>2014</v>
      </c>
      <c r="H271" s="254">
        <v>2</v>
      </c>
      <c r="I271" s="255"/>
      <c r="J271" s="256">
        <f t="shared" si="60"/>
        <v>0</v>
      </c>
      <c r="K271" s="252" t="s">
        <v>21</v>
      </c>
      <c r="L271" s="257"/>
      <c r="M271" s="258" t="s">
        <v>21</v>
      </c>
      <c r="N271" s="259" t="s">
        <v>43</v>
      </c>
      <c r="O271" s="42"/>
      <c r="P271" s="201">
        <f t="shared" si="61"/>
        <v>0</v>
      </c>
      <c r="Q271" s="201">
        <v>0</v>
      </c>
      <c r="R271" s="201">
        <f t="shared" si="62"/>
        <v>0</v>
      </c>
      <c r="S271" s="201">
        <v>0</v>
      </c>
      <c r="T271" s="202">
        <f t="shared" si="63"/>
        <v>0</v>
      </c>
      <c r="AR271" s="24" t="s">
        <v>431</v>
      </c>
      <c r="AT271" s="24" t="s">
        <v>177</v>
      </c>
      <c r="AU271" s="24" t="s">
        <v>80</v>
      </c>
      <c r="AY271" s="24" t="s">
        <v>152</v>
      </c>
      <c r="BE271" s="203">
        <f t="shared" si="64"/>
        <v>0</v>
      </c>
      <c r="BF271" s="203">
        <f t="shared" si="65"/>
        <v>0</v>
      </c>
      <c r="BG271" s="203">
        <f t="shared" si="66"/>
        <v>0</v>
      </c>
      <c r="BH271" s="203">
        <f t="shared" si="67"/>
        <v>0</v>
      </c>
      <c r="BI271" s="203">
        <f t="shared" si="68"/>
        <v>0</v>
      </c>
      <c r="BJ271" s="24" t="s">
        <v>80</v>
      </c>
      <c r="BK271" s="203">
        <f t="shared" si="69"/>
        <v>0</v>
      </c>
      <c r="BL271" s="24" t="s">
        <v>275</v>
      </c>
      <c r="BM271" s="24" t="s">
        <v>2434</v>
      </c>
    </row>
    <row r="272" spans="2:65" s="1" customFormat="1" ht="16.5" customHeight="1">
      <c r="B272" s="41"/>
      <c r="C272" s="192" t="s">
        <v>2435</v>
      </c>
      <c r="D272" s="192" t="s">
        <v>155</v>
      </c>
      <c r="E272" s="193" t="s">
        <v>2436</v>
      </c>
      <c r="F272" s="194" t="s">
        <v>2437</v>
      </c>
      <c r="G272" s="195" t="s">
        <v>804</v>
      </c>
      <c r="H272" s="196">
        <v>1</v>
      </c>
      <c r="I272" s="197"/>
      <c r="J272" s="198">
        <f t="shared" si="60"/>
        <v>0</v>
      </c>
      <c r="K272" s="194" t="s">
        <v>21</v>
      </c>
      <c r="L272" s="61"/>
      <c r="M272" s="199" t="s">
        <v>21</v>
      </c>
      <c r="N272" s="200" t="s">
        <v>43</v>
      </c>
      <c r="O272" s="42"/>
      <c r="P272" s="201">
        <f t="shared" si="61"/>
        <v>0</v>
      </c>
      <c r="Q272" s="201">
        <v>0</v>
      </c>
      <c r="R272" s="201">
        <f t="shared" si="62"/>
        <v>0</v>
      </c>
      <c r="S272" s="201">
        <v>0</v>
      </c>
      <c r="T272" s="202">
        <f t="shared" si="63"/>
        <v>0</v>
      </c>
      <c r="AR272" s="24" t="s">
        <v>275</v>
      </c>
      <c r="AT272" s="24" t="s">
        <v>155</v>
      </c>
      <c r="AU272" s="24" t="s">
        <v>80</v>
      </c>
      <c r="AY272" s="24" t="s">
        <v>152</v>
      </c>
      <c r="BE272" s="203">
        <f t="shared" si="64"/>
        <v>0</v>
      </c>
      <c r="BF272" s="203">
        <f t="shared" si="65"/>
        <v>0</v>
      </c>
      <c r="BG272" s="203">
        <f t="shared" si="66"/>
        <v>0</v>
      </c>
      <c r="BH272" s="203">
        <f t="shared" si="67"/>
        <v>0</v>
      </c>
      <c r="BI272" s="203">
        <f t="shared" si="68"/>
        <v>0</v>
      </c>
      <c r="BJ272" s="24" t="s">
        <v>80</v>
      </c>
      <c r="BK272" s="203">
        <f t="shared" si="69"/>
        <v>0</v>
      </c>
      <c r="BL272" s="24" t="s">
        <v>275</v>
      </c>
      <c r="BM272" s="24" t="s">
        <v>2438</v>
      </c>
    </row>
    <row r="273" spans="2:65" s="1" customFormat="1" ht="16.5" customHeight="1">
      <c r="B273" s="41"/>
      <c r="C273" s="250" t="s">
        <v>2439</v>
      </c>
      <c r="D273" s="250" t="s">
        <v>177</v>
      </c>
      <c r="E273" s="251" t="s">
        <v>2440</v>
      </c>
      <c r="F273" s="252" t="s">
        <v>2441</v>
      </c>
      <c r="G273" s="253" t="s">
        <v>804</v>
      </c>
      <c r="H273" s="254">
        <v>1</v>
      </c>
      <c r="I273" s="255"/>
      <c r="J273" s="256">
        <f t="shared" si="60"/>
        <v>0</v>
      </c>
      <c r="K273" s="252" t="s">
        <v>21</v>
      </c>
      <c r="L273" s="257"/>
      <c r="M273" s="258" t="s">
        <v>21</v>
      </c>
      <c r="N273" s="259" t="s">
        <v>43</v>
      </c>
      <c r="O273" s="42"/>
      <c r="P273" s="201">
        <f t="shared" si="61"/>
        <v>0</v>
      </c>
      <c r="Q273" s="201">
        <v>0</v>
      </c>
      <c r="R273" s="201">
        <f t="shared" si="62"/>
        <v>0</v>
      </c>
      <c r="S273" s="201">
        <v>0</v>
      </c>
      <c r="T273" s="202">
        <f t="shared" si="63"/>
        <v>0</v>
      </c>
      <c r="AR273" s="24" t="s">
        <v>431</v>
      </c>
      <c r="AT273" s="24" t="s">
        <v>177</v>
      </c>
      <c r="AU273" s="24" t="s">
        <v>80</v>
      </c>
      <c r="AY273" s="24" t="s">
        <v>152</v>
      </c>
      <c r="BE273" s="203">
        <f t="shared" si="64"/>
        <v>0</v>
      </c>
      <c r="BF273" s="203">
        <f t="shared" si="65"/>
        <v>0</v>
      </c>
      <c r="BG273" s="203">
        <f t="shared" si="66"/>
        <v>0</v>
      </c>
      <c r="BH273" s="203">
        <f t="shared" si="67"/>
        <v>0</v>
      </c>
      <c r="BI273" s="203">
        <f t="shared" si="68"/>
        <v>0</v>
      </c>
      <c r="BJ273" s="24" t="s">
        <v>80</v>
      </c>
      <c r="BK273" s="203">
        <f t="shared" si="69"/>
        <v>0</v>
      </c>
      <c r="BL273" s="24" t="s">
        <v>275</v>
      </c>
      <c r="BM273" s="24" t="s">
        <v>2442</v>
      </c>
    </row>
    <row r="274" spans="2:65" s="1" customFormat="1" ht="16.5" customHeight="1">
      <c r="B274" s="41"/>
      <c r="C274" s="192" t="s">
        <v>2443</v>
      </c>
      <c r="D274" s="192" t="s">
        <v>155</v>
      </c>
      <c r="E274" s="193" t="s">
        <v>2444</v>
      </c>
      <c r="F274" s="194" t="s">
        <v>2445</v>
      </c>
      <c r="G274" s="195" t="s">
        <v>804</v>
      </c>
      <c r="H274" s="196">
        <v>2</v>
      </c>
      <c r="I274" s="197"/>
      <c r="J274" s="198">
        <f t="shared" si="60"/>
        <v>0</v>
      </c>
      <c r="K274" s="194" t="s">
        <v>21</v>
      </c>
      <c r="L274" s="61"/>
      <c r="M274" s="199" t="s">
        <v>21</v>
      </c>
      <c r="N274" s="200" t="s">
        <v>43</v>
      </c>
      <c r="O274" s="42"/>
      <c r="P274" s="201">
        <f t="shared" si="61"/>
        <v>0</v>
      </c>
      <c r="Q274" s="201">
        <v>0</v>
      </c>
      <c r="R274" s="201">
        <f t="shared" si="62"/>
        <v>0</v>
      </c>
      <c r="S274" s="201">
        <v>0</v>
      </c>
      <c r="T274" s="202">
        <f t="shared" si="63"/>
        <v>0</v>
      </c>
      <c r="AR274" s="24" t="s">
        <v>275</v>
      </c>
      <c r="AT274" s="24" t="s">
        <v>155</v>
      </c>
      <c r="AU274" s="24" t="s">
        <v>80</v>
      </c>
      <c r="AY274" s="24" t="s">
        <v>152</v>
      </c>
      <c r="BE274" s="203">
        <f t="shared" si="64"/>
        <v>0</v>
      </c>
      <c r="BF274" s="203">
        <f t="shared" si="65"/>
        <v>0</v>
      </c>
      <c r="BG274" s="203">
        <f t="shared" si="66"/>
        <v>0</v>
      </c>
      <c r="BH274" s="203">
        <f t="shared" si="67"/>
        <v>0</v>
      </c>
      <c r="BI274" s="203">
        <f t="shared" si="68"/>
        <v>0</v>
      </c>
      <c r="BJ274" s="24" t="s">
        <v>80</v>
      </c>
      <c r="BK274" s="203">
        <f t="shared" si="69"/>
        <v>0</v>
      </c>
      <c r="BL274" s="24" t="s">
        <v>275</v>
      </c>
      <c r="BM274" s="24" t="s">
        <v>2446</v>
      </c>
    </row>
    <row r="275" spans="2:65" s="1" customFormat="1" ht="16.5" customHeight="1">
      <c r="B275" s="41"/>
      <c r="C275" s="250" t="s">
        <v>2447</v>
      </c>
      <c r="D275" s="250" t="s">
        <v>177</v>
      </c>
      <c r="E275" s="251" t="s">
        <v>2448</v>
      </c>
      <c r="F275" s="252" t="s">
        <v>2449</v>
      </c>
      <c r="G275" s="253" t="s">
        <v>804</v>
      </c>
      <c r="H275" s="254">
        <v>2</v>
      </c>
      <c r="I275" s="255"/>
      <c r="J275" s="256">
        <f t="shared" si="60"/>
        <v>0</v>
      </c>
      <c r="K275" s="252" t="s">
        <v>21</v>
      </c>
      <c r="L275" s="257"/>
      <c r="M275" s="258" t="s">
        <v>21</v>
      </c>
      <c r="N275" s="259" t="s">
        <v>43</v>
      </c>
      <c r="O275" s="42"/>
      <c r="P275" s="201">
        <f t="shared" si="61"/>
        <v>0</v>
      </c>
      <c r="Q275" s="201">
        <v>0</v>
      </c>
      <c r="R275" s="201">
        <f t="shared" si="62"/>
        <v>0</v>
      </c>
      <c r="S275" s="201">
        <v>0</v>
      </c>
      <c r="T275" s="202">
        <f t="shared" si="63"/>
        <v>0</v>
      </c>
      <c r="AR275" s="24" t="s">
        <v>431</v>
      </c>
      <c r="AT275" s="24" t="s">
        <v>177</v>
      </c>
      <c r="AU275" s="24" t="s">
        <v>80</v>
      </c>
      <c r="AY275" s="24" t="s">
        <v>152</v>
      </c>
      <c r="BE275" s="203">
        <f t="shared" si="64"/>
        <v>0</v>
      </c>
      <c r="BF275" s="203">
        <f t="shared" si="65"/>
        <v>0</v>
      </c>
      <c r="BG275" s="203">
        <f t="shared" si="66"/>
        <v>0</v>
      </c>
      <c r="BH275" s="203">
        <f t="shared" si="67"/>
        <v>0</v>
      </c>
      <c r="BI275" s="203">
        <f t="shared" si="68"/>
        <v>0</v>
      </c>
      <c r="BJ275" s="24" t="s">
        <v>80</v>
      </c>
      <c r="BK275" s="203">
        <f t="shared" si="69"/>
        <v>0</v>
      </c>
      <c r="BL275" s="24" t="s">
        <v>275</v>
      </c>
      <c r="BM275" s="24" t="s">
        <v>2450</v>
      </c>
    </row>
    <row r="276" spans="2:65" s="1" customFormat="1" ht="16.5" customHeight="1">
      <c r="B276" s="41"/>
      <c r="C276" s="192" t="s">
        <v>2451</v>
      </c>
      <c r="D276" s="192" t="s">
        <v>155</v>
      </c>
      <c r="E276" s="193" t="s">
        <v>2452</v>
      </c>
      <c r="F276" s="194" t="s">
        <v>2453</v>
      </c>
      <c r="G276" s="195" t="s">
        <v>804</v>
      </c>
      <c r="H276" s="196">
        <v>2</v>
      </c>
      <c r="I276" s="197"/>
      <c r="J276" s="198">
        <f t="shared" si="60"/>
        <v>0</v>
      </c>
      <c r="K276" s="194" t="s">
        <v>21</v>
      </c>
      <c r="L276" s="61"/>
      <c r="M276" s="199" t="s">
        <v>21</v>
      </c>
      <c r="N276" s="200" t="s">
        <v>43</v>
      </c>
      <c r="O276" s="42"/>
      <c r="P276" s="201">
        <f t="shared" si="61"/>
        <v>0</v>
      </c>
      <c r="Q276" s="201">
        <v>0</v>
      </c>
      <c r="R276" s="201">
        <f t="shared" si="62"/>
        <v>0</v>
      </c>
      <c r="S276" s="201">
        <v>0</v>
      </c>
      <c r="T276" s="202">
        <f t="shared" si="63"/>
        <v>0</v>
      </c>
      <c r="AR276" s="24" t="s">
        <v>275</v>
      </c>
      <c r="AT276" s="24" t="s">
        <v>155</v>
      </c>
      <c r="AU276" s="24" t="s">
        <v>80</v>
      </c>
      <c r="AY276" s="24" t="s">
        <v>152</v>
      </c>
      <c r="BE276" s="203">
        <f t="shared" si="64"/>
        <v>0</v>
      </c>
      <c r="BF276" s="203">
        <f t="shared" si="65"/>
        <v>0</v>
      </c>
      <c r="BG276" s="203">
        <f t="shared" si="66"/>
        <v>0</v>
      </c>
      <c r="BH276" s="203">
        <f t="shared" si="67"/>
        <v>0</v>
      </c>
      <c r="BI276" s="203">
        <f t="shared" si="68"/>
        <v>0</v>
      </c>
      <c r="BJ276" s="24" t="s">
        <v>80</v>
      </c>
      <c r="BK276" s="203">
        <f t="shared" si="69"/>
        <v>0</v>
      </c>
      <c r="BL276" s="24" t="s">
        <v>275</v>
      </c>
      <c r="BM276" s="24" t="s">
        <v>2454</v>
      </c>
    </row>
    <row r="277" spans="2:65" s="1" customFormat="1" ht="16.5" customHeight="1">
      <c r="B277" s="41"/>
      <c r="C277" s="250" t="s">
        <v>2455</v>
      </c>
      <c r="D277" s="250" t="s">
        <v>177</v>
      </c>
      <c r="E277" s="251" t="s">
        <v>2456</v>
      </c>
      <c r="F277" s="252" t="s">
        <v>2457</v>
      </c>
      <c r="G277" s="253" t="s">
        <v>804</v>
      </c>
      <c r="H277" s="254">
        <v>2</v>
      </c>
      <c r="I277" s="255"/>
      <c r="J277" s="256">
        <f t="shared" si="60"/>
        <v>0</v>
      </c>
      <c r="K277" s="252" t="s">
        <v>21</v>
      </c>
      <c r="L277" s="257"/>
      <c r="M277" s="258" t="s">
        <v>21</v>
      </c>
      <c r="N277" s="259" t="s">
        <v>43</v>
      </c>
      <c r="O277" s="42"/>
      <c r="P277" s="201">
        <f t="shared" si="61"/>
        <v>0</v>
      </c>
      <c r="Q277" s="201">
        <v>0</v>
      </c>
      <c r="R277" s="201">
        <f t="shared" si="62"/>
        <v>0</v>
      </c>
      <c r="S277" s="201">
        <v>0</v>
      </c>
      <c r="T277" s="202">
        <f t="shared" si="63"/>
        <v>0</v>
      </c>
      <c r="AR277" s="24" t="s">
        <v>431</v>
      </c>
      <c r="AT277" s="24" t="s">
        <v>177</v>
      </c>
      <c r="AU277" s="24" t="s">
        <v>80</v>
      </c>
      <c r="AY277" s="24" t="s">
        <v>152</v>
      </c>
      <c r="BE277" s="203">
        <f t="shared" si="64"/>
        <v>0</v>
      </c>
      <c r="BF277" s="203">
        <f t="shared" si="65"/>
        <v>0</v>
      </c>
      <c r="BG277" s="203">
        <f t="shared" si="66"/>
        <v>0</v>
      </c>
      <c r="BH277" s="203">
        <f t="shared" si="67"/>
        <v>0</v>
      </c>
      <c r="BI277" s="203">
        <f t="shared" si="68"/>
        <v>0</v>
      </c>
      <c r="BJ277" s="24" t="s">
        <v>80</v>
      </c>
      <c r="BK277" s="203">
        <f t="shared" si="69"/>
        <v>0</v>
      </c>
      <c r="BL277" s="24" t="s">
        <v>275</v>
      </c>
      <c r="BM277" s="24" t="s">
        <v>2458</v>
      </c>
    </row>
    <row r="278" spans="2:65" s="1" customFormat="1" ht="16.5" customHeight="1">
      <c r="B278" s="41"/>
      <c r="C278" s="192" t="s">
        <v>2459</v>
      </c>
      <c r="D278" s="192" t="s">
        <v>155</v>
      </c>
      <c r="E278" s="193" t="s">
        <v>2460</v>
      </c>
      <c r="F278" s="194" t="s">
        <v>2461</v>
      </c>
      <c r="G278" s="195" t="s">
        <v>804</v>
      </c>
      <c r="H278" s="196">
        <v>1</v>
      </c>
      <c r="I278" s="197"/>
      <c r="J278" s="198">
        <f t="shared" si="60"/>
        <v>0</v>
      </c>
      <c r="K278" s="194" t="s">
        <v>21</v>
      </c>
      <c r="L278" s="61"/>
      <c r="M278" s="199" t="s">
        <v>21</v>
      </c>
      <c r="N278" s="200" t="s">
        <v>43</v>
      </c>
      <c r="O278" s="42"/>
      <c r="P278" s="201">
        <f t="shared" si="61"/>
        <v>0</v>
      </c>
      <c r="Q278" s="201">
        <v>0</v>
      </c>
      <c r="R278" s="201">
        <f t="shared" si="62"/>
        <v>0</v>
      </c>
      <c r="S278" s="201">
        <v>0</v>
      </c>
      <c r="T278" s="202">
        <f t="shared" si="63"/>
        <v>0</v>
      </c>
      <c r="AR278" s="24" t="s">
        <v>275</v>
      </c>
      <c r="AT278" s="24" t="s">
        <v>155</v>
      </c>
      <c r="AU278" s="24" t="s">
        <v>80</v>
      </c>
      <c r="AY278" s="24" t="s">
        <v>152</v>
      </c>
      <c r="BE278" s="203">
        <f t="shared" si="64"/>
        <v>0</v>
      </c>
      <c r="BF278" s="203">
        <f t="shared" si="65"/>
        <v>0</v>
      </c>
      <c r="BG278" s="203">
        <f t="shared" si="66"/>
        <v>0</v>
      </c>
      <c r="BH278" s="203">
        <f t="shared" si="67"/>
        <v>0</v>
      </c>
      <c r="BI278" s="203">
        <f t="shared" si="68"/>
        <v>0</v>
      </c>
      <c r="BJ278" s="24" t="s">
        <v>80</v>
      </c>
      <c r="BK278" s="203">
        <f t="shared" si="69"/>
        <v>0</v>
      </c>
      <c r="BL278" s="24" t="s">
        <v>275</v>
      </c>
      <c r="BM278" s="24" t="s">
        <v>2462</v>
      </c>
    </row>
    <row r="279" spans="2:65" s="1" customFormat="1" ht="16.5" customHeight="1">
      <c r="B279" s="41"/>
      <c r="C279" s="250" t="s">
        <v>2463</v>
      </c>
      <c r="D279" s="250" t="s">
        <v>177</v>
      </c>
      <c r="E279" s="251" t="s">
        <v>2464</v>
      </c>
      <c r="F279" s="252" t="s">
        <v>2465</v>
      </c>
      <c r="G279" s="253" t="s">
        <v>804</v>
      </c>
      <c r="H279" s="254">
        <v>1</v>
      </c>
      <c r="I279" s="255"/>
      <c r="J279" s="256">
        <f t="shared" si="60"/>
        <v>0</v>
      </c>
      <c r="K279" s="252" t="s">
        <v>21</v>
      </c>
      <c r="L279" s="257"/>
      <c r="M279" s="258" t="s">
        <v>21</v>
      </c>
      <c r="N279" s="259" t="s">
        <v>43</v>
      </c>
      <c r="O279" s="42"/>
      <c r="P279" s="201">
        <f t="shared" si="61"/>
        <v>0</v>
      </c>
      <c r="Q279" s="201">
        <v>0</v>
      </c>
      <c r="R279" s="201">
        <f t="shared" si="62"/>
        <v>0</v>
      </c>
      <c r="S279" s="201">
        <v>0</v>
      </c>
      <c r="T279" s="202">
        <f t="shared" si="63"/>
        <v>0</v>
      </c>
      <c r="AR279" s="24" t="s">
        <v>431</v>
      </c>
      <c r="AT279" s="24" t="s">
        <v>177</v>
      </c>
      <c r="AU279" s="24" t="s">
        <v>80</v>
      </c>
      <c r="AY279" s="24" t="s">
        <v>152</v>
      </c>
      <c r="BE279" s="203">
        <f t="shared" si="64"/>
        <v>0</v>
      </c>
      <c r="BF279" s="203">
        <f t="shared" si="65"/>
        <v>0</v>
      </c>
      <c r="BG279" s="203">
        <f t="shared" si="66"/>
        <v>0</v>
      </c>
      <c r="BH279" s="203">
        <f t="shared" si="67"/>
        <v>0</v>
      </c>
      <c r="BI279" s="203">
        <f t="shared" si="68"/>
        <v>0</v>
      </c>
      <c r="BJ279" s="24" t="s">
        <v>80</v>
      </c>
      <c r="BK279" s="203">
        <f t="shared" si="69"/>
        <v>0</v>
      </c>
      <c r="BL279" s="24" t="s">
        <v>275</v>
      </c>
      <c r="BM279" s="24" t="s">
        <v>2466</v>
      </c>
    </row>
    <row r="280" spans="2:65" s="1" customFormat="1" ht="16.5" customHeight="1">
      <c r="B280" s="41"/>
      <c r="C280" s="192" t="s">
        <v>2467</v>
      </c>
      <c r="D280" s="192" t="s">
        <v>155</v>
      </c>
      <c r="E280" s="193" t="s">
        <v>2468</v>
      </c>
      <c r="F280" s="194" t="s">
        <v>2469</v>
      </c>
      <c r="G280" s="195" t="s">
        <v>804</v>
      </c>
      <c r="H280" s="196">
        <v>1</v>
      </c>
      <c r="I280" s="197"/>
      <c r="J280" s="198">
        <f t="shared" ref="J280:J311" si="70">ROUND(I280*H280,2)</f>
        <v>0</v>
      </c>
      <c r="K280" s="194" t="s">
        <v>21</v>
      </c>
      <c r="L280" s="61"/>
      <c r="M280" s="199" t="s">
        <v>21</v>
      </c>
      <c r="N280" s="200" t="s">
        <v>43</v>
      </c>
      <c r="O280" s="42"/>
      <c r="P280" s="201">
        <f t="shared" ref="P280:P311" si="71">O280*H280</f>
        <v>0</v>
      </c>
      <c r="Q280" s="201">
        <v>0</v>
      </c>
      <c r="R280" s="201">
        <f t="shared" ref="R280:R311" si="72">Q280*H280</f>
        <v>0</v>
      </c>
      <c r="S280" s="201">
        <v>0</v>
      </c>
      <c r="T280" s="202">
        <f t="shared" ref="T280:T311" si="73">S280*H280</f>
        <v>0</v>
      </c>
      <c r="AR280" s="24" t="s">
        <v>275</v>
      </c>
      <c r="AT280" s="24" t="s">
        <v>155</v>
      </c>
      <c r="AU280" s="24" t="s">
        <v>80</v>
      </c>
      <c r="AY280" s="24" t="s">
        <v>152</v>
      </c>
      <c r="BE280" s="203">
        <f t="shared" ref="BE280:BE305" si="74">IF(N280="základní",J280,0)</f>
        <v>0</v>
      </c>
      <c r="BF280" s="203">
        <f t="shared" ref="BF280:BF305" si="75">IF(N280="snížená",J280,0)</f>
        <v>0</v>
      </c>
      <c r="BG280" s="203">
        <f t="shared" ref="BG280:BG305" si="76">IF(N280="zákl. přenesená",J280,0)</f>
        <v>0</v>
      </c>
      <c r="BH280" s="203">
        <f t="shared" ref="BH280:BH305" si="77">IF(N280="sníž. přenesená",J280,0)</f>
        <v>0</v>
      </c>
      <c r="BI280" s="203">
        <f t="shared" ref="BI280:BI305" si="78">IF(N280="nulová",J280,0)</f>
        <v>0</v>
      </c>
      <c r="BJ280" s="24" t="s">
        <v>80</v>
      </c>
      <c r="BK280" s="203">
        <f t="shared" ref="BK280:BK305" si="79">ROUND(I280*H280,2)</f>
        <v>0</v>
      </c>
      <c r="BL280" s="24" t="s">
        <v>275</v>
      </c>
      <c r="BM280" s="24" t="s">
        <v>2470</v>
      </c>
    </row>
    <row r="281" spans="2:65" s="1" customFormat="1" ht="16.5" customHeight="1">
      <c r="B281" s="41"/>
      <c r="C281" s="250" t="s">
        <v>2471</v>
      </c>
      <c r="D281" s="250" t="s">
        <v>177</v>
      </c>
      <c r="E281" s="251" t="s">
        <v>2472</v>
      </c>
      <c r="F281" s="252" t="s">
        <v>2473</v>
      </c>
      <c r="G281" s="253" t="s">
        <v>804</v>
      </c>
      <c r="H281" s="254">
        <v>1</v>
      </c>
      <c r="I281" s="255"/>
      <c r="J281" s="256">
        <f t="shared" si="70"/>
        <v>0</v>
      </c>
      <c r="K281" s="252" t="s">
        <v>21</v>
      </c>
      <c r="L281" s="257"/>
      <c r="M281" s="258" t="s">
        <v>21</v>
      </c>
      <c r="N281" s="259" t="s">
        <v>43</v>
      </c>
      <c r="O281" s="42"/>
      <c r="P281" s="201">
        <f t="shared" si="71"/>
        <v>0</v>
      </c>
      <c r="Q281" s="201">
        <v>0</v>
      </c>
      <c r="R281" s="201">
        <f t="shared" si="72"/>
        <v>0</v>
      </c>
      <c r="S281" s="201">
        <v>0</v>
      </c>
      <c r="T281" s="202">
        <f t="shared" si="73"/>
        <v>0</v>
      </c>
      <c r="AR281" s="24" t="s">
        <v>431</v>
      </c>
      <c r="AT281" s="24" t="s">
        <v>177</v>
      </c>
      <c r="AU281" s="24" t="s">
        <v>80</v>
      </c>
      <c r="AY281" s="24" t="s">
        <v>152</v>
      </c>
      <c r="BE281" s="203">
        <f t="shared" si="74"/>
        <v>0</v>
      </c>
      <c r="BF281" s="203">
        <f t="shared" si="75"/>
        <v>0</v>
      </c>
      <c r="BG281" s="203">
        <f t="shared" si="76"/>
        <v>0</v>
      </c>
      <c r="BH281" s="203">
        <f t="shared" si="77"/>
        <v>0</v>
      </c>
      <c r="BI281" s="203">
        <f t="shared" si="78"/>
        <v>0</v>
      </c>
      <c r="BJ281" s="24" t="s">
        <v>80</v>
      </c>
      <c r="BK281" s="203">
        <f t="shared" si="79"/>
        <v>0</v>
      </c>
      <c r="BL281" s="24" t="s">
        <v>275</v>
      </c>
      <c r="BM281" s="24" t="s">
        <v>2474</v>
      </c>
    </row>
    <row r="282" spans="2:65" s="1" customFormat="1" ht="16.5" customHeight="1">
      <c r="B282" s="41"/>
      <c r="C282" s="192" t="s">
        <v>2475</v>
      </c>
      <c r="D282" s="192" t="s">
        <v>155</v>
      </c>
      <c r="E282" s="193" t="s">
        <v>2476</v>
      </c>
      <c r="F282" s="194" t="s">
        <v>2477</v>
      </c>
      <c r="G282" s="195" t="s">
        <v>804</v>
      </c>
      <c r="H282" s="196">
        <v>1</v>
      </c>
      <c r="I282" s="197"/>
      <c r="J282" s="198">
        <f t="shared" si="70"/>
        <v>0</v>
      </c>
      <c r="K282" s="194" t="s">
        <v>21</v>
      </c>
      <c r="L282" s="61"/>
      <c r="M282" s="199" t="s">
        <v>21</v>
      </c>
      <c r="N282" s="200" t="s">
        <v>43</v>
      </c>
      <c r="O282" s="42"/>
      <c r="P282" s="201">
        <f t="shared" si="71"/>
        <v>0</v>
      </c>
      <c r="Q282" s="201">
        <v>0</v>
      </c>
      <c r="R282" s="201">
        <f t="shared" si="72"/>
        <v>0</v>
      </c>
      <c r="S282" s="201">
        <v>0</v>
      </c>
      <c r="T282" s="202">
        <f t="shared" si="73"/>
        <v>0</v>
      </c>
      <c r="AR282" s="24" t="s">
        <v>275</v>
      </c>
      <c r="AT282" s="24" t="s">
        <v>155</v>
      </c>
      <c r="AU282" s="24" t="s">
        <v>80</v>
      </c>
      <c r="AY282" s="24" t="s">
        <v>152</v>
      </c>
      <c r="BE282" s="203">
        <f t="shared" si="74"/>
        <v>0</v>
      </c>
      <c r="BF282" s="203">
        <f t="shared" si="75"/>
        <v>0</v>
      </c>
      <c r="BG282" s="203">
        <f t="shared" si="76"/>
        <v>0</v>
      </c>
      <c r="BH282" s="203">
        <f t="shared" si="77"/>
        <v>0</v>
      </c>
      <c r="BI282" s="203">
        <f t="shared" si="78"/>
        <v>0</v>
      </c>
      <c r="BJ282" s="24" t="s">
        <v>80</v>
      </c>
      <c r="BK282" s="203">
        <f t="shared" si="79"/>
        <v>0</v>
      </c>
      <c r="BL282" s="24" t="s">
        <v>275</v>
      </c>
      <c r="BM282" s="24" t="s">
        <v>2478</v>
      </c>
    </row>
    <row r="283" spans="2:65" s="1" customFormat="1" ht="16.5" customHeight="1">
      <c r="B283" s="41"/>
      <c r="C283" s="250" t="s">
        <v>2479</v>
      </c>
      <c r="D283" s="250" t="s">
        <v>177</v>
      </c>
      <c r="E283" s="251" t="s">
        <v>2480</v>
      </c>
      <c r="F283" s="252" t="s">
        <v>2481</v>
      </c>
      <c r="G283" s="253" t="s">
        <v>804</v>
      </c>
      <c r="H283" s="254">
        <v>1</v>
      </c>
      <c r="I283" s="255"/>
      <c r="J283" s="256">
        <f t="shared" si="70"/>
        <v>0</v>
      </c>
      <c r="K283" s="252" t="s">
        <v>21</v>
      </c>
      <c r="L283" s="257"/>
      <c r="M283" s="258" t="s">
        <v>21</v>
      </c>
      <c r="N283" s="259" t="s">
        <v>43</v>
      </c>
      <c r="O283" s="42"/>
      <c r="P283" s="201">
        <f t="shared" si="71"/>
        <v>0</v>
      </c>
      <c r="Q283" s="201">
        <v>0</v>
      </c>
      <c r="R283" s="201">
        <f t="shared" si="72"/>
        <v>0</v>
      </c>
      <c r="S283" s="201">
        <v>0</v>
      </c>
      <c r="T283" s="202">
        <f t="shared" si="73"/>
        <v>0</v>
      </c>
      <c r="AR283" s="24" t="s">
        <v>431</v>
      </c>
      <c r="AT283" s="24" t="s">
        <v>177</v>
      </c>
      <c r="AU283" s="24" t="s">
        <v>80</v>
      </c>
      <c r="AY283" s="24" t="s">
        <v>152</v>
      </c>
      <c r="BE283" s="203">
        <f t="shared" si="74"/>
        <v>0</v>
      </c>
      <c r="BF283" s="203">
        <f t="shared" si="75"/>
        <v>0</v>
      </c>
      <c r="BG283" s="203">
        <f t="shared" si="76"/>
        <v>0</v>
      </c>
      <c r="BH283" s="203">
        <f t="shared" si="77"/>
        <v>0</v>
      </c>
      <c r="BI283" s="203">
        <f t="shared" si="78"/>
        <v>0</v>
      </c>
      <c r="BJ283" s="24" t="s">
        <v>80</v>
      </c>
      <c r="BK283" s="203">
        <f t="shared" si="79"/>
        <v>0</v>
      </c>
      <c r="BL283" s="24" t="s">
        <v>275</v>
      </c>
      <c r="BM283" s="24" t="s">
        <v>2482</v>
      </c>
    </row>
    <row r="284" spans="2:65" s="1" customFormat="1" ht="16.5" customHeight="1">
      <c r="B284" s="41"/>
      <c r="C284" s="192" t="s">
        <v>2483</v>
      </c>
      <c r="D284" s="192" t="s">
        <v>155</v>
      </c>
      <c r="E284" s="193" t="s">
        <v>2484</v>
      </c>
      <c r="F284" s="194" t="s">
        <v>1995</v>
      </c>
      <c r="G284" s="195" t="s">
        <v>804</v>
      </c>
      <c r="H284" s="196">
        <v>1</v>
      </c>
      <c r="I284" s="197"/>
      <c r="J284" s="198">
        <f t="shared" si="70"/>
        <v>0</v>
      </c>
      <c r="K284" s="194" t="s">
        <v>21</v>
      </c>
      <c r="L284" s="61"/>
      <c r="M284" s="199" t="s">
        <v>21</v>
      </c>
      <c r="N284" s="200" t="s">
        <v>43</v>
      </c>
      <c r="O284" s="42"/>
      <c r="P284" s="201">
        <f t="shared" si="71"/>
        <v>0</v>
      </c>
      <c r="Q284" s="201">
        <v>0</v>
      </c>
      <c r="R284" s="201">
        <f t="shared" si="72"/>
        <v>0</v>
      </c>
      <c r="S284" s="201">
        <v>0</v>
      </c>
      <c r="T284" s="202">
        <f t="shared" si="73"/>
        <v>0</v>
      </c>
      <c r="AR284" s="24" t="s">
        <v>275</v>
      </c>
      <c r="AT284" s="24" t="s">
        <v>155</v>
      </c>
      <c r="AU284" s="24" t="s">
        <v>80</v>
      </c>
      <c r="AY284" s="24" t="s">
        <v>152</v>
      </c>
      <c r="BE284" s="203">
        <f t="shared" si="74"/>
        <v>0</v>
      </c>
      <c r="BF284" s="203">
        <f t="shared" si="75"/>
        <v>0</v>
      </c>
      <c r="BG284" s="203">
        <f t="shared" si="76"/>
        <v>0</v>
      </c>
      <c r="BH284" s="203">
        <f t="shared" si="77"/>
        <v>0</v>
      </c>
      <c r="BI284" s="203">
        <f t="shared" si="78"/>
        <v>0</v>
      </c>
      <c r="BJ284" s="24" t="s">
        <v>80</v>
      </c>
      <c r="BK284" s="203">
        <f t="shared" si="79"/>
        <v>0</v>
      </c>
      <c r="BL284" s="24" t="s">
        <v>275</v>
      </c>
      <c r="BM284" s="24" t="s">
        <v>2485</v>
      </c>
    </row>
    <row r="285" spans="2:65" s="1" customFormat="1" ht="16.5" customHeight="1">
      <c r="B285" s="41"/>
      <c r="C285" s="250" t="s">
        <v>2486</v>
      </c>
      <c r="D285" s="250" t="s">
        <v>177</v>
      </c>
      <c r="E285" s="251" t="s">
        <v>2487</v>
      </c>
      <c r="F285" s="252" t="s">
        <v>1998</v>
      </c>
      <c r="G285" s="253" t="s">
        <v>804</v>
      </c>
      <c r="H285" s="254">
        <v>1</v>
      </c>
      <c r="I285" s="255"/>
      <c r="J285" s="256">
        <f t="shared" si="70"/>
        <v>0</v>
      </c>
      <c r="K285" s="252" t="s">
        <v>21</v>
      </c>
      <c r="L285" s="257"/>
      <c r="M285" s="258" t="s">
        <v>21</v>
      </c>
      <c r="N285" s="259" t="s">
        <v>43</v>
      </c>
      <c r="O285" s="42"/>
      <c r="P285" s="201">
        <f t="shared" si="71"/>
        <v>0</v>
      </c>
      <c r="Q285" s="201">
        <v>0</v>
      </c>
      <c r="R285" s="201">
        <f t="shared" si="72"/>
        <v>0</v>
      </c>
      <c r="S285" s="201">
        <v>0</v>
      </c>
      <c r="T285" s="202">
        <f t="shared" si="73"/>
        <v>0</v>
      </c>
      <c r="AR285" s="24" t="s">
        <v>431</v>
      </c>
      <c r="AT285" s="24" t="s">
        <v>177</v>
      </c>
      <c r="AU285" s="24" t="s">
        <v>80</v>
      </c>
      <c r="AY285" s="24" t="s">
        <v>152</v>
      </c>
      <c r="BE285" s="203">
        <f t="shared" si="74"/>
        <v>0</v>
      </c>
      <c r="BF285" s="203">
        <f t="shared" si="75"/>
        <v>0</v>
      </c>
      <c r="BG285" s="203">
        <f t="shared" si="76"/>
        <v>0</v>
      </c>
      <c r="BH285" s="203">
        <f t="shared" si="77"/>
        <v>0</v>
      </c>
      <c r="BI285" s="203">
        <f t="shared" si="78"/>
        <v>0</v>
      </c>
      <c r="BJ285" s="24" t="s">
        <v>80</v>
      </c>
      <c r="BK285" s="203">
        <f t="shared" si="79"/>
        <v>0</v>
      </c>
      <c r="BL285" s="24" t="s">
        <v>275</v>
      </c>
      <c r="BM285" s="24" t="s">
        <v>2488</v>
      </c>
    </row>
    <row r="286" spans="2:65" s="1" customFormat="1" ht="16.5" customHeight="1">
      <c r="B286" s="41"/>
      <c r="C286" s="192" t="s">
        <v>2489</v>
      </c>
      <c r="D286" s="192" t="s">
        <v>155</v>
      </c>
      <c r="E286" s="193" t="s">
        <v>2490</v>
      </c>
      <c r="F286" s="194" t="s">
        <v>2491</v>
      </c>
      <c r="G286" s="195" t="s">
        <v>804</v>
      </c>
      <c r="H286" s="196">
        <v>4</v>
      </c>
      <c r="I286" s="197"/>
      <c r="J286" s="198">
        <f t="shared" si="70"/>
        <v>0</v>
      </c>
      <c r="K286" s="194" t="s">
        <v>21</v>
      </c>
      <c r="L286" s="61"/>
      <c r="M286" s="199" t="s">
        <v>21</v>
      </c>
      <c r="N286" s="200" t="s">
        <v>43</v>
      </c>
      <c r="O286" s="42"/>
      <c r="P286" s="201">
        <f t="shared" si="71"/>
        <v>0</v>
      </c>
      <c r="Q286" s="201">
        <v>0</v>
      </c>
      <c r="R286" s="201">
        <f t="shared" si="72"/>
        <v>0</v>
      </c>
      <c r="S286" s="201">
        <v>0</v>
      </c>
      <c r="T286" s="202">
        <f t="shared" si="73"/>
        <v>0</v>
      </c>
      <c r="AR286" s="24" t="s">
        <v>275</v>
      </c>
      <c r="AT286" s="24" t="s">
        <v>155</v>
      </c>
      <c r="AU286" s="24" t="s">
        <v>80</v>
      </c>
      <c r="AY286" s="24" t="s">
        <v>152</v>
      </c>
      <c r="BE286" s="203">
        <f t="shared" si="74"/>
        <v>0</v>
      </c>
      <c r="BF286" s="203">
        <f t="shared" si="75"/>
        <v>0</v>
      </c>
      <c r="BG286" s="203">
        <f t="shared" si="76"/>
        <v>0</v>
      </c>
      <c r="BH286" s="203">
        <f t="shared" si="77"/>
        <v>0</v>
      </c>
      <c r="BI286" s="203">
        <f t="shared" si="78"/>
        <v>0</v>
      </c>
      <c r="BJ286" s="24" t="s">
        <v>80</v>
      </c>
      <c r="BK286" s="203">
        <f t="shared" si="79"/>
        <v>0</v>
      </c>
      <c r="BL286" s="24" t="s">
        <v>275</v>
      </c>
      <c r="BM286" s="24" t="s">
        <v>2492</v>
      </c>
    </row>
    <row r="287" spans="2:65" s="1" customFormat="1" ht="16.5" customHeight="1">
      <c r="B287" s="41"/>
      <c r="C287" s="250" t="s">
        <v>2493</v>
      </c>
      <c r="D287" s="250" t="s">
        <v>177</v>
      </c>
      <c r="E287" s="251" t="s">
        <v>2494</v>
      </c>
      <c r="F287" s="252" t="s">
        <v>2495</v>
      </c>
      <c r="G287" s="253" t="s">
        <v>804</v>
      </c>
      <c r="H287" s="254">
        <v>4</v>
      </c>
      <c r="I287" s="255"/>
      <c r="J287" s="256">
        <f t="shared" si="70"/>
        <v>0</v>
      </c>
      <c r="K287" s="252" t="s">
        <v>21</v>
      </c>
      <c r="L287" s="257"/>
      <c r="M287" s="258" t="s">
        <v>21</v>
      </c>
      <c r="N287" s="259" t="s">
        <v>43</v>
      </c>
      <c r="O287" s="42"/>
      <c r="P287" s="201">
        <f t="shared" si="71"/>
        <v>0</v>
      </c>
      <c r="Q287" s="201">
        <v>0</v>
      </c>
      <c r="R287" s="201">
        <f t="shared" si="72"/>
        <v>0</v>
      </c>
      <c r="S287" s="201">
        <v>0</v>
      </c>
      <c r="T287" s="202">
        <f t="shared" si="73"/>
        <v>0</v>
      </c>
      <c r="AR287" s="24" t="s">
        <v>431</v>
      </c>
      <c r="AT287" s="24" t="s">
        <v>177</v>
      </c>
      <c r="AU287" s="24" t="s">
        <v>80</v>
      </c>
      <c r="AY287" s="24" t="s">
        <v>152</v>
      </c>
      <c r="BE287" s="203">
        <f t="shared" si="74"/>
        <v>0</v>
      </c>
      <c r="BF287" s="203">
        <f t="shared" si="75"/>
        <v>0</v>
      </c>
      <c r="BG287" s="203">
        <f t="shared" si="76"/>
        <v>0</v>
      </c>
      <c r="BH287" s="203">
        <f t="shared" si="77"/>
        <v>0</v>
      </c>
      <c r="BI287" s="203">
        <f t="shared" si="78"/>
        <v>0</v>
      </c>
      <c r="BJ287" s="24" t="s">
        <v>80</v>
      </c>
      <c r="BK287" s="203">
        <f t="shared" si="79"/>
        <v>0</v>
      </c>
      <c r="BL287" s="24" t="s">
        <v>275</v>
      </c>
      <c r="BM287" s="24" t="s">
        <v>2496</v>
      </c>
    </row>
    <row r="288" spans="2:65" s="1" customFormat="1" ht="16.5" customHeight="1">
      <c r="B288" s="41"/>
      <c r="C288" s="192" t="s">
        <v>2497</v>
      </c>
      <c r="D288" s="192" t="s">
        <v>155</v>
      </c>
      <c r="E288" s="193" t="s">
        <v>2498</v>
      </c>
      <c r="F288" s="194" t="s">
        <v>2499</v>
      </c>
      <c r="G288" s="195" t="s">
        <v>804</v>
      </c>
      <c r="H288" s="196">
        <v>2</v>
      </c>
      <c r="I288" s="197"/>
      <c r="J288" s="198">
        <f t="shared" si="70"/>
        <v>0</v>
      </c>
      <c r="K288" s="194" t="s">
        <v>21</v>
      </c>
      <c r="L288" s="61"/>
      <c r="M288" s="199" t="s">
        <v>21</v>
      </c>
      <c r="N288" s="200" t="s">
        <v>43</v>
      </c>
      <c r="O288" s="42"/>
      <c r="P288" s="201">
        <f t="shared" si="71"/>
        <v>0</v>
      </c>
      <c r="Q288" s="201">
        <v>0</v>
      </c>
      <c r="R288" s="201">
        <f t="shared" si="72"/>
        <v>0</v>
      </c>
      <c r="S288" s="201">
        <v>0</v>
      </c>
      <c r="T288" s="202">
        <f t="shared" si="73"/>
        <v>0</v>
      </c>
      <c r="AR288" s="24" t="s">
        <v>275</v>
      </c>
      <c r="AT288" s="24" t="s">
        <v>155</v>
      </c>
      <c r="AU288" s="24" t="s">
        <v>80</v>
      </c>
      <c r="AY288" s="24" t="s">
        <v>152</v>
      </c>
      <c r="BE288" s="203">
        <f t="shared" si="74"/>
        <v>0</v>
      </c>
      <c r="BF288" s="203">
        <f t="shared" si="75"/>
        <v>0</v>
      </c>
      <c r="BG288" s="203">
        <f t="shared" si="76"/>
        <v>0</v>
      </c>
      <c r="BH288" s="203">
        <f t="shared" si="77"/>
        <v>0</v>
      </c>
      <c r="BI288" s="203">
        <f t="shared" si="78"/>
        <v>0</v>
      </c>
      <c r="BJ288" s="24" t="s">
        <v>80</v>
      </c>
      <c r="BK288" s="203">
        <f t="shared" si="79"/>
        <v>0</v>
      </c>
      <c r="BL288" s="24" t="s">
        <v>275</v>
      </c>
      <c r="BM288" s="24" t="s">
        <v>2500</v>
      </c>
    </row>
    <row r="289" spans="2:65" s="1" customFormat="1" ht="16.5" customHeight="1">
      <c r="B289" s="41"/>
      <c r="C289" s="250" t="s">
        <v>2501</v>
      </c>
      <c r="D289" s="250" t="s">
        <v>177</v>
      </c>
      <c r="E289" s="251" t="s">
        <v>2502</v>
      </c>
      <c r="F289" s="252" t="s">
        <v>2503</v>
      </c>
      <c r="G289" s="253" t="s">
        <v>804</v>
      </c>
      <c r="H289" s="254">
        <v>2</v>
      </c>
      <c r="I289" s="255"/>
      <c r="J289" s="256">
        <f t="shared" si="70"/>
        <v>0</v>
      </c>
      <c r="K289" s="252" t="s">
        <v>21</v>
      </c>
      <c r="L289" s="257"/>
      <c r="M289" s="258" t="s">
        <v>21</v>
      </c>
      <c r="N289" s="259" t="s">
        <v>43</v>
      </c>
      <c r="O289" s="42"/>
      <c r="P289" s="201">
        <f t="shared" si="71"/>
        <v>0</v>
      </c>
      <c r="Q289" s="201">
        <v>0</v>
      </c>
      <c r="R289" s="201">
        <f t="shared" si="72"/>
        <v>0</v>
      </c>
      <c r="S289" s="201">
        <v>0</v>
      </c>
      <c r="T289" s="202">
        <f t="shared" si="73"/>
        <v>0</v>
      </c>
      <c r="AR289" s="24" t="s">
        <v>431</v>
      </c>
      <c r="AT289" s="24" t="s">
        <v>177</v>
      </c>
      <c r="AU289" s="24" t="s">
        <v>80</v>
      </c>
      <c r="AY289" s="24" t="s">
        <v>152</v>
      </c>
      <c r="BE289" s="203">
        <f t="shared" si="74"/>
        <v>0</v>
      </c>
      <c r="BF289" s="203">
        <f t="shared" si="75"/>
        <v>0</v>
      </c>
      <c r="BG289" s="203">
        <f t="shared" si="76"/>
        <v>0</v>
      </c>
      <c r="BH289" s="203">
        <f t="shared" si="77"/>
        <v>0</v>
      </c>
      <c r="BI289" s="203">
        <f t="shared" si="78"/>
        <v>0</v>
      </c>
      <c r="BJ289" s="24" t="s">
        <v>80</v>
      </c>
      <c r="BK289" s="203">
        <f t="shared" si="79"/>
        <v>0</v>
      </c>
      <c r="BL289" s="24" t="s">
        <v>275</v>
      </c>
      <c r="BM289" s="24" t="s">
        <v>2504</v>
      </c>
    </row>
    <row r="290" spans="2:65" s="1" customFormat="1" ht="16.5" customHeight="1">
      <c r="B290" s="41"/>
      <c r="C290" s="192" t="s">
        <v>2505</v>
      </c>
      <c r="D290" s="192" t="s">
        <v>155</v>
      </c>
      <c r="E290" s="193" t="s">
        <v>2506</v>
      </c>
      <c r="F290" s="194" t="s">
        <v>2013</v>
      </c>
      <c r="G290" s="195" t="s">
        <v>2014</v>
      </c>
      <c r="H290" s="196">
        <v>1</v>
      </c>
      <c r="I290" s="197"/>
      <c r="J290" s="198">
        <f t="shared" si="70"/>
        <v>0</v>
      </c>
      <c r="K290" s="194" t="s">
        <v>21</v>
      </c>
      <c r="L290" s="61"/>
      <c r="M290" s="199" t="s">
        <v>21</v>
      </c>
      <c r="N290" s="200" t="s">
        <v>43</v>
      </c>
      <c r="O290" s="42"/>
      <c r="P290" s="201">
        <f t="shared" si="71"/>
        <v>0</v>
      </c>
      <c r="Q290" s="201">
        <v>0</v>
      </c>
      <c r="R290" s="201">
        <f t="shared" si="72"/>
        <v>0</v>
      </c>
      <c r="S290" s="201">
        <v>0</v>
      </c>
      <c r="T290" s="202">
        <f t="shared" si="73"/>
        <v>0</v>
      </c>
      <c r="AR290" s="24" t="s">
        <v>275</v>
      </c>
      <c r="AT290" s="24" t="s">
        <v>155</v>
      </c>
      <c r="AU290" s="24" t="s">
        <v>80</v>
      </c>
      <c r="AY290" s="24" t="s">
        <v>152</v>
      </c>
      <c r="BE290" s="203">
        <f t="shared" si="74"/>
        <v>0</v>
      </c>
      <c r="BF290" s="203">
        <f t="shared" si="75"/>
        <v>0</v>
      </c>
      <c r="BG290" s="203">
        <f t="shared" si="76"/>
        <v>0</v>
      </c>
      <c r="BH290" s="203">
        <f t="shared" si="77"/>
        <v>0</v>
      </c>
      <c r="BI290" s="203">
        <f t="shared" si="78"/>
        <v>0</v>
      </c>
      <c r="BJ290" s="24" t="s">
        <v>80</v>
      </c>
      <c r="BK290" s="203">
        <f t="shared" si="79"/>
        <v>0</v>
      </c>
      <c r="BL290" s="24" t="s">
        <v>275</v>
      </c>
      <c r="BM290" s="24" t="s">
        <v>2507</v>
      </c>
    </row>
    <row r="291" spans="2:65" s="1" customFormat="1" ht="16.5" customHeight="1">
      <c r="B291" s="41"/>
      <c r="C291" s="250" t="s">
        <v>2508</v>
      </c>
      <c r="D291" s="250" t="s">
        <v>177</v>
      </c>
      <c r="E291" s="251" t="s">
        <v>2509</v>
      </c>
      <c r="F291" s="252" t="s">
        <v>2017</v>
      </c>
      <c r="G291" s="253" t="s">
        <v>2014</v>
      </c>
      <c r="H291" s="254">
        <v>1</v>
      </c>
      <c r="I291" s="255"/>
      <c r="J291" s="256">
        <f t="shared" si="70"/>
        <v>0</v>
      </c>
      <c r="K291" s="252" t="s">
        <v>21</v>
      </c>
      <c r="L291" s="257"/>
      <c r="M291" s="258" t="s">
        <v>21</v>
      </c>
      <c r="N291" s="259" t="s">
        <v>43</v>
      </c>
      <c r="O291" s="42"/>
      <c r="P291" s="201">
        <f t="shared" si="71"/>
        <v>0</v>
      </c>
      <c r="Q291" s="201">
        <v>0</v>
      </c>
      <c r="R291" s="201">
        <f t="shared" si="72"/>
        <v>0</v>
      </c>
      <c r="S291" s="201">
        <v>0</v>
      </c>
      <c r="T291" s="202">
        <f t="shared" si="73"/>
        <v>0</v>
      </c>
      <c r="AR291" s="24" t="s">
        <v>431</v>
      </c>
      <c r="AT291" s="24" t="s">
        <v>177</v>
      </c>
      <c r="AU291" s="24" t="s">
        <v>80</v>
      </c>
      <c r="AY291" s="24" t="s">
        <v>152</v>
      </c>
      <c r="BE291" s="203">
        <f t="shared" si="74"/>
        <v>0</v>
      </c>
      <c r="BF291" s="203">
        <f t="shared" si="75"/>
        <v>0</v>
      </c>
      <c r="BG291" s="203">
        <f t="shared" si="76"/>
        <v>0</v>
      </c>
      <c r="BH291" s="203">
        <f t="shared" si="77"/>
        <v>0</v>
      </c>
      <c r="BI291" s="203">
        <f t="shared" si="78"/>
        <v>0</v>
      </c>
      <c r="BJ291" s="24" t="s">
        <v>80</v>
      </c>
      <c r="BK291" s="203">
        <f t="shared" si="79"/>
        <v>0</v>
      </c>
      <c r="BL291" s="24" t="s">
        <v>275</v>
      </c>
      <c r="BM291" s="24" t="s">
        <v>2510</v>
      </c>
    </row>
    <row r="292" spans="2:65" s="1" customFormat="1" ht="16.5" customHeight="1">
      <c r="B292" s="41"/>
      <c r="C292" s="192" t="s">
        <v>2511</v>
      </c>
      <c r="D292" s="192" t="s">
        <v>155</v>
      </c>
      <c r="E292" s="193" t="s">
        <v>2512</v>
      </c>
      <c r="F292" s="194" t="s">
        <v>2032</v>
      </c>
      <c r="G292" s="195" t="s">
        <v>2014</v>
      </c>
      <c r="H292" s="196">
        <v>18</v>
      </c>
      <c r="I292" s="197"/>
      <c r="J292" s="198">
        <f t="shared" si="70"/>
        <v>0</v>
      </c>
      <c r="K292" s="194" t="s">
        <v>21</v>
      </c>
      <c r="L292" s="61"/>
      <c r="M292" s="199" t="s">
        <v>21</v>
      </c>
      <c r="N292" s="200" t="s">
        <v>43</v>
      </c>
      <c r="O292" s="42"/>
      <c r="P292" s="201">
        <f t="shared" si="71"/>
        <v>0</v>
      </c>
      <c r="Q292" s="201">
        <v>0</v>
      </c>
      <c r="R292" s="201">
        <f t="shared" si="72"/>
        <v>0</v>
      </c>
      <c r="S292" s="201">
        <v>0</v>
      </c>
      <c r="T292" s="202">
        <f t="shared" si="73"/>
        <v>0</v>
      </c>
      <c r="AR292" s="24" t="s">
        <v>275</v>
      </c>
      <c r="AT292" s="24" t="s">
        <v>155</v>
      </c>
      <c r="AU292" s="24" t="s">
        <v>80</v>
      </c>
      <c r="AY292" s="24" t="s">
        <v>152</v>
      </c>
      <c r="BE292" s="203">
        <f t="shared" si="74"/>
        <v>0</v>
      </c>
      <c r="BF292" s="203">
        <f t="shared" si="75"/>
        <v>0</v>
      </c>
      <c r="BG292" s="203">
        <f t="shared" si="76"/>
        <v>0</v>
      </c>
      <c r="BH292" s="203">
        <f t="shared" si="77"/>
        <v>0</v>
      </c>
      <c r="BI292" s="203">
        <f t="shared" si="78"/>
        <v>0</v>
      </c>
      <c r="BJ292" s="24" t="s">
        <v>80</v>
      </c>
      <c r="BK292" s="203">
        <f t="shared" si="79"/>
        <v>0</v>
      </c>
      <c r="BL292" s="24" t="s">
        <v>275</v>
      </c>
      <c r="BM292" s="24" t="s">
        <v>2513</v>
      </c>
    </row>
    <row r="293" spans="2:65" s="1" customFormat="1" ht="16.5" customHeight="1">
      <c r="B293" s="41"/>
      <c r="C293" s="250" t="s">
        <v>2514</v>
      </c>
      <c r="D293" s="250" t="s">
        <v>177</v>
      </c>
      <c r="E293" s="251" t="s">
        <v>2515</v>
      </c>
      <c r="F293" s="252" t="s">
        <v>2035</v>
      </c>
      <c r="G293" s="253" t="s">
        <v>2014</v>
      </c>
      <c r="H293" s="254">
        <v>18</v>
      </c>
      <c r="I293" s="255"/>
      <c r="J293" s="256">
        <f t="shared" si="70"/>
        <v>0</v>
      </c>
      <c r="K293" s="252" t="s">
        <v>21</v>
      </c>
      <c r="L293" s="257"/>
      <c r="M293" s="258" t="s">
        <v>21</v>
      </c>
      <c r="N293" s="259" t="s">
        <v>43</v>
      </c>
      <c r="O293" s="42"/>
      <c r="P293" s="201">
        <f t="shared" si="71"/>
        <v>0</v>
      </c>
      <c r="Q293" s="201">
        <v>0</v>
      </c>
      <c r="R293" s="201">
        <f t="shared" si="72"/>
        <v>0</v>
      </c>
      <c r="S293" s="201">
        <v>0</v>
      </c>
      <c r="T293" s="202">
        <f t="shared" si="73"/>
        <v>0</v>
      </c>
      <c r="AR293" s="24" t="s">
        <v>431</v>
      </c>
      <c r="AT293" s="24" t="s">
        <v>177</v>
      </c>
      <c r="AU293" s="24" t="s">
        <v>80</v>
      </c>
      <c r="AY293" s="24" t="s">
        <v>152</v>
      </c>
      <c r="BE293" s="203">
        <f t="shared" si="74"/>
        <v>0</v>
      </c>
      <c r="BF293" s="203">
        <f t="shared" si="75"/>
        <v>0</v>
      </c>
      <c r="BG293" s="203">
        <f t="shared" si="76"/>
        <v>0</v>
      </c>
      <c r="BH293" s="203">
        <f t="shared" si="77"/>
        <v>0</v>
      </c>
      <c r="BI293" s="203">
        <f t="shared" si="78"/>
        <v>0</v>
      </c>
      <c r="BJ293" s="24" t="s">
        <v>80</v>
      </c>
      <c r="BK293" s="203">
        <f t="shared" si="79"/>
        <v>0</v>
      </c>
      <c r="BL293" s="24" t="s">
        <v>275</v>
      </c>
      <c r="BM293" s="24" t="s">
        <v>2516</v>
      </c>
    </row>
    <row r="294" spans="2:65" s="1" customFormat="1" ht="16.5" customHeight="1">
      <c r="B294" s="41"/>
      <c r="C294" s="192" t="s">
        <v>2517</v>
      </c>
      <c r="D294" s="192" t="s">
        <v>155</v>
      </c>
      <c r="E294" s="193" t="s">
        <v>2518</v>
      </c>
      <c r="F294" s="194" t="s">
        <v>2519</v>
      </c>
      <c r="G294" s="195" t="s">
        <v>2014</v>
      </c>
      <c r="H294" s="196">
        <v>12</v>
      </c>
      <c r="I294" s="197"/>
      <c r="J294" s="198">
        <f t="shared" si="70"/>
        <v>0</v>
      </c>
      <c r="K294" s="194" t="s">
        <v>21</v>
      </c>
      <c r="L294" s="61"/>
      <c r="M294" s="199" t="s">
        <v>21</v>
      </c>
      <c r="N294" s="200" t="s">
        <v>43</v>
      </c>
      <c r="O294" s="42"/>
      <c r="P294" s="201">
        <f t="shared" si="71"/>
        <v>0</v>
      </c>
      <c r="Q294" s="201">
        <v>0</v>
      </c>
      <c r="R294" s="201">
        <f t="shared" si="72"/>
        <v>0</v>
      </c>
      <c r="S294" s="201">
        <v>0</v>
      </c>
      <c r="T294" s="202">
        <f t="shared" si="73"/>
        <v>0</v>
      </c>
      <c r="AR294" s="24" t="s">
        <v>275</v>
      </c>
      <c r="AT294" s="24" t="s">
        <v>155</v>
      </c>
      <c r="AU294" s="24" t="s">
        <v>80</v>
      </c>
      <c r="AY294" s="24" t="s">
        <v>152</v>
      </c>
      <c r="BE294" s="203">
        <f t="shared" si="74"/>
        <v>0</v>
      </c>
      <c r="BF294" s="203">
        <f t="shared" si="75"/>
        <v>0</v>
      </c>
      <c r="BG294" s="203">
        <f t="shared" si="76"/>
        <v>0</v>
      </c>
      <c r="BH294" s="203">
        <f t="shared" si="77"/>
        <v>0</v>
      </c>
      <c r="BI294" s="203">
        <f t="shared" si="78"/>
        <v>0</v>
      </c>
      <c r="BJ294" s="24" t="s">
        <v>80</v>
      </c>
      <c r="BK294" s="203">
        <f t="shared" si="79"/>
        <v>0</v>
      </c>
      <c r="BL294" s="24" t="s">
        <v>275</v>
      </c>
      <c r="BM294" s="24" t="s">
        <v>2520</v>
      </c>
    </row>
    <row r="295" spans="2:65" s="1" customFormat="1" ht="16.5" customHeight="1">
      <c r="B295" s="41"/>
      <c r="C295" s="250" t="s">
        <v>2521</v>
      </c>
      <c r="D295" s="250" t="s">
        <v>177</v>
      </c>
      <c r="E295" s="251" t="s">
        <v>2522</v>
      </c>
      <c r="F295" s="252" t="s">
        <v>2523</v>
      </c>
      <c r="G295" s="253" t="s">
        <v>2014</v>
      </c>
      <c r="H295" s="254">
        <v>12</v>
      </c>
      <c r="I295" s="255"/>
      <c r="J295" s="256">
        <f t="shared" si="70"/>
        <v>0</v>
      </c>
      <c r="K295" s="252" t="s">
        <v>21</v>
      </c>
      <c r="L295" s="257"/>
      <c r="M295" s="258" t="s">
        <v>21</v>
      </c>
      <c r="N295" s="259" t="s">
        <v>43</v>
      </c>
      <c r="O295" s="42"/>
      <c r="P295" s="201">
        <f t="shared" si="71"/>
        <v>0</v>
      </c>
      <c r="Q295" s="201">
        <v>0</v>
      </c>
      <c r="R295" s="201">
        <f t="shared" si="72"/>
        <v>0</v>
      </c>
      <c r="S295" s="201">
        <v>0</v>
      </c>
      <c r="T295" s="202">
        <f t="shared" si="73"/>
        <v>0</v>
      </c>
      <c r="AR295" s="24" t="s">
        <v>431</v>
      </c>
      <c r="AT295" s="24" t="s">
        <v>177</v>
      </c>
      <c r="AU295" s="24" t="s">
        <v>80</v>
      </c>
      <c r="AY295" s="24" t="s">
        <v>152</v>
      </c>
      <c r="BE295" s="203">
        <f t="shared" si="74"/>
        <v>0</v>
      </c>
      <c r="BF295" s="203">
        <f t="shared" si="75"/>
        <v>0</v>
      </c>
      <c r="BG295" s="203">
        <f t="shared" si="76"/>
        <v>0</v>
      </c>
      <c r="BH295" s="203">
        <f t="shared" si="77"/>
        <v>0</v>
      </c>
      <c r="BI295" s="203">
        <f t="shared" si="78"/>
        <v>0</v>
      </c>
      <c r="BJ295" s="24" t="s">
        <v>80</v>
      </c>
      <c r="BK295" s="203">
        <f t="shared" si="79"/>
        <v>0</v>
      </c>
      <c r="BL295" s="24" t="s">
        <v>275</v>
      </c>
      <c r="BM295" s="24" t="s">
        <v>2524</v>
      </c>
    </row>
    <row r="296" spans="2:65" s="1" customFormat="1" ht="16.5" customHeight="1">
      <c r="B296" s="41"/>
      <c r="C296" s="192" t="s">
        <v>2525</v>
      </c>
      <c r="D296" s="192" t="s">
        <v>155</v>
      </c>
      <c r="E296" s="193" t="s">
        <v>2526</v>
      </c>
      <c r="F296" s="194" t="s">
        <v>2527</v>
      </c>
      <c r="G296" s="195" t="s">
        <v>2014</v>
      </c>
      <c r="H296" s="196">
        <v>6</v>
      </c>
      <c r="I296" s="197"/>
      <c r="J296" s="198">
        <f t="shared" si="70"/>
        <v>0</v>
      </c>
      <c r="K296" s="194" t="s">
        <v>21</v>
      </c>
      <c r="L296" s="61"/>
      <c r="M296" s="199" t="s">
        <v>21</v>
      </c>
      <c r="N296" s="200" t="s">
        <v>43</v>
      </c>
      <c r="O296" s="42"/>
      <c r="P296" s="201">
        <f t="shared" si="71"/>
        <v>0</v>
      </c>
      <c r="Q296" s="201">
        <v>0</v>
      </c>
      <c r="R296" s="201">
        <f t="shared" si="72"/>
        <v>0</v>
      </c>
      <c r="S296" s="201">
        <v>0</v>
      </c>
      <c r="T296" s="202">
        <f t="shared" si="73"/>
        <v>0</v>
      </c>
      <c r="AR296" s="24" t="s">
        <v>275</v>
      </c>
      <c r="AT296" s="24" t="s">
        <v>155</v>
      </c>
      <c r="AU296" s="24" t="s">
        <v>80</v>
      </c>
      <c r="AY296" s="24" t="s">
        <v>152</v>
      </c>
      <c r="BE296" s="203">
        <f t="shared" si="74"/>
        <v>0</v>
      </c>
      <c r="BF296" s="203">
        <f t="shared" si="75"/>
        <v>0</v>
      </c>
      <c r="BG296" s="203">
        <f t="shared" si="76"/>
        <v>0</v>
      </c>
      <c r="BH296" s="203">
        <f t="shared" si="77"/>
        <v>0</v>
      </c>
      <c r="BI296" s="203">
        <f t="shared" si="78"/>
        <v>0</v>
      </c>
      <c r="BJ296" s="24" t="s">
        <v>80</v>
      </c>
      <c r="BK296" s="203">
        <f t="shared" si="79"/>
        <v>0</v>
      </c>
      <c r="BL296" s="24" t="s">
        <v>275</v>
      </c>
      <c r="BM296" s="24" t="s">
        <v>2528</v>
      </c>
    </row>
    <row r="297" spans="2:65" s="1" customFormat="1" ht="16.5" customHeight="1">
      <c r="B297" s="41"/>
      <c r="C297" s="250" t="s">
        <v>2529</v>
      </c>
      <c r="D297" s="250" t="s">
        <v>177</v>
      </c>
      <c r="E297" s="251" t="s">
        <v>2530</v>
      </c>
      <c r="F297" s="252" t="s">
        <v>2531</v>
      </c>
      <c r="G297" s="253" t="s">
        <v>2014</v>
      </c>
      <c r="H297" s="254">
        <v>6</v>
      </c>
      <c r="I297" s="255"/>
      <c r="J297" s="256">
        <f t="shared" si="70"/>
        <v>0</v>
      </c>
      <c r="K297" s="252" t="s">
        <v>21</v>
      </c>
      <c r="L297" s="257"/>
      <c r="M297" s="258" t="s">
        <v>21</v>
      </c>
      <c r="N297" s="259" t="s">
        <v>43</v>
      </c>
      <c r="O297" s="42"/>
      <c r="P297" s="201">
        <f t="shared" si="71"/>
        <v>0</v>
      </c>
      <c r="Q297" s="201">
        <v>0</v>
      </c>
      <c r="R297" s="201">
        <f t="shared" si="72"/>
        <v>0</v>
      </c>
      <c r="S297" s="201">
        <v>0</v>
      </c>
      <c r="T297" s="202">
        <f t="shared" si="73"/>
        <v>0</v>
      </c>
      <c r="AR297" s="24" t="s">
        <v>431</v>
      </c>
      <c r="AT297" s="24" t="s">
        <v>177</v>
      </c>
      <c r="AU297" s="24" t="s">
        <v>80</v>
      </c>
      <c r="AY297" s="24" t="s">
        <v>152</v>
      </c>
      <c r="BE297" s="203">
        <f t="shared" si="74"/>
        <v>0</v>
      </c>
      <c r="BF297" s="203">
        <f t="shared" si="75"/>
        <v>0</v>
      </c>
      <c r="BG297" s="203">
        <f t="shared" si="76"/>
        <v>0</v>
      </c>
      <c r="BH297" s="203">
        <f t="shared" si="77"/>
        <v>0</v>
      </c>
      <c r="BI297" s="203">
        <f t="shared" si="78"/>
        <v>0</v>
      </c>
      <c r="BJ297" s="24" t="s">
        <v>80</v>
      </c>
      <c r="BK297" s="203">
        <f t="shared" si="79"/>
        <v>0</v>
      </c>
      <c r="BL297" s="24" t="s">
        <v>275</v>
      </c>
      <c r="BM297" s="24" t="s">
        <v>2532</v>
      </c>
    </row>
    <row r="298" spans="2:65" s="1" customFormat="1" ht="16.5" customHeight="1">
      <c r="B298" s="41"/>
      <c r="C298" s="192" t="s">
        <v>2533</v>
      </c>
      <c r="D298" s="192" t="s">
        <v>155</v>
      </c>
      <c r="E298" s="193" t="s">
        <v>2534</v>
      </c>
      <c r="F298" s="194" t="s">
        <v>2535</v>
      </c>
      <c r="G298" s="195" t="s">
        <v>192</v>
      </c>
      <c r="H298" s="196">
        <v>155</v>
      </c>
      <c r="I298" s="197"/>
      <c r="J298" s="198">
        <f t="shared" si="70"/>
        <v>0</v>
      </c>
      <c r="K298" s="194" t="s">
        <v>21</v>
      </c>
      <c r="L298" s="61"/>
      <c r="M298" s="199" t="s">
        <v>21</v>
      </c>
      <c r="N298" s="200" t="s">
        <v>43</v>
      </c>
      <c r="O298" s="42"/>
      <c r="P298" s="201">
        <f t="shared" si="71"/>
        <v>0</v>
      </c>
      <c r="Q298" s="201">
        <v>0</v>
      </c>
      <c r="R298" s="201">
        <f t="shared" si="72"/>
        <v>0</v>
      </c>
      <c r="S298" s="201">
        <v>0</v>
      </c>
      <c r="T298" s="202">
        <f t="shared" si="73"/>
        <v>0</v>
      </c>
      <c r="AR298" s="24" t="s">
        <v>275</v>
      </c>
      <c r="AT298" s="24" t="s">
        <v>155</v>
      </c>
      <c r="AU298" s="24" t="s">
        <v>80</v>
      </c>
      <c r="AY298" s="24" t="s">
        <v>152</v>
      </c>
      <c r="BE298" s="203">
        <f t="shared" si="74"/>
        <v>0</v>
      </c>
      <c r="BF298" s="203">
        <f t="shared" si="75"/>
        <v>0</v>
      </c>
      <c r="BG298" s="203">
        <f t="shared" si="76"/>
        <v>0</v>
      </c>
      <c r="BH298" s="203">
        <f t="shared" si="77"/>
        <v>0</v>
      </c>
      <c r="BI298" s="203">
        <f t="shared" si="78"/>
        <v>0</v>
      </c>
      <c r="BJ298" s="24" t="s">
        <v>80</v>
      </c>
      <c r="BK298" s="203">
        <f t="shared" si="79"/>
        <v>0</v>
      </c>
      <c r="BL298" s="24" t="s">
        <v>275</v>
      </c>
      <c r="BM298" s="24" t="s">
        <v>2536</v>
      </c>
    </row>
    <row r="299" spans="2:65" s="1" customFormat="1" ht="16.5" customHeight="1">
      <c r="B299" s="41"/>
      <c r="C299" s="250" t="s">
        <v>2537</v>
      </c>
      <c r="D299" s="250" t="s">
        <v>177</v>
      </c>
      <c r="E299" s="251" t="s">
        <v>2538</v>
      </c>
      <c r="F299" s="252" t="s">
        <v>2539</v>
      </c>
      <c r="G299" s="253" t="s">
        <v>192</v>
      </c>
      <c r="H299" s="254">
        <v>155</v>
      </c>
      <c r="I299" s="255"/>
      <c r="J299" s="256">
        <f t="shared" si="70"/>
        <v>0</v>
      </c>
      <c r="K299" s="252" t="s">
        <v>21</v>
      </c>
      <c r="L299" s="257"/>
      <c r="M299" s="258" t="s">
        <v>21</v>
      </c>
      <c r="N299" s="259" t="s">
        <v>43</v>
      </c>
      <c r="O299" s="42"/>
      <c r="P299" s="201">
        <f t="shared" si="71"/>
        <v>0</v>
      </c>
      <c r="Q299" s="201">
        <v>0</v>
      </c>
      <c r="R299" s="201">
        <f t="shared" si="72"/>
        <v>0</v>
      </c>
      <c r="S299" s="201">
        <v>0</v>
      </c>
      <c r="T299" s="202">
        <f t="shared" si="73"/>
        <v>0</v>
      </c>
      <c r="AR299" s="24" t="s">
        <v>431</v>
      </c>
      <c r="AT299" s="24" t="s">
        <v>177</v>
      </c>
      <c r="AU299" s="24" t="s">
        <v>80</v>
      </c>
      <c r="AY299" s="24" t="s">
        <v>152</v>
      </c>
      <c r="BE299" s="203">
        <f t="shared" si="74"/>
        <v>0</v>
      </c>
      <c r="BF299" s="203">
        <f t="shared" si="75"/>
        <v>0</v>
      </c>
      <c r="BG299" s="203">
        <f t="shared" si="76"/>
        <v>0</v>
      </c>
      <c r="BH299" s="203">
        <f t="shared" si="77"/>
        <v>0</v>
      </c>
      <c r="BI299" s="203">
        <f t="shared" si="78"/>
        <v>0</v>
      </c>
      <c r="BJ299" s="24" t="s">
        <v>80</v>
      </c>
      <c r="BK299" s="203">
        <f t="shared" si="79"/>
        <v>0</v>
      </c>
      <c r="BL299" s="24" t="s">
        <v>275</v>
      </c>
      <c r="BM299" s="24" t="s">
        <v>2540</v>
      </c>
    </row>
    <row r="300" spans="2:65" s="1" customFormat="1" ht="16.5" customHeight="1">
      <c r="B300" s="41"/>
      <c r="C300" s="192" t="s">
        <v>2541</v>
      </c>
      <c r="D300" s="192" t="s">
        <v>155</v>
      </c>
      <c r="E300" s="193" t="s">
        <v>2542</v>
      </c>
      <c r="F300" s="194" t="s">
        <v>2543</v>
      </c>
      <c r="G300" s="195" t="s">
        <v>192</v>
      </c>
      <c r="H300" s="196">
        <v>18</v>
      </c>
      <c r="I300" s="197"/>
      <c r="J300" s="198">
        <f t="shared" si="70"/>
        <v>0</v>
      </c>
      <c r="K300" s="194" t="s">
        <v>21</v>
      </c>
      <c r="L300" s="61"/>
      <c r="M300" s="199" t="s">
        <v>21</v>
      </c>
      <c r="N300" s="200" t="s">
        <v>43</v>
      </c>
      <c r="O300" s="42"/>
      <c r="P300" s="201">
        <f t="shared" si="71"/>
        <v>0</v>
      </c>
      <c r="Q300" s="201">
        <v>0</v>
      </c>
      <c r="R300" s="201">
        <f t="shared" si="72"/>
        <v>0</v>
      </c>
      <c r="S300" s="201">
        <v>0</v>
      </c>
      <c r="T300" s="202">
        <f t="shared" si="73"/>
        <v>0</v>
      </c>
      <c r="AR300" s="24" t="s">
        <v>275</v>
      </c>
      <c r="AT300" s="24" t="s">
        <v>155</v>
      </c>
      <c r="AU300" s="24" t="s">
        <v>80</v>
      </c>
      <c r="AY300" s="24" t="s">
        <v>152</v>
      </c>
      <c r="BE300" s="203">
        <f t="shared" si="74"/>
        <v>0</v>
      </c>
      <c r="BF300" s="203">
        <f t="shared" si="75"/>
        <v>0</v>
      </c>
      <c r="BG300" s="203">
        <f t="shared" si="76"/>
        <v>0</v>
      </c>
      <c r="BH300" s="203">
        <f t="shared" si="77"/>
        <v>0</v>
      </c>
      <c r="BI300" s="203">
        <f t="shared" si="78"/>
        <v>0</v>
      </c>
      <c r="BJ300" s="24" t="s">
        <v>80</v>
      </c>
      <c r="BK300" s="203">
        <f t="shared" si="79"/>
        <v>0</v>
      </c>
      <c r="BL300" s="24" t="s">
        <v>275</v>
      </c>
      <c r="BM300" s="24" t="s">
        <v>2544</v>
      </c>
    </row>
    <row r="301" spans="2:65" s="1" customFormat="1" ht="16.5" customHeight="1">
      <c r="B301" s="41"/>
      <c r="C301" s="250" t="s">
        <v>2545</v>
      </c>
      <c r="D301" s="250" t="s">
        <v>177</v>
      </c>
      <c r="E301" s="251" t="s">
        <v>2546</v>
      </c>
      <c r="F301" s="252" t="s">
        <v>2547</v>
      </c>
      <c r="G301" s="253" t="s">
        <v>192</v>
      </c>
      <c r="H301" s="254">
        <v>18</v>
      </c>
      <c r="I301" s="255"/>
      <c r="J301" s="256">
        <f t="shared" si="70"/>
        <v>0</v>
      </c>
      <c r="K301" s="252" t="s">
        <v>21</v>
      </c>
      <c r="L301" s="257"/>
      <c r="M301" s="258" t="s">
        <v>21</v>
      </c>
      <c r="N301" s="259" t="s">
        <v>43</v>
      </c>
      <c r="O301" s="42"/>
      <c r="P301" s="201">
        <f t="shared" si="71"/>
        <v>0</v>
      </c>
      <c r="Q301" s="201">
        <v>0</v>
      </c>
      <c r="R301" s="201">
        <f t="shared" si="72"/>
        <v>0</v>
      </c>
      <c r="S301" s="201">
        <v>0</v>
      </c>
      <c r="T301" s="202">
        <f t="shared" si="73"/>
        <v>0</v>
      </c>
      <c r="AR301" s="24" t="s">
        <v>431</v>
      </c>
      <c r="AT301" s="24" t="s">
        <v>177</v>
      </c>
      <c r="AU301" s="24" t="s">
        <v>80</v>
      </c>
      <c r="AY301" s="24" t="s">
        <v>152</v>
      </c>
      <c r="BE301" s="203">
        <f t="shared" si="74"/>
        <v>0</v>
      </c>
      <c r="BF301" s="203">
        <f t="shared" si="75"/>
        <v>0</v>
      </c>
      <c r="BG301" s="203">
        <f t="shared" si="76"/>
        <v>0</v>
      </c>
      <c r="BH301" s="203">
        <f t="shared" si="77"/>
        <v>0</v>
      </c>
      <c r="BI301" s="203">
        <f t="shared" si="78"/>
        <v>0</v>
      </c>
      <c r="BJ301" s="24" t="s">
        <v>80</v>
      </c>
      <c r="BK301" s="203">
        <f t="shared" si="79"/>
        <v>0</v>
      </c>
      <c r="BL301" s="24" t="s">
        <v>275</v>
      </c>
      <c r="BM301" s="24" t="s">
        <v>2548</v>
      </c>
    </row>
    <row r="302" spans="2:65" s="1" customFormat="1" ht="16.5" customHeight="1">
      <c r="B302" s="41"/>
      <c r="C302" s="192" t="s">
        <v>2549</v>
      </c>
      <c r="D302" s="192" t="s">
        <v>155</v>
      </c>
      <c r="E302" s="193" t="s">
        <v>2550</v>
      </c>
      <c r="F302" s="194" t="s">
        <v>2551</v>
      </c>
      <c r="G302" s="195" t="s">
        <v>2552</v>
      </c>
      <c r="H302" s="196">
        <v>120</v>
      </c>
      <c r="I302" s="197"/>
      <c r="J302" s="198">
        <f t="shared" si="70"/>
        <v>0</v>
      </c>
      <c r="K302" s="194" t="s">
        <v>21</v>
      </c>
      <c r="L302" s="61"/>
      <c r="M302" s="199" t="s">
        <v>21</v>
      </c>
      <c r="N302" s="200" t="s">
        <v>43</v>
      </c>
      <c r="O302" s="42"/>
      <c r="P302" s="201">
        <f t="shared" si="71"/>
        <v>0</v>
      </c>
      <c r="Q302" s="201">
        <v>0</v>
      </c>
      <c r="R302" s="201">
        <f t="shared" si="72"/>
        <v>0</v>
      </c>
      <c r="S302" s="201">
        <v>0</v>
      </c>
      <c r="T302" s="202">
        <f t="shared" si="73"/>
        <v>0</v>
      </c>
      <c r="AR302" s="24" t="s">
        <v>275</v>
      </c>
      <c r="AT302" s="24" t="s">
        <v>155</v>
      </c>
      <c r="AU302" s="24" t="s">
        <v>80</v>
      </c>
      <c r="AY302" s="24" t="s">
        <v>152</v>
      </c>
      <c r="BE302" s="203">
        <f t="shared" si="74"/>
        <v>0</v>
      </c>
      <c r="BF302" s="203">
        <f t="shared" si="75"/>
        <v>0</v>
      </c>
      <c r="BG302" s="203">
        <f t="shared" si="76"/>
        <v>0</v>
      </c>
      <c r="BH302" s="203">
        <f t="shared" si="77"/>
        <v>0</v>
      </c>
      <c r="BI302" s="203">
        <f t="shared" si="78"/>
        <v>0</v>
      </c>
      <c r="BJ302" s="24" t="s">
        <v>80</v>
      </c>
      <c r="BK302" s="203">
        <f t="shared" si="79"/>
        <v>0</v>
      </c>
      <c r="BL302" s="24" t="s">
        <v>275</v>
      </c>
      <c r="BM302" s="24" t="s">
        <v>2553</v>
      </c>
    </row>
    <row r="303" spans="2:65" s="1" customFormat="1" ht="16.5" customHeight="1">
      <c r="B303" s="41"/>
      <c r="C303" s="250" t="s">
        <v>2554</v>
      </c>
      <c r="D303" s="250" t="s">
        <v>177</v>
      </c>
      <c r="E303" s="251" t="s">
        <v>2555</v>
      </c>
      <c r="F303" s="252" t="s">
        <v>2556</v>
      </c>
      <c r="G303" s="253" t="s">
        <v>2552</v>
      </c>
      <c r="H303" s="254">
        <v>120</v>
      </c>
      <c r="I303" s="255"/>
      <c r="J303" s="256">
        <f t="shared" si="70"/>
        <v>0</v>
      </c>
      <c r="K303" s="252" t="s">
        <v>21</v>
      </c>
      <c r="L303" s="257"/>
      <c r="M303" s="258" t="s">
        <v>21</v>
      </c>
      <c r="N303" s="259" t="s">
        <v>43</v>
      </c>
      <c r="O303" s="42"/>
      <c r="P303" s="201">
        <f t="shared" si="71"/>
        <v>0</v>
      </c>
      <c r="Q303" s="201">
        <v>0</v>
      </c>
      <c r="R303" s="201">
        <f t="shared" si="72"/>
        <v>0</v>
      </c>
      <c r="S303" s="201">
        <v>0</v>
      </c>
      <c r="T303" s="202">
        <f t="shared" si="73"/>
        <v>0</v>
      </c>
      <c r="AR303" s="24" t="s">
        <v>431</v>
      </c>
      <c r="AT303" s="24" t="s">
        <v>177</v>
      </c>
      <c r="AU303" s="24" t="s">
        <v>80</v>
      </c>
      <c r="AY303" s="24" t="s">
        <v>152</v>
      </c>
      <c r="BE303" s="203">
        <f t="shared" si="74"/>
        <v>0</v>
      </c>
      <c r="BF303" s="203">
        <f t="shared" si="75"/>
        <v>0</v>
      </c>
      <c r="BG303" s="203">
        <f t="shared" si="76"/>
        <v>0</v>
      </c>
      <c r="BH303" s="203">
        <f t="shared" si="77"/>
        <v>0</v>
      </c>
      <c r="BI303" s="203">
        <f t="shared" si="78"/>
        <v>0</v>
      </c>
      <c r="BJ303" s="24" t="s">
        <v>80</v>
      </c>
      <c r="BK303" s="203">
        <f t="shared" si="79"/>
        <v>0</v>
      </c>
      <c r="BL303" s="24" t="s">
        <v>275</v>
      </c>
      <c r="BM303" s="24" t="s">
        <v>2557</v>
      </c>
    </row>
    <row r="304" spans="2:65" s="1" customFormat="1" ht="16.5" customHeight="1">
      <c r="B304" s="41"/>
      <c r="C304" s="192" t="s">
        <v>2558</v>
      </c>
      <c r="D304" s="192" t="s">
        <v>155</v>
      </c>
      <c r="E304" s="193" t="s">
        <v>2559</v>
      </c>
      <c r="F304" s="194" t="s">
        <v>2560</v>
      </c>
      <c r="G304" s="195" t="s">
        <v>804</v>
      </c>
      <c r="H304" s="196">
        <v>8</v>
      </c>
      <c r="I304" s="197"/>
      <c r="J304" s="198">
        <f t="shared" si="70"/>
        <v>0</v>
      </c>
      <c r="K304" s="194" t="s">
        <v>21</v>
      </c>
      <c r="L304" s="61"/>
      <c r="M304" s="199" t="s">
        <v>21</v>
      </c>
      <c r="N304" s="200" t="s">
        <v>43</v>
      </c>
      <c r="O304" s="42"/>
      <c r="P304" s="201">
        <f t="shared" si="71"/>
        <v>0</v>
      </c>
      <c r="Q304" s="201">
        <v>0</v>
      </c>
      <c r="R304" s="201">
        <f t="shared" si="72"/>
        <v>0</v>
      </c>
      <c r="S304" s="201">
        <v>0</v>
      </c>
      <c r="T304" s="202">
        <f t="shared" si="73"/>
        <v>0</v>
      </c>
      <c r="AR304" s="24" t="s">
        <v>275</v>
      </c>
      <c r="AT304" s="24" t="s">
        <v>155</v>
      </c>
      <c r="AU304" s="24" t="s">
        <v>80</v>
      </c>
      <c r="AY304" s="24" t="s">
        <v>152</v>
      </c>
      <c r="BE304" s="203">
        <f t="shared" si="74"/>
        <v>0</v>
      </c>
      <c r="BF304" s="203">
        <f t="shared" si="75"/>
        <v>0</v>
      </c>
      <c r="BG304" s="203">
        <f t="shared" si="76"/>
        <v>0</v>
      </c>
      <c r="BH304" s="203">
        <f t="shared" si="77"/>
        <v>0</v>
      </c>
      <c r="BI304" s="203">
        <f t="shared" si="78"/>
        <v>0</v>
      </c>
      <c r="BJ304" s="24" t="s">
        <v>80</v>
      </c>
      <c r="BK304" s="203">
        <f t="shared" si="79"/>
        <v>0</v>
      </c>
      <c r="BL304" s="24" t="s">
        <v>275</v>
      </c>
      <c r="BM304" s="24" t="s">
        <v>2561</v>
      </c>
    </row>
    <row r="305" spans="2:65" s="1" customFormat="1" ht="16.5" customHeight="1">
      <c r="B305" s="41"/>
      <c r="C305" s="250" t="s">
        <v>2562</v>
      </c>
      <c r="D305" s="250" t="s">
        <v>177</v>
      </c>
      <c r="E305" s="251" t="s">
        <v>2563</v>
      </c>
      <c r="F305" s="252" t="s">
        <v>2564</v>
      </c>
      <c r="G305" s="253" t="s">
        <v>804</v>
      </c>
      <c r="H305" s="254">
        <v>8</v>
      </c>
      <c r="I305" s="255"/>
      <c r="J305" s="256">
        <f t="shared" si="70"/>
        <v>0</v>
      </c>
      <c r="K305" s="252" t="s">
        <v>21</v>
      </c>
      <c r="L305" s="257"/>
      <c r="M305" s="258" t="s">
        <v>21</v>
      </c>
      <c r="N305" s="259" t="s">
        <v>43</v>
      </c>
      <c r="O305" s="42"/>
      <c r="P305" s="201">
        <f t="shared" si="71"/>
        <v>0</v>
      </c>
      <c r="Q305" s="201">
        <v>0</v>
      </c>
      <c r="R305" s="201">
        <f t="shared" si="72"/>
        <v>0</v>
      </c>
      <c r="S305" s="201">
        <v>0</v>
      </c>
      <c r="T305" s="202">
        <f t="shared" si="73"/>
        <v>0</v>
      </c>
      <c r="AR305" s="24" t="s">
        <v>431</v>
      </c>
      <c r="AT305" s="24" t="s">
        <v>177</v>
      </c>
      <c r="AU305" s="24" t="s">
        <v>80</v>
      </c>
      <c r="AY305" s="24" t="s">
        <v>152</v>
      </c>
      <c r="BE305" s="203">
        <f t="shared" si="74"/>
        <v>0</v>
      </c>
      <c r="BF305" s="203">
        <f t="shared" si="75"/>
        <v>0</v>
      </c>
      <c r="BG305" s="203">
        <f t="shared" si="76"/>
        <v>0</v>
      </c>
      <c r="BH305" s="203">
        <f t="shared" si="77"/>
        <v>0</v>
      </c>
      <c r="BI305" s="203">
        <f t="shared" si="78"/>
        <v>0</v>
      </c>
      <c r="BJ305" s="24" t="s">
        <v>80</v>
      </c>
      <c r="BK305" s="203">
        <f t="shared" si="79"/>
        <v>0</v>
      </c>
      <c r="BL305" s="24" t="s">
        <v>275</v>
      </c>
      <c r="BM305" s="24" t="s">
        <v>2565</v>
      </c>
    </row>
    <row r="306" spans="2:65" s="10" customFormat="1" ht="37.35" customHeight="1">
      <c r="B306" s="176"/>
      <c r="C306" s="177"/>
      <c r="D306" s="178" t="s">
        <v>71</v>
      </c>
      <c r="E306" s="179" t="s">
        <v>2566</v>
      </c>
      <c r="F306" s="179" t="s">
        <v>2567</v>
      </c>
      <c r="G306" s="177"/>
      <c r="H306" s="177"/>
      <c r="I306" s="180"/>
      <c r="J306" s="181">
        <f>BK306</f>
        <v>0</v>
      </c>
      <c r="K306" s="177"/>
      <c r="L306" s="182"/>
      <c r="M306" s="183"/>
      <c r="N306" s="184"/>
      <c r="O306" s="184"/>
      <c r="P306" s="185">
        <f>SUM(P307:P314)</f>
        <v>0</v>
      </c>
      <c r="Q306" s="184"/>
      <c r="R306" s="185">
        <f>SUM(R307:R314)</f>
        <v>0</v>
      </c>
      <c r="S306" s="184"/>
      <c r="T306" s="186">
        <f>SUM(T307:T314)</f>
        <v>0</v>
      </c>
      <c r="AR306" s="187" t="s">
        <v>82</v>
      </c>
      <c r="AT306" s="188" t="s">
        <v>71</v>
      </c>
      <c r="AU306" s="188" t="s">
        <v>72</v>
      </c>
      <c r="AY306" s="187" t="s">
        <v>152</v>
      </c>
      <c r="BK306" s="189">
        <f>SUM(BK307:BK314)</f>
        <v>0</v>
      </c>
    </row>
    <row r="307" spans="2:65" s="1" customFormat="1" ht="16.5" customHeight="1">
      <c r="B307" s="41"/>
      <c r="C307" s="192" t="s">
        <v>2568</v>
      </c>
      <c r="D307" s="192" t="s">
        <v>155</v>
      </c>
      <c r="E307" s="193" t="s">
        <v>2569</v>
      </c>
      <c r="F307" s="194" t="s">
        <v>2570</v>
      </c>
      <c r="G307" s="195" t="s">
        <v>804</v>
      </c>
      <c r="H307" s="196">
        <v>1</v>
      </c>
      <c r="I307" s="197"/>
      <c r="J307" s="198">
        <f t="shared" ref="J307:J314" si="80">ROUND(I307*H307,2)</f>
        <v>0</v>
      </c>
      <c r="K307" s="194" t="s">
        <v>21</v>
      </c>
      <c r="L307" s="61"/>
      <c r="M307" s="199" t="s">
        <v>21</v>
      </c>
      <c r="N307" s="200" t="s">
        <v>43</v>
      </c>
      <c r="O307" s="42"/>
      <c r="P307" s="201">
        <f t="shared" ref="P307:P314" si="81">O307*H307</f>
        <v>0</v>
      </c>
      <c r="Q307" s="201">
        <v>0</v>
      </c>
      <c r="R307" s="201">
        <f t="shared" ref="R307:R314" si="82">Q307*H307</f>
        <v>0</v>
      </c>
      <c r="S307" s="201">
        <v>0</v>
      </c>
      <c r="T307" s="202">
        <f t="shared" ref="T307:T314" si="83">S307*H307</f>
        <v>0</v>
      </c>
      <c r="AR307" s="24" t="s">
        <v>275</v>
      </c>
      <c r="AT307" s="24" t="s">
        <v>155</v>
      </c>
      <c r="AU307" s="24" t="s">
        <v>80</v>
      </c>
      <c r="AY307" s="24" t="s">
        <v>152</v>
      </c>
      <c r="BE307" s="203">
        <f t="shared" ref="BE307:BE314" si="84">IF(N307="základní",J307,0)</f>
        <v>0</v>
      </c>
      <c r="BF307" s="203">
        <f t="shared" ref="BF307:BF314" si="85">IF(N307="snížená",J307,0)</f>
        <v>0</v>
      </c>
      <c r="BG307" s="203">
        <f t="shared" ref="BG307:BG314" si="86">IF(N307="zákl. přenesená",J307,0)</f>
        <v>0</v>
      </c>
      <c r="BH307" s="203">
        <f t="shared" ref="BH307:BH314" si="87">IF(N307="sníž. přenesená",J307,0)</f>
        <v>0</v>
      </c>
      <c r="BI307" s="203">
        <f t="shared" ref="BI307:BI314" si="88">IF(N307="nulová",J307,0)</f>
        <v>0</v>
      </c>
      <c r="BJ307" s="24" t="s">
        <v>80</v>
      </c>
      <c r="BK307" s="203">
        <f t="shared" ref="BK307:BK314" si="89">ROUND(I307*H307,2)</f>
        <v>0</v>
      </c>
      <c r="BL307" s="24" t="s">
        <v>275</v>
      </c>
      <c r="BM307" s="24" t="s">
        <v>2571</v>
      </c>
    </row>
    <row r="308" spans="2:65" s="1" customFormat="1" ht="16.5" customHeight="1">
      <c r="B308" s="41"/>
      <c r="C308" s="192" t="s">
        <v>2572</v>
      </c>
      <c r="D308" s="192" t="s">
        <v>155</v>
      </c>
      <c r="E308" s="193" t="s">
        <v>2573</v>
      </c>
      <c r="F308" s="194" t="s">
        <v>2574</v>
      </c>
      <c r="G308" s="195" t="s">
        <v>2575</v>
      </c>
      <c r="H308" s="196">
        <v>418.7</v>
      </c>
      <c r="I308" s="197"/>
      <c r="J308" s="198">
        <f t="shared" si="80"/>
        <v>0</v>
      </c>
      <c r="K308" s="194" t="s">
        <v>21</v>
      </c>
      <c r="L308" s="61"/>
      <c r="M308" s="199" t="s">
        <v>21</v>
      </c>
      <c r="N308" s="200" t="s">
        <v>43</v>
      </c>
      <c r="O308" s="42"/>
      <c r="P308" s="201">
        <f t="shared" si="81"/>
        <v>0</v>
      </c>
      <c r="Q308" s="201">
        <v>0</v>
      </c>
      <c r="R308" s="201">
        <f t="shared" si="82"/>
        <v>0</v>
      </c>
      <c r="S308" s="201">
        <v>0</v>
      </c>
      <c r="T308" s="202">
        <f t="shared" si="83"/>
        <v>0</v>
      </c>
      <c r="AR308" s="24" t="s">
        <v>275</v>
      </c>
      <c r="AT308" s="24" t="s">
        <v>155</v>
      </c>
      <c r="AU308" s="24" t="s">
        <v>80</v>
      </c>
      <c r="AY308" s="24" t="s">
        <v>152</v>
      </c>
      <c r="BE308" s="203">
        <f t="shared" si="84"/>
        <v>0</v>
      </c>
      <c r="BF308" s="203">
        <f t="shared" si="85"/>
        <v>0</v>
      </c>
      <c r="BG308" s="203">
        <f t="shared" si="86"/>
        <v>0</v>
      </c>
      <c r="BH308" s="203">
        <f t="shared" si="87"/>
        <v>0</v>
      </c>
      <c r="BI308" s="203">
        <f t="shared" si="88"/>
        <v>0</v>
      </c>
      <c r="BJ308" s="24" t="s">
        <v>80</v>
      </c>
      <c r="BK308" s="203">
        <f t="shared" si="89"/>
        <v>0</v>
      </c>
      <c r="BL308" s="24" t="s">
        <v>275</v>
      </c>
      <c r="BM308" s="24" t="s">
        <v>2576</v>
      </c>
    </row>
    <row r="309" spans="2:65" s="1" customFormat="1" ht="16.5" customHeight="1">
      <c r="B309" s="41"/>
      <c r="C309" s="192" t="s">
        <v>2577</v>
      </c>
      <c r="D309" s="192" t="s">
        <v>155</v>
      </c>
      <c r="E309" s="193" t="s">
        <v>2578</v>
      </c>
      <c r="F309" s="194" t="s">
        <v>2579</v>
      </c>
      <c r="G309" s="195" t="s">
        <v>2575</v>
      </c>
      <c r="H309" s="196">
        <v>754</v>
      </c>
      <c r="I309" s="197"/>
      <c r="J309" s="198">
        <f t="shared" si="80"/>
        <v>0</v>
      </c>
      <c r="K309" s="194" t="s">
        <v>21</v>
      </c>
      <c r="L309" s="61"/>
      <c r="M309" s="199" t="s">
        <v>21</v>
      </c>
      <c r="N309" s="200" t="s">
        <v>43</v>
      </c>
      <c r="O309" s="42"/>
      <c r="P309" s="201">
        <f t="shared" si="81"/>
        <v>0</v>
      </c>
      <c r="Q309" s="201">
        <v>0</v>
      </c>
      <c r="R309" s="201">
        <f t="shared" si="82"/>
        <v>0</v>
      </c>
      <c r="S309" s="201">
        <v>0</v>
      </c>
      <c r="T309" s="202">
        <f t="shared" si="83"/>
        <v>0</v>
      </c>
      <c r="AR309" s="24" t="s">
        <v>275</v>
      </c>
      <c r="AT309" s="24" t="s">
        <v>155</v>
      </c>
      <c r="AU309" s="24" t="s">
        <v>80</v>
      </c>
      <c r="AY309" s="24" t="s">
        <v>152</v>
      </c>
      <c r="BE309" s="203">
        <f t="shared" si="84"/>
        <v>0</v>
      </c>
      <c r="BF309" s="203">
        <f t="shared" si="85"/>
        <v>0</v>
      </c>
      <c r="BG309" s="203">
        <f t="shared" si="86"/>
        <v>0</v>
      </c>
      <c r="BH309" s="203">
        <f t="shared" si="87"/>
        <v>0</v>
      </c>
      <c r="BI309" s="203">
        <f t="shared" si="88"/>
        <v>0</v>
      </c>
      <c r="BJ309" s="24" t="s">
        <v>80</v>
      </c>
      <c r="BK309" s="203">
        <f t="shared" si="89"/>
        <v>0</v>
      </c>
      <c r="BL309" s="24" t="s">
        <v>275</v>
      </c>
      <c r="BM309" s="24" t="s">
        <v>2580</v>
      </c>
    </row>
    <row r="310" spans="2:65" s="1" customFormat="1" ht="16.5" customHeight="1">
      <c r="B310" s="41"/>
      <c r="C310" s="192" t="s">
        <v>2581</v>
      </c>
      <c r="D310" s="192" t="s">
        <v>155</v>
      </c>
      <c r="E310" s="193" t="s">
        <v>2582</v>
      </c>
      <c r="F310" s="194" t="s">
        <v>2583</v>
      </c>
      <c r="G310" s="195" t="s">
        <v>804</v>
      </c>
      <c r="H310" s="196">
        <v>1</v>
      </c>
      <c r="I310" s="197"/>
      <c r="J310" s="198">
        <f t="shared" si="80"/>
        <v>0</v>
      </c>
      <c r="K310" s="194" t="s">
        <v>21</v>
      </c>
      <c r="L310" s="61"/>
      <c r="M310" s="199" t="s">
        <v>21</v>
      </c>
      <c r="N310" s="200" t="s">
        <v>43</v>
      </c>
      <c r="O310" s="42"/>
      <c r="P310" s="201">
        <f t="shared" si="81"/>
        <v>0</v>
      </c>
      <c r="Q310" s="201">
        <v>0</v>
      </c>
      <c r="R310" s="201">
        <f t="shared" si="82"/>
        <v>0</v>
      </c>
      <c r="S310" s="201">
        <v>0</v>
      </c>
      <c r="T310" s="202">
        <f t="shared" si="83"/>
        <v>0</v>
      </c>
      <c r="AR310" s="24" t="s">
        <v>275</v>
      </c>
      <c r="AT310" s="24" t="s">
        <v>155</v>
      </c>
      <c r="AU310" s="24" t="s">
        <v>80</v>
      </c>
      <c r="AY310" s="24" t="s">
        <v>152</v>
      </c>
      <c r="BE310" s="203">
        <f t="shared" si="84"/>
        <v>0</v>
      </c>
      <c r="BF310" s="203">
        <f t="shared" si="85"/>
        <v>0</v>
      </c>
      <c r="BG310" s="203">
        <f t="shared" si="86"/>
        <v>0</v>
      </c>
      <c r="BH310" s="203">
        <f t="shared" si="87"/>
        <v>0</v>
      </c>
      <c r="BI310" s="203">
        <f t="shared" si="88"/>
        <v>0</v>
      </c>
      <c r="BJ310" s="24" t="s">
        <v>80</v>
      </c>
      <c r="BK310" s="203">
        <f t="shared" si="89"/>
        <v>0</v>
      </c>
      <c r="BL310" s="24" t="s">
        <v>275</v>
      </c>
      <c r="BM310" s="24" t="s">
        <v>2584</v>
      </c>
    </row>
    <row r="311" spans="2:65" s="1" customFormat="1" ht="16.5" customHeight="1">
      <c r="B311" s="41"/>
      <c r="C311" s="192" t="s">
        <v>2585</v>
      </c>
      <c r="D311" s="192" t="s">
        <v>155</v>
      </c>
      <c r="E311" s="193" t="s">
        <v>2586</v>
      </c>
      <c r="F311" s="194" t="s">
        <v>2587</v>
      </c>
      <c r="G311" s="195" t="s">
        <v>804</v>
      </c>
      <c r="H311" s="196">
        <v>1</v>
      </c>
      <c r="I311" s="197"/>
      <c r="J311" s="198">
        <f t="shared" si="80"/>
        <v>0</v>
      </c>
      <c r="K311" s="194" t="s">
        <v>21</v>
      </c>
      <c r="L311" s="61"/>
      <c r="M311" s="199" t="s">
        <v>21</v>
      </c>
      <c r="N311" s="200" t="s">
        <v>43</v>
      </c>
      <c r="O311" s="42"/>
      <c r="P311" s="201">
        <f t="shared" si="81"/>
        <v>0</v>
      </c>
      <c r="Q311" s="201">
        <v>0</v>
      </c>
      <c r="R311" s="201">
        <f t="shared" si="82"/>
        <v>0</v>
      </c>
      <c r="S311" s="201">
        <v>0</v>
      </c>
      <c r="T311" s="202">
        <f t="shared" si="83"/>
        <v>0</v>
      </c>
      <c r="AR311" s="24" t="s">
        <v>275</v>
      </c>
      <c r="AT311" s="24" t="s">
        <v>155</v>
      </c>
      <c r="AU311" s="24" t="s">
        <v>80</v>
      </c>
      <c r="AY311" s="24" t="s">
        <v>152</v>
      </c>
      <c r="BE311" s="203">
        <f t="shared" si="84"/>
        <v>0</v>
      </c>
      <c r="BF311" s="203">
        <f t="shared" si="85"/>
        <v>0</v>
      </c>
      <c r="BG311" s="203">
        <f t="shared" si="86"/>
        <v>0</v>
      </c>
      <c r="BH311" s="203">
        <f t="shared" si="87"/>
        <v>0</v>
      </c>
      <c r="BI311" s="203">
        <f t="shared" si="88"/>
        <v>0</v>
      </c>
      <c r="BJ311" s="24" t="s">
        <v>80</v>
      </c>
      <c r="BK311" s="203">
        <f t="shared" si="89"/>
        <v>0</v>
      </c>
      <c r="BL311" s="24" t="s">
        <v>275</v>
      </c>
      <c r="BM311" s="24" t="s">
        <v>2588</v>
      </c>
    </row>
    <row r="312" spans="2:65" s="1" customFormat="1" ht="16.5" customHeight="1">
      <c r="B312" s="41"/>
      <c r="C312" s="192" t="s">
        <v>2589</v>
      </c>
      <c r="D312" s="192" t="s">
        <v>155</v>
      </c>
      <c r="E312" s="193" t="s">
        <v>2590</v>
      </c>
      <c r="F312" s="194" t="s">
        <v>2591</v>
      </c>
      <c r="G312" s="195" t="s">
        <v>1841</v>
      </c>
      <c r="H312" s="196">
        <v>72</v>
      </c>
      <c r="I312" s="197"/>
      <c r="J312" s="198">
        <f t="shared" si="80"/>
        <v>0</v>
      </c>
      <c r="K312" s="194" t="s">
        <v>21</v>
      </c>
      <c r="L312" s="61"/>
      <c r="M312" s="199" t="s">
        <v>21</v>
      </c>
      <c r="N312" s="200" t="s">
        <v>43</v>
      </c>
      <c r="O312" s="42"/>
      <c r="P312" s="201">
        <f t="shared" si="81"/>
        <v>0</v>
      </c>
      <c r="Q312" s="201">
        <v>0</v>
      </c>
      <c r="R312" s="201">
        <f t="shared" si="82"/>
        <v>0</v>
      </c>
      <c r="S312" s="201">
        <v>0</v>
      </c>
      <c r="T312" s="202">
        <f t="shared" si="83"/>
        <v>0</v>
      </c>
      <c r="AR312" s="24" t="s">
        <v>275</v>
      </c>
      <c r="AT312" s="24" t="s">
        <v>155</v>
      </c>
      <c r="AU312" s="24" t="s">
        <v>80</v>
      </c>
      <c r="AY312" s="24" t="s">
        <v>152</v>
      </c>
      <c r="BE312" s="203">
        <f t="shared" si="84"/>
        <v>0</v>
      </c>
      <c r="BF312" s="203">
        <f t="shared" si="85"/>
        <v>0</v>
      </c>
      <c r="BG312" s="203">
        <f t="shared" si="86"/>
        <v>0</v>
      </c>
      <c r="BH312" s="203">
        <f t="shared" si="87"/>
        <v>0</v>
      </c>
      <c r="BI312" s="203">
        <f t="shared" si="88"/>
        <v>0</v>
      </c>
      <c r="BJ312" s="24" t="s">
        <v>80</v>
      </c>
      <c r="BK312" s="203">
        <f t="shared" si="89"/>
        <v>0</v>
      </c>
      <c r="BL312" s="24" t="s">
        <v>275</v>
      </c>
      <c r="BM312" s="24" t="s">
        <v>2592</v>
      </c>
    </row>
    <row r="313" spans="2:65" s="1" customFormat="1" ht="16.5" customHeight="1">
      <c r="B313" s="41"/>
      <c r="C313" s="192" t="s">
        <v>2593</v>
      </c>
      <c r="D313" s="192" t="s">
        <v>155</v>
      </c>
      <c r="E313" s="193" t="s">
        <v>2594</v>
      </c>
      <c r="F313" s="194" t="s">
        <v>2595</v>
      </c>
      <c r="G313" s="195" t="s">
        <v>1841</v>
      </c>
      <c r="H313" s="196">
        <v>16</v>
      </c>
      <c r="I313" s="197"/>
      <c r="J313" s="198">
        <f t="shared" si="80"/>
        <v>0</v>
      </c>
      <c r="K313" s="194" t="s">
        <v>21</v>
      </c>
      <c r="L313" s="61"/>
      <c r="M313" s="199" t="s">
        <v>21</v>
      </c>
      <c r="N313" s="200" t="s">
        <v>43</v>
      </c>
      <c r="O313" s="42"/>
      <c r="P313" s="201">
        <f t="shared" si="81"/>
        <v>0</v>
      </c>
      <c r="Q313" s="201">
        <v>0</v>
      </c>
      <c r="R313" s="201">
        <f t="shared" si="82"/>
        <v>0</v>
      </c>
      <c r="S313" s="201">
        <v>0</v>
      </c>
      <c r="T313" s="202">
        <f t="shared" si="83"/>
        <v>0</v>
      </c>
      <c r="AR313" s="24" t="s">
        <v>275</v>
      </c>
      <c r="AT313" s="24" t="s">
        <v>155</v>
      </c>
      <c r="AU313" s="24" t="s">
        <v>80</v>
      </c>
      <c r="AY313" s="24" t="s">
        <v>152</v>
      </c>
      <c r="BE313" s="203">
        <f t="shared" si="84"/>
        <v>0</v>
      </c>
      <c r="BF313" s="203">
        <f t="shared" si="85"/>
        <v>0</v>
      </c>
      <c r="BG313" s="203">
        <f t="shared" si="86"/>
        <v>0</v>
      </c>
      <c r="BH313" s="203">
        <f t="shared" si="87"/>
        <v>0</v>
      </c>
      <c r="BI313" s="203">
        <f t="shared" si="88"/>
        <v>0</v>
      </c>
      <c r="BJ313" s="24" t="s">
        <v>80</v>
      </c>
      <c r="BK313" s="203">
        <f t="shared" si="89"/>
        <v>0</v>
      </c>
      <c r="BL313" s="24" t="s">
        <v>275</v>
      </c>
      <c r="BM313" s="24" t="s">
        <v>2596</v>
      </c>
    </row>
    <row r="314" spans="2:65" s="1" customFormat="1" ht="16.5" customHeight="1">
      <c r="B314" s="41"/>
      <c r="C314" s="192" t="s">
        <v>2597</v>
      </c>
      <c r="D314" s="192" t="s">
        <v>155</v>
      </c>
      <c r="E314" s="193" t="s">
        <v>2598</v>
      </c>
      <c r="F314" s="194" t="s">
        <v>2599</v>
      </c>
      <c r="G314" s="195" t="s">
        <v>1841</v>
      </c>
      <c r="H314" s="196">
        <v>4</v>
      </c>
      <c r="I314" s="197"/>
      <c r="J314" s="198">
        <f t="shared" si="80"/>
        <v>0</v>
      </c>
      <c r="K314" s="194" t="s">
        <v>21</v>
      </c>
      <c r="L314" s="61"/>
      <c r="M314" s="199" t="s">
        <v>21</v>
      </c>
      <c r="N314" s="265" t="s">
        <v>43</v>
      </c>
      <c r="O314" s="262"/>
      <c r="P314" s="266">
        <f t="shared" si="81"/>
        <v>0</v>
      </c>
      <c r="Q314" s="266">
        <v>0</v>
      </c>
      <c r="R314" s="266">
        <f t="shared" si="82"/>
        <v>0</v>
      </c>
      <c r="S314" s="266">
        <v>0</v>
      </c>
      <c r="T314" s="267">
        <f t="shared" si="83"/>
        <v>0</v>
      </c>
      <c r="AR314" s="24" t="s">
        <v>275</v>
      </c>
      <c r="AT314" s="24" t="s">
        <v>155</v>
      </c>
      <c r="AU314" s="24" t="s">
        <v>80</v>
      </c>
      <c r="AY314" s="24" t="s">
        <v>152</v>
      </c>
      <c r="BE314" s="203">
        <f t="shared" si="84"/>
        <v>0</v>
      </c>
      <c r="BF314" s="203">
        <f t="shared" si="85"/>
        <v>0</v>
      </c>
      <c r="BG314" s="203">
        <f t="shared" si="86"/>
        <v>0</v>
      </c>
      <c r="BH314" s="203">
        <f t="shared" si="87"/>
        <v>0</v>
      </c>
      <c r="BI314" s="203">
        <f t="shared" si="88"/>
        <v>0</v>
      </c>
      <c r="BJ314" s="24" t="s">
        <v>80</v>
      </c>
      <c r="BK314" s="203">
        <f t="shared" si="89"/>
        <v>0</v>
      </c>
      <c r="BL314" s="24" t="s">
        <v>275</v>
      </c>
      <c r="BM314" s="24" t="s">
        <v>2600</v>
      </c>
    </row>
    <row r="315" spans="2:65" s="1" customFormat="1" ht="6.95" customHeight="1">
      <c r="B315" s="56"/>
      <c r="C315" s="57"/>
      <c r="D315" s="57"/>
      <c r="E315" s="57"/>
      <c r="F315" s="57"/>
      <c r="G315" s="57"/>
      <c r="H315" s="57"/>
      <c r="I315" s="139"/>
      <c r="J315" s="57"/>
      <c r="K315" s="57"/>
      <c r="L315" s="61"/>
    </row>
  </sheetData>
  <sheetProtection algorithmName="SHA-512" hashValue="G9tcA+yC7jcUqb/QDaEka5oS7ifLajc0BxtGZW4UasQdSG+7Hxu6GWiFBo1/AzsPU1zg9SqZhThd39R9RPj4XQ==" saltValue="+aX6SvrR6eo/0RIBk2QGeK7AO7XXmSX35BdjHBzsespP/hPjyCH9L/SVJmPbh9tGQUJkzMM9YLvYPvTABZJpMg==" spinCount="100000" sheet="1" objects="1" scenarios="1" formatColumns="0" formatRows="0" autoFilter="0"/>
  <autoFilter ref="C79:K314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101</v>
      </c>
      <c r="G1" s="392" t="s">
        <v>102</v>
      </c>
      <c r="H1" s="392"/>
      <c r="I1" s="115"/>
      <c r="J1" s="114" t="s">
        <v>103</v>
      </c>
      <c r="K1" s="113" t="s">
        <v>104</v>
      </c>
      <c r="L1" s="114" t="s">
        <v>105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Stavební úpravy stanice st.dětí, dětská klinika-pavilon D3-4.NP, Krajská zdravotní a.s. - Masarykova nemocnice Ústí n.L.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2601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19. 12. 2017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3" t="s">
        <v>21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ROUND(SUM(BE77:BE128), 2)</f>
        <v>0</v>
      </c>
      <c r="G30" s="42"/>
      <c r="H30" s="42"/>
      <c r="I30" s="131">
        <v>0.21</v>
      </c>
      <c r="J30" s="130">
        <f>ROUND(ROUND((SUM(BE77:BE128)),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ROUND(SUM(BF77:BF128), 2)</f>
        <v>0</v>
      </c>
      <c r="G31" s="42"/>
      <c r="H31" s="42"/>
      <c r="I31" s="131">
        <v>0.15</v>
      </c>
      <c r="J31" s="130">
        <f>ROUND(ROUND((SUM(BF77:BF128)),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ROUND(SUM(BG77:BG128),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ROUND(SUM(BH77:BH128),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ROUND(SUM(BI77:BI128),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Stavební úpravy stanice st.dětí, dětská klinika-pavilon D3-4.NP, Krajská zdravotní a.s. - Masarykova nemocnice Ústí n.L.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06 - Rozvody medicínských plynů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Ústí nad Labem</v>
      </c>
      <c r="G49" s="42"/>
      <c r="H49" s="42"/>
      <c r="I49" s="119" t="s">
        <v>25</v>
      </c>
      <c r="J49" s="120" t="str">
        <f>IF(J12="","",J12)</f>
        <v>19. 12. 2017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Krajská zdravotní a.s., Masarykova nemocnice UL</v>
      </c>
      <c r="G51" s="42"/>
      <c r="H51" s="42"/>
      <c r="I51" s="119" t="s">
        <v>33</v>
      </c>
      <c r="J51" s="353" t="str">
        <f>E21</f>
        <v>ARCHATELIÉR, spol.s r.o., Ústí n.L.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110</v>
      </c>
      <c r="D54" s="132"/>
      <c r="E54" s="132"/>
      <c r="F54" s="132"/>
      <c r="G54" s="132"/>
      <c r="H54" s="132"/>
      <c r="I54" s="145"/>
      <c r="J54" s="146" t="s">
        <v>111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112</v>
      </c>
      <c r="D56" s="42"/>
      <c r="E56" s="42"/>
      <c r="F56" s="42"/>
      <c r="G56" s="42"/>
      <c r="H56" s="42"/>
      <c r="I56" s="118"/>
      <c r="J56" s="128">
        <f>J77</f>
        <v>0</v>
      </c>
      <c r="K56" s="45"/>
      <c r="AU56" s="24" t="s">
        <v>113</v>
      </c>
    </row>
    <row r="57" spans="2:47" s="7" customFormat="1" ht="24.95" customHeight="1">
      <c r="B57" s="149"/>
      <c r="C57" s="150"/>
      <c r="D57" s="151" t="s">
        <v>2602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8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39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42"/>
      <c r="J63" s="60"/>
      <c r="K63" s="60"/>
      <c r="L63" s="61"/>
    </row>
    <row r="64" spans="2:47" s="1" customFormat="1" ht="36.950000000000003" customHeight="1">
      <c r="B64" s="41"/>
      <c r="C64" s="62" t="s">
        <v>136</v>
      </c>
      <c r="D64" s="63"/>
      <c r="E64" s="63"/>
      <c r="F64" s="63"/>
      <c r="G64" s="63"/>
      <c r="H64" s="63"/>
      <c r="I64" s="163"/>
      <c r="J64" s="63"/>
      <c r="K64" s="63"/>
      <c r="L64" s="61"/>
    </row>
    <row r="65" spans="2:65" s="1" customFormat="1" ht="6.95" customHeight="1">
      <c r="B65" s="41"/>
      <c r="C65" s="63"/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14.45" customHeight="1">
      <c r="B66" s="41"/>
      <c r="C66" s="65" t="s">
        <v>18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6.5" customHeight="1">
      <c r="B67" s="41"/>
      <c r="C67" s="63"/>
      <c r="D67" s="63"/>
      <c r="E67" s="389" t="str">
        <f>E7</f>
        <v>Stavební úpravy stanice st.dětí, dětská klinika-pavilon D3-4.NP, Krajská zdravotní a.s. - Masarykova nemocnice Ústí n.L.</v>
      </c>
      <c r="F67" s="390"/>
      <c r="G67" s="390"/>
      <c r="H67" s="390"/>
      <c r="I67" s="163"/>
      <c r="J67" s="63"/>
      <c r="K67" s="63"/>
      <c r="L67" s="61"/>
    </row>
    <row r="68" spans="2:65" s="1" customFormat="1" ht="14.45" customHeight="1">
      <c r="B68" s="41"/>
      <c r="C68" s="65" t="s">
        <v>107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5" s="1" customFormat="1" ht="17.25" customHeight="1">
      <c r="B69" s="41"/>
      <c r="C69" s="63"/>
      <c r="D69" s="63"/>
      <c r="E69" s="364" t="str">
        <f>E9</f>
        <v>06 - Rozvody medicínských plynů</v>
      </c>
      <c r="F69" s="391"/>
      <c r="G69" s="391"/>
      <c r="H69" s="391"/>
      <c r="I69" s="163"/>
      <c r="J69" s="63"/>
      <c r="K69" s="63"/>
      <c r="L69" s="61"/>
    </row>
    <row r="70" spans="2:65" s="1" customFormat="1" ht="6.95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65" s="1" customFormat="1" ht="18" customHeight="1">
      <c r="B71" s="41"/>
      <c r="C71" s="65" t="s">
        <v>23</v>
      </c>
      <c r="D71" s="63"/>
      <c r="E71" s="63"/>
      <c r="F71" s="164" t="str">
        <f>F12</f>
        <v>Ústí nad Labem</v>
      </c>
      <c r="G71" s="63"/>
      <c r="H71" s="63"/>
      <c r="I71" s="165" t="s">
        <v>25</v>
      </c>
      <c r="J71" s="73" t="str">
        <f>IF(J12="","",J12)</f>
        <v>19. 12. 2017</v>
      </c>
      <c r="K71" s="63"/>
      <c r="L71" s="61"/>
    </row>
    <row r="72" spans="2:65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5" s="1" customFormat="1">
      <c r="B73" s="41"/>
      <c r="C73" s="65" t="s">
        <v>27</v>
      </c>
      <c r="D73" s="63"/>
      <c r="E73" s="63"/>
      <c r="F73" s="164" t="str">
        <f>E15</f>
        <v>Krajská zdravotní a.s., Masarykova nemocnice UL</v>
      </c>
      <c r="G73" s="63"/>
      <c r="H73" s="63"/>
      <c r="I73" s="165" t="s">
        <v>33</v>
      </c>
      <c r="J73" s="164" t="str">
        <f>E21</f>
        <v>ARCHATELIÉR, spol.s r.o., Ústí n.L.</v>
      </c>
      <c r="K73" s="63"/>
      <c r="L73" s="61"/>
    </row>
    <row r="74" spans="2:65" s="1" customFormat="1" ht="14.45" customHeight="1">
      <c r="B74" s="41"/>
      <c r="C74" s="65" t="s">
        <v>31</v>
      </c>
      <c r="D74" s="63"/>
      <c r="E74" s="63"/>
      <c r="F74" s="164" t="str">
        <f>IF(E18="","",E18)</f>
        <v/>
      </c>
      <c r="G74" s="63"/>
      <c r="H74" s="63"/>
      <c r="I74" s="16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5" s="9" customFormat="1" ht="29.25" customHeight="1">
      <c r="B76" s="166"/>
      <c r="C76" s="167" t="s">
        <v>137</v>
      </c>
      <c r="D76" s="168" t="s">
        <v>57</v>
      </c>
      <c r="E76" s="168" t="s">
        <v>53</v>
      </c>
      <c r="F76" s="168" t="s">
        <v>138</v>
      </c>
      <c r="G76" s="168" t="s">
        <v>139</v>
      </c>
      <c r="H76" s="168" t="s">
        <v>140</v>
      </c>
      <c r="I76" s="169" t="s">
        <v>141</v>
      </c>
      <c r="J76" s="168" t="s">
        <v>111</v>
      </c>
      <c r="K76" s="170" t="s">
        <v>142</v>
      </c>
      <c r="L76" s="171"/>
      <c r="M76" s="81" t="s">
        <v>143</v>
      </c>
      <c r="N76" s="82" t="s">
        <v>42</v>
      </c>
      <c r="O76" s="82" t="s">
        <v>144</v>
      </c>
      <c r="P76" s="82" t="s">
        <v>145</v>
      </c>
      <c r="Q76" s="82" t="s">
        <v>146</v>
      </c>
      <c r="R76" s="82" t="s">
        <v>147</v>
      </c>
      <c r="S76" s="82" t="s">
        <v>148</v>
      </c>
      <c r="T76" s="83" t="s">
        <v>149</v>
      </c>
    </row>
    <row r="77" spans="2:65" s="1" customFormat="1" ht="29.25" customHeight="1">
      <c r="B77" s="41"/>
      <c r="C77" s="87" t="s">
        <v>112</v>
      </c>
      <c r="D77" s="63"/>
      <c r="E77" s="63"/>
      <c r="F77" s="63"/>
      <c r="G77" s="63"/>
      <c r="H77" s="63"/>
      <c r="I77" s="163"/>
      <c r="J77" s="172">
        <f>BK77</f>
        <v>0</v>
      </c>
      <c r="K77" s="63"/>
      <c r="L77" s="61"/>
      <c r="M77" s="84"/>
      <c r="N77" s="85"/>
      <c r="O77" s="85"/>
      <c r="P77" s="173">
        <f>P78</f>
        <v>0</v>
      </c>
      <c r="Q77" s="85"/>
      <c r="R77" s="173">
        <f>R78</f>
        <v>0</v>
      </c>
      <c r="S77" s="85"/>
      <c r="T77" s="174">
        <f>T78</f>
        <v>0</v>
      </c>
      <c r="AT77" s="24" t="s">
        <v>71</v>
      </c>
      <c r="AU77" s="24" t="s">
        <v>113</v>
      </c>
      <c r="BK77" s="175">
        <f>BK78</f>
        <v>0</v>
      </c>
    </row>
    <row r="78" spans="2:65" s="10" customFormat="1" ht="37.35" customHeight="1">
      <c r="B78" s="176"/>
      <c r="C78" s="177"/>
      <c r="D78" s="178" t="s">
        <v>71</v>
      </c>
      <c r="E78" s="179" t="s">
        <v>2603</v>
      </c>
      <c r="F78" s="179" t="s">
        <v>93</v>
      </c>
      <c r="G78" s="177"/>
      <c r="H78" s="177"/>
      <c r="I78" s="180"/>
      <c r="J78" s="181">
        <f>BK78</f>
        <v>0</v>
      </c>
      <c r="K78" s="177"/>
      <c r="L78" s="182"/>
      <c r="M78" s="183"/>
      <c r="N78" s="184"/>
      <c r="O78" s="184"/>
      <c r="P78" s="185">
        <f>SUM(P79:P128)</f>
        <v>0</v>
      </c>
      <c r="Q78" s="184"/>
      <c r="R78" s="185">
        <f>SUM(R79:R128)</f>
        <v>0</v>
      </c>
      <c r="S78" s="184"/>
      <c r="T78" s="186">
        <f>SUM(T79:T128)</f>
        <v>0</v>
      </c>
      <c r="AR78" s="187" t="s">
        <v>153</v>
      </c>
      <c r="AT78" s="188" t="s">
        <v>71</v>
      </c>
      <c r="AU78" s="188" t="s">
        <v>72</v>
      </c>
      <c r="AY78" s="187" t="s">
        <v>152</v>
      </c>
      <c r="BK78" s="189">
        <f>SUM(BK79:BK128)</f>
        <v>0</v>
      </c>
    </row>
    <row r="79" spans="2:65" s="1" customFormat="1" ht="16.5" customHeight="1">
      <c r="B79" s="41"/>
      <c r="C79" s="192" t="s">
        <v>80</v>
      </c>
      <c r="D79" s="192" t="s">
        <v>155</v>
      </c>
      <c r="E79" s="193" t="s">
        <v>2604</v>
      </c>
      <c r="F79" s="194" t="s">
        <v>2605</v>
      </c>
      <c r="G79" s="195" t="s">
        <v>242</v>
      </c>
      <c r="H79" s="196">
        <v>56</v>
      </c>
      <c r="I79" s="197"/>
      <c r="J79" s="198">
        <f t="shared" ref="J79:J110" si="0">ROUND(I79*H79,2)</f>
        <v>0</v>
      </c>
      <c r="K79" s="194" t="s">
        <v>21</v>
      </c>
      <c r="L79" s="61"/>
      <c r="M79" s="199" t="s">
        <v>21</v>
      </c>
      <c r="N79" s="200" t="s">
        <v>43</v>
      </c>
      <c r="O79" s="42"/>
      <c r="P79" s="201">
        <f t="shared" ref="P79:P110" si="1">O79*H79</f>
        <v>0</v>
      </c>
      <c r="Q79" s="201">
        <v>0</v>
      </c>
      <c r="R79" s="201">
        <f t="shared" ref="R79:R110" si="2">Q79*H79</f>
        <v>0</v>
      </c>
      <c r="S79" s="201">
        <v>0</v>
      </c>
      <c r="T79" s="202">
        <f t="shared" ref="T79:T110" si="3">S79*H79</f>
        <v>0</v>
      </c>
      <c r="AR79" s="24" t="s">
        <v>412</v>
      </c>
      <c r="AT79" s="24" t="s">
        <v>155</v>
      </c>
      <c r="AU79" s="24" t="s">
        <v>80</v>
      </c>
      <c r="AY79" s="24" t="s">
        <v>152</v>
      </c>
      <c r="BE79" s="203">
        <f t="shared" ref="BE79:BE110" si="4">IF(N79="základní",J79,0)</f>
        <v>0</v>
      </c>
      <c r="BF79" s="203">
        <f t="shared" ref="BF79:BF110" si="5">IF(N79="snížená",J79,0)</f>
        <v>0</v>
      </c>
      <c r="BG79" s="203">
        <f t="shared" ref="BG79:BG110" si="6">IF(N79="zákl. přenesená",J79,0)</f>
        <v>0</v>
      </c>
      <c r="BH79" s="203">
        <f t="shared" ref="BH79:BH110" si="7">IF(N79="sníž. přenesená",J79,0)</f>
        <v>0</v>
      </c>
      <c r="BI79" s="203">
        <f t="shared" ref="BI79:BI110" si="8">IF(N79="nulová",J79,0)</f>
        <v>0</v>
      </c>
      <c r="BJ79" s="24" t="s">
        <v>80</v>
      </c>
      <c r="BK79" s="203">
        <f t="shared" ref="BK79:BK110" si="9">ROUND(I79*H79,2)</f>
        <v>0</v>
      </c>
      <c r="BL79" s="24" t="s">
        <v>412</v>
      </c>
      <c r="BM79" s="24" t="s">
        <v>2606</v>
      </c>
    </row>
    <row r="80" spans="2:65" s="1" customFormat="1" ht="16.5" customHeight="1">
      <c r="B80" s="41"/>
      <c r="C80" s="250" t="s">
        <v>82</v>
      </c>
      <c r="D80" s="250" t="s">
        <v>177</v>
      </c>
      <c r="E80" s="251" t="s">
        <v>2607</v>
      </c>
      <c r="F80" s="252" t="s">
        <v>2608</v>
      </c>
      <c r="G80" s="253" t="s">
        <v>242</v>
      </c>
      <c r="H80" s="254">
        <v>56</v>
      </c>
      <c r="I80" s="255"/>
      <c r="J80" s="256">
        <f t="shared" si="0"/>
        <v>0</v>
      </c>
      <c r="K80" s="252" t="s">
        <v>21</v>
      </c>
      <c r="L80" s="257"/>
      <c r="M80" s="258" t="s">
        <v>21</v>
      </c>
      <c r="N80" s="259" t="s">
        <v>43</v>
      </c>
      <c r="O80" s="42"/>
      <c r="P80" s="201">
        <f t="shared" si="1"/>
        <v>0</v>
      </c>
      <c r="Q80" s="201">
        <v>0</v>
      </c>
      <c r="R80" s="201">
        <f t="shared" si="2"/>
        <v>0</v>
      </c>
      <c r="S80" s="201">
        <v>0</v>
      </c>
      <c r="T80" s="202">
        <f t="shared" si="3"/>
        <v>0</v>
      </c>
      <c r="AR80" s="24" t="s">
        <v>2609</v>
      </c>
      <c r="AT80" s="24" t="s">
        <v>177</v>
      </c>
      <c r="AU80" s="24" t="s">
        <v>80</v>
      </c>
      <c r="AY80" s="24" t="s">
        <v>152</v>
      </c>
      <c r="BE80" s="203">
        <f t="shared" si="4"/>
        <v>0</v>
      </c>
      <c r="BF80" s="203">
        <f t="shared" si="5"/>
        <v>0</v>
      </c>
      <c r="BG80" s="203">
        <f t="shared" si="6"/>
        <v>0</v>
      </c>
      <c r="BH80" s="203">
        <f t="shared" si="7"/>
        <v>0</v>
      </c>
      <c r="BI80" s="203">
        <f t="shared" si="8"/>
        <v>0</v>
      </c>
      <c r="BJ80" s="24" t="s">
        <v>80</v>
      </c>
      <c r="BK80" s="203">
        <f t="shared" si="9"/>
        <v>0</v>
      </c>
      <c r="BL80" s="24" t="s">
        <v>412</v>
      </c>
      <c r="BM80" s="24" t="s">
        <v>2610</v>
      </c>
    </row>
    <row r="81" spans="2:65" s="1" customFormat="1" ht="16.5" customHeight="1">
      <c r="B81" s="41"/>
      <c r="C81" s="192" t="s">
        <v>153</v>
      </c>
      <c r="D81" s="192" t="s">
        <v>155</v>
      </c>
      <c r="E81" s="193" t="s">
        <v>2611</v>
      </c>
      <c r="F81" s="194" t="s">
        <v>2612</v>
      </c>
      <c r="G81" s="195" t="s">
        <v>242</v>
      </c>
      <c r="H81" s="196">
        <v>70</v>
      </c>
      <c r="I81" s="197"/>
      <c r="J81" s="198">
        <f t="shared" si="0"/>
        <v>0</v>
      </c>
      <c r="K81" s="194" t="s">
        <v>21</v>
      </c>
      <c r="L81" s="61"/>
      <c r="M81" s="199" t="s">
        <v>21</v>
      </c>
      <c r="N81" s="200" t="s">
        <v>43</v>
      </c>
      <c r="O81" s="42"/>
      <c r="P81" s="201">
        <f t="shared" si="1"/>
        <v>0</v>
      </c>
      <c r="Q81" s="201">
        <v>0</v>
      </c>
      <c r="R81" s="201">
        <f t="shared" si="2"/>
        <v>0</v>
      </c>
      <c r="S81" s="201">
        <v>0</v>
      </c>
      <c r="T81" s="202">
        <f t="shared" si="3"/>
        <v>0</v>
      </c>
      <c r="AR81" s="24" t="s">
        <v>412</v>
      </c>
      <c r="AT81" s="24" t="s">
        <v>155</v>
      </c>
      <c r="AU81" s="24" t="s">
        <v>80</v>
      </c>
      <c r="AY81" s="24" t="s">
        <v>152</v>
      </c>
      <c r="BE81" s="203">
        <f t="shared" si="4"/>
        <v>0</v>
      </c>
      <c r="BF81" s="203">
        <f t="shared" si="5"/>
        <v>0</v>
      </c>
      <c r="BG81" s="203">
        <f t="shared" si="6"/>
        <v>0</v>
      </c>
      <c r="BH81" s="203">
        <f t="shared" si="7"/>
        <v>0</v>
      </c>
      <c r="BI81" s="203">
        <f t="shared" si="8"/>
        <v>0</v>
      </c>
      <c r="BJ81" s="24" t="s">
        <v>80</v>
      </c>
      <c r="BK81" s="203">
        <f t="shared" si="9"/>
        <v>0</v>
      </c>
      <c r="BL81" s="24" t="s">
        <v>412</v>
      </c>
      <c r="BM81" s="24" t="s">
        <v>2613</v>
      </c>
    </row>
    <row r="82" spans="2:65" s="1" customFormat="1" ht="16.5" customHeight="1">
      <c r="B82" s="41"/>
      <c r="C82" s="250" t="s">
        <v>160</v>
      </c>
      <c r="D82" s="250" t="s">
        <v>177</v>
      </c>
      <c r="E82" s="251" t="s">
        <v>2614</v>
      </c>
      <c r="F82" s="252" t="s">
        <v>2615</v>
      </c>
      <c r="G82" s="253" t="s">
        <v>242</v>
      </c>
      <c r="H82" s="254">
        <v>70</v>
      </c>
      <c r="I82" s="255"/>
      <c r="J82" s="256">
        <f t="shared" si="0"/>
        <v>0</v>
      </c>
      <c r="K82" s="252" t="s">
        <v>21</v>
      </c>
      <c r="L82" s="257"/>
      <c r="M82" s="258" t="s">
        <v>21</v>
      </c>
      <c r="N82" s="259" t="s">
        <v>43</v>
      </c>
      <c r="O82" s="42"/>
      <c r="P82" s="201">
        <f t="shared" si="1"/>
        <v>0</v>
      </c>
      <c r="Q82" s="201">
        <v>0</v>
      </c>
      <c r="R82" s="201">
        <f t="shared" si="2"/>
        <v>0</v>
      </c>
      <c r="S82" s="201">
        <v>0</v>
      </c>
      <c r="T82" s="202">
        <f t="shared" si="3"/>
        <v>0</v>
      </c>
      <c r="AR82" s="24" t="s">
        <v>2609</v>
      </c>
      <c r="AT82" s="24" t="s">
        <v>177</v>
      </c>
      <c r="AU82" s="24" t="s">
        <v>80</v>
      </c>
      <c r="AY82" s="24" t="s">
        <v>152</v>
      </c>
      <c r="BE82" s="203">
        <f t="shared" si="4"/>
        <v>0</v>
      </c>
      <c r="BF82" s="203">
        <f t="shared" si="5"/>
        <v>0</v>
      </c>
      <c r="BG82" s="203">
        <f t="shared" si="6"/>
        <v>0</v>
      </c>
      <c r="BH82" s="203">
        <f t="shared" si="7"/>
        <v>0</v>
      </c>
      <c r="BI82" s="203">
        <f t="shared" si="8"/>
        <v>0</v>
      </c>
      <c r="BJ82" s="24" t="s">
        <v>80</v>
      </c>
      <c r="BK82" s="203">
        <f t="shared" si="9"/>
        <v>0</v>
      </c>
      <c r="BL82" s="24" t="s">
        <v>412</v>
      </c>
      <c r="BM82" s="24" t="s">
        <v>2616</v>
      </c>
    </row>
    <row r="83" spans="2:65" s="1" customFormat="1" ht="16.5" customHeight="1">
      <c r="B83" s="41"/>
      <c r="C83" s="192" t="s">
        <v>197</v>
      </c>
      <c r="D83" s="192" t="s">
        <v>155</v>
      </c>
      <c r="E83" s="193" t="s">
        <v>2617</v>
      </c>
      <c r="F83" s="194" t="s">
        <v>2618</v>
      </c>
      <c r="G83" s="195" t="s">
        <v>242</v>
      </c>
      <c r="H83" s="196">
        <v>65</v>
      </c>
      <c r="I83" s="197"/>
      <c r="J83" s="198">
        <f t="shared" si="0"/>
        <v>0</v>
      </c>
      <c r="K83" s="194" t="s">
        <v>21</v>
      </c>
      <c r="L83" s="61"/>
      <c r="M83" s="199" t="s">
        <v>21</v>
      </c>
      <c r="N83" s="200" t="s">
        <v>43</v>
      </c>
      <c r="O83" s="42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4" t="s">
        <v>412</v>
      </c>
      <c r="AT83" s="24" t="s">
        <v>155</v>
      </c>
      <c r="AU83" s="24" t="s">
        <v>80</v>
      </c>
      <c r="AY83" s="24" t="s">
        <v>152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4" t="s">
        <v>80</v>
      </c>
      <c r="BK83" s="203">
        <f t="shared" si="9"/>
        <v>0</v>
      </c>
      <c r="BL83" s="24" t="s">
        <v>412</v>
      </c>
      <c r="BM83" s="24" t="s">
        <v>2619</v>
      </c>
    </row>
    <row r="84" spans="2:65" s="1" customFormat="1" ht="16.5" customHeight="1">
      <c r="B84" s="41"/>
      <c r="C84" s="250" t="s">
        <v>204</v>
      </c>
      <c r="D84" s="250" t="s">
        <v>177</v>
      </c>
      <c r="E84" s="251" t="s">
        <v>2620</v>
      </c>
      <c r="F84" s="252" t="s">
        <v>2621</v>
      </c>
      <c r="G84" s="253" t="s">
        <v>242</v>
      </c>
      <c r="H84" s="254">
        <v>65</v>
      </c>
      <c r="I84" s="255"/>
      <c r="J84" s="256">
        <f t="shared" si="0"/>
        <v>0</v>
      </c>
      <c r="K84" s="252" t="s">
        <v>21</v>
      </c>
      <c r="L84" s="257"/>
      <c r="M84" s="258" t="s">
        <v>21</v>
      </c>
      <c r="N84" s="259" t="s">
        <v>43</v>
      </c>
      <c r="O84" s="42"/>
      <c r="P84" s="201">
        <f t="shared" si="1"/>
        <v>0</v>
      </c>
      <c r="Q84" s="201">
        <v>0</v>
      </c>
      <c r="R84" s="201">
        <f t="shared" si="2"/>
        <v>0</v>
      </c>
      <c r="S84" s="201">
        <v>0</v>
      </c>
      <c r="T84" s="202">
        <f t="shared" si="3"/>
        <v>0</v>
      </c>
      <c r="AR84" s="24" t="s">
        <v>2609</v>
      </c>
      <c r="AT84" s="24" t="s">
        <v>177</v>
      </c>
      <c r="AU84" s="24" t="s">
        <v>80</v>
      </c>
      <c r="AY84" s="24" t="s">
        <v>152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80</v>
      </c>
      <c r="BK84" s="203">
        <f t="shared" si="9"/>
        <v>0</v>
      </c>
      <c r="BL84" s="24" t="s">
        <v>412</v>
      </c>
      <c r="BM84" s="24" t="s">
        <v>2622</v>
      </c>
    </row>
    <row r="85" spans="2:65" s="1" customFormat="1" ht="16.5" customHeight="1">
      <c r="B85" s="41"/>
      <c r="C85" s="250" t="s">
        <v>220</v>
      </c>
      <c r="D85" s="250" t="s">
        <v>177</v>
      </c>
      <c r="E85" s="251" t="s">
        <v>2623</v>
      </c>
      <c r="F85" s="252" t="s">
        <v>2624</v>
      </c>
      <c r="G85" s="253" t="s">
        <v>371</v>
      </c>
      <c r="H85" s="254">
        <v>1</v>
      </c>
      <c r="I85" s="255"/>
      <c r="J85" s="256">
        <f t="shared" si="0"/>
        <v>0</v>
      </c>
      <c r="K85" s="252" t="s">
        <v>21</v>
      </c>
      <c r="L85" s="257"/>
      <c r="M85" s="258" t="s">
        <v>21</v>
      </c>
      <c r="N85" s="259" t="s">
        <v>43</v>
      </c>
      <c r="O85" s="42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4" t="s">
        <v>2609</v>
      </c>
      <c r="AT85" s="24" t="s">
        <v>177</v>
      </c>
      <c r="AU85" s="24" t="s">
        <v>80</v>
      </c>
      <c r="AY85" s="24" t="s">
        <v>152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80</v>
      </c>
      <c r="BK85" s="203">
        <f t="shared" si="9"/>
        <v>0</v>
      </c>
      <c r="BL85" s="24" t="s">
        <v>412</v>
      </c>
      <c r="BM85" s="24" t="s">
        <v>2625</v>
      </c>
    </row>
    <row r="86" spans="2:65" s="1" customFormat="1" ht="16.5" customHeight="1">
      <c r="B86" s="41"/>
      <c r="C86" s="250" t="s">
        <v>180</v>
      </c>
      <c r="D86" s="250" t="s">
        <v>177</v>
      </c>
      <c r="E86" s="251" t="s">
        <v>2626</v>
      </c>
      <c r="F86" s="252" t="s">
        <v>2627</v>
      </c>
      <c r="G86" s="253" t="s">
        <v>2628</v>
      </c>
      <c r="H86" s="254">
        <v>550</v>
      </c>
      <c r="I86" s="255"/>
      <c r="J86" s="256">
        <f t="shared" si="0"/>
        <v>0</v>
      </c>
      <c r="K86" s="252" t="s">
        <v>21</v>
      </c>
      <c r="L86" s="257"/>
      <c r="M86" s="258" t="s">
        <v>21</v>
      </c>
      <c r="N86" s="259" t="s">
        <v>43</v>
      </c>
      <c r="O86" s="42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4" t="s">
        <v>2609</v>
      </c>
      <c r="AT86" s="24" t="s">
        <v>177</v>
      </c>
      <c r="AU86" s="24" t="s">
        <v>80</v>
      </c>
      <c r="AY86" s="24" t="s">
        <v>152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80</v>
      </c>
      <c r="BK86" s="203">
        <f t="shared" si="9"/>
        <v>0</v>
      </c>
      <c r="BL86" s="24" t="s">
        <v>412</v>
      </c>
      <c r="BM86" s="24" t="s">
        <v>2629</v>
      </c>
    </row>
    <row r="87" spans="2:65" s="1" customFormat="1" ht="16.5" customHeight="1">
      <c r="B87" s="41"/>
      <c r="C87" s="192" t="s">
        <v>233</v>
      </c>
      <c r="D87" s="192" t="s">
        <v>155</v>
      </c>
      <c r="E87" s="193" t="s">
        <v>2630</v>
      </c>
      <c r="F87" s="194" t="s">
        <v>2631</v>
      </c>
      <c r="G87" s="195" t="s">
        <v>804</v>
      </c>
      <c r="H87" s="196">
        <v>3</v>
      </c>
      <c r="I87" s="197"/>
      <c r="J87" s="198">
        <f t="shared" si="0"/>
        <v>0</v>
      </c>
      <c r="K87" s="194" t="s">
        <v>21</v>
      </c>
      <c r="L87" s="61"/>
      <c r="M87" s="199" t="s">
        <v>21</v>
      </c>
      <c r="N87" s="200" t="s">
        <v>43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412</v>
      </c>
      <c r="AT87" s="24" t="s">
        <v>155</v>
      </c>
      <c r="AU87" s="24" t="s">
        <v>80</v>
      </c>
      <c r="AY87" s="24" t="s">
        <v>152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80</v>
      </c>
      <c r="BK87" s="203">
        <f t="shared" si="9"/>
        <v>0</v>
      </c>
      <c r="BL87" s="24" t="s">
        <v>412</v>
      </c>
      <c r="BM87" s="24" t="s">
        <v>2632</v>
      </c>
    </row>
    <row r="88" spans="2:65" s="1" customFormat="1" ht="16.5" customHeight="1">
      <c r="B88" s="41"/>
      <c r="C88" s="250" t="s">
        <v>239</v>
      </c>
      <c r="D88" s="250" t="s">
        <v>177</v>
      </c>
      <c r="E88" s="251" t="s">
        <v>2633</v>
      </c>
      <c r="F88" s="252" t="s">
        <v>2634</v>
      </c>
      <c r="G88" s="253" t="s">
        <v>804</v>
      </c>
      <c r="H88" s="254">
        <v>3</v>
      </c>
      <c r="I88" s="255"/>
      <c r="J88" s="256">
        <f t="shared" si="0"/>
        <v>0</v>
      </c>
      <c r="K88" s="252" t="s">
        <v>21</v>
      </c>
      <c r="L88" s="257"/>
      <c r="M88" s="258" t="s">
        <v>21</v>
      </c>
      <c r="N88" s="259" t="s">
        <v>43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2609</v>
      </c>
      <c r="AT88" s="24" t="s">
        <v>177</v>
      </c>
      <c r="AU88" s="24" t="s">
        <v>80</v>
      </c>
      <c r="AY88" s="24" t="s">
        <v>152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80</v>
      </c>
      <c r="BK88" s="203">
        <f t="shared" si="9"/>
        <v>0</v>
      </c>
      <c r="BL88" s="24" t="s">
        <v>412</v>
      </c>
      <c r="BM88" s="24" t="s">
        <v>2635</v>
      </c>
    </row>
    <row r="89" spans="2:65" s="1" customFormat="1" ht="16.5" customHeight="1">
      <c r="B89" s="41"/>
      <c r="C89" s="192" t="s">
        <v>246</v>
      </c>
      <c r="D89" s="192" t="s">
        <v>155</v>
      </c>
      <c r="E89" s="193" t="s">
        <v>2636</v>
      </c>
      <c r="F89" s="194" t="s">
        <v>2637</v>
      </c>
      <c r="G89" s="195" t="s">
        <v>371</v>
      </c>
      <c r="H89" s="196">
        <v>76</v>
      </c>
      <c r="I89" s="197"/>
      <c r="J89" s="198">
        <f t="shared" si="0"/>
        <v>0</v>
      </c>
      <c r="K89" s="194" t="s">
        <v>21</v>
      </c>
      <c r="L89" s="61"/>
      <c r="M89" s="199" t="s">
        <v>21</v>
      </c>
      <c r="N89" s="200" t="s">
        <v>43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412</v>
      </c>
      <c r="AT89" s="24" t="s">
        <v>155</v>
      </c>
      <c r="AU89" s="24" t="s">
        <v>80</v>
      </c>
      <c r="AY89" s="24" t="s">
        <v>152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80</v>
      </c>
      <c r="BK89" s="203">
        <f t="shared" si="9"/>
        <v>0</v>
      </c>
      <c r="BL89" s="24" t="s">
        <v>412</v>
      </c>
      <c r="BM89" s="24" t="s">
        <v>2638</v>
      </c>
    </row>
    <row r="90" spans="2:65" s="1" customFormat="1" ht="16.5" customHeight="1">
      <c r="B90" s="41"/>
      <c r="C90" s="250" t="s">
        <v>251</v>
      </c>
      <c r="D90" s="250" t="s">
        <v>177</v>
      </c>
      <c r="E90" s="251" t="s">
        <v>2639</v>
      </c>
      <c r="F90" s="252" t="s">
        <v>2640</v>
      </c>
      <c r="G90" s="253" t="s">
        <v>371</v>
      </c>
      <c r="H90" s="254">
        <v>76</v>
      </c>
      <c r="I90" s="255"/>
      <c r="J90" s="256">
        <f t="shared" si="0"/>
        <v>0</v>
      </c>
      <c r="K90" s="252" t="s">
        <v>21</v>
      </c>
      <c r="L90" s="257"/>
      <c r="M90" s="258" t="s">
        <v>21</v>
      </c>
      <c r="N90" s="259" t="s">
        <v>43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2609</v>
      </c>
      <c r="AT90" s="24" t="s">
        <v>177</v>
      </c>
      <c r="AU90" s="24" t="s">
        <v>80</v>
      </c>
      <c r="AY90" s="24" t="s">
        <v>152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80</v>
      </c>
      <c r="BK90" s="203">
        <f t="shared" si="9"/>
        <v>0</v>
      </c>
      <c r="BL90" s="24" t="s">
        <v>412</v>
      </c>
      <c r="BM90" s="24" t="s">
        <v>2641</v>
      </c>
    </row>
    <row r="91" spans="2:65" s="1" customFormat="1" ht="16.5" customHeight="1">
      <c r="B91" s="41"/>
      <c r="C91" s="192" t="s">
        <v>257</v>
      </c>
      <c r="D91" s="192" t="s">
        <v>155</v>
      </c>
      <c r="E91" s="193" t="s">
        <v>2642</v>
      </c>
      <c r="F91" s="194" t="s">
        <v>2643</v>
      </c>
      <c r="G91" s="195" t="s">
        <v>371</v>
      </c>
      <c r="H91" s="196">
        <v>20</v>
      </c>
      <c r="I91" s="197"/>
      <c r="J91" s="198">
        <f t="shared" si="0"/>
        <v>0</v>
      </c>
      <c r="K91" s="194" t="s">
        <v>21</v>
      </c>
      <c r="L91" s="61"/>
      <c r="M91" s="199" t="s">
        <v>21</v>
      </c>
      <c r="N91" s="200" t="s">
        <v>43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412</v>
      </c>
      <c r="AT91" s="24" t="s">
        <v>155</v>
      </c>
      <c r="AU91" s="24" t="s">
        <v>80</v>
      </c>
      <c r="AY91" s="24" t="s">
        <v>152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80</v>
      </c>
      <c r="BK91" s="203">
        <f t="shared" si="9"/>
        <v>0</v>
      </c>
      <c r="BL91" s="24" t="s">
        <v>412</v>
      </c>
      <c r="BM91" s="24" t="s">
        <v>2644</v>
      </c>
    </row>
    <row r="92" spans="2:65" s="1" customFormat="1" ht="16.5" customHeight="1">
      <c r="B92" s="41"/>
      <c r="C92" s="250" t="s">
        <v>265</v>
      </c>
      <c r="D92" s="250" t="s">
        <v>177</v>
      </c>
      <c r="E92" s="251" t="s">
        <v>2645</v>
      </c>
      <c r="F92" s="252" t="s">
        <v>2646</v>
      </c>
      <c r="G92" s="253" t="s">
        <v>371</v>
      </c>
      <c r="H92" s="254">
        <v>20</v>
      </c>
      <c r="I92" s="255"/>
      <c r="J92" s="256">
        <f t="shared" si="0"/>
        <v>0</v>
      </c>
      <c r="K92" s="252" t="s">
        <v>21</v>
      </c>
      <c r="L92" s="257"/>
      <c r="M92" s="258" t="s">
        <v>21</v>
      </c>
      <c r="N92" s="259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2609</v>
      </c>
      <c r="AT92" s="24" t="s">
        <v>177</v>
      </c>
      <c r="AU92" s="24" t="s">
        <v>80</v>
      </c>
      <c r="AY92" s="24" t="s">
        <v>152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80</v>
      </c>
      <c r="BK92" s="203">
        <f t="shared" si="9"/>
        <v>0</v>
      </c>
      <c r="BL92" s="24" t="s">
        <v>412</v>
      </c>
      <c r="BM92" s="24" t="s">
        <v>2647</v>
      </c>
    </row>
    <row r="93" spans="2:65" s="1" customFormat="1" ht="16.5" customHeight="1">
      <c r="B93" s="41"/>
      <c r="C93" s="192" t="s">
        <v>10</v>
      </c>
      <c r="D93" s="192" t="s">
        <v>155</v>
      </c>
      <c r="E93" s="193" t="s">
        <v>2648</v>
      </c>
      <c r="F93" s="194" t="s">
        <v>2649</v>
      </c>
      <c r="G93" s="195" t="s">
        <v>371</v>
      </c>
      <c r="H93" s="196">
        <v>191</v>
      </c>
      <c r="I93" s="197"/>
      <c r="J93" s="198">
        <f t="shared" si="0"/>
        <v>0</v>
      </c>
      <c r="K93" s="194" t="s">
        <v>21</v>
      </c>
      <c r="L93" s="61"/>
      <c r="M93" s="199" t="s">
        <v>21</v>
      </c>
      <c r="N93" s="200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412</v>
      </c>
      <c r="AT93" s="24" t="s">
        <v>155</v>
      </c>
      <c r="AU93" s="24" t="s">
        <v>80</v>
      </c>
      <c r="AY93" s="24" t="s">
        <v>152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80</v>
      </c>
      <c r="BK93" s="203">
        <f t="shared" si="9"/>
        <v>0</v>
      </c>
      <c r="BL93" s="24" t="s">
        <v>412</v>
      </c>
      <c r="BM93" s="24" t="s">
        <v>2650</v>
      </c>
    </row>
    <row r="94" spans="2:65" s="1" customFormat="1" ht="16.5" customHeight="1">
      <c r="B94" s="41"/>
      <c r="C94" s="250" t="s">
        <v>275</v>
      </c>
      <c r="D94" s="250" t="s">
        <v>177</v>
      </c>
      <c r="E94" s="251" t="s">
        <v>2651</v>
      </c>
      <c r="F94" s="252" t="s">
        <v>2652</v>
      </c>
      <c r="G94" s="253" t="s">
        <v>371</v>
      </c>
      <c r="H94" s="254">
        <v>191</v>
      </c>
      <c r="I94" s="255"/>
      <c r="J94" s="256">
        <f t="shared" si="0"/>
        <v>0</v>
      </c>
      <c r="K94" s="252" t="s">
        <v>21</v>
      </c>
      <c r="L94" s="257"/>
      <c r="M94" s="258" t="s">
        <v>21</v>
      </c>
      <c r="N94" s="259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2609</v>
      </c>
      <c r="AT94" s="24" t="s">
        <v>177</v>
      </c>
      <c r="AU94" s="24" t="s">
        <v>80</v>
      </c>
      <c r="AY94" s="24" t="s">
        <v>152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80</v>
      </c>
      <c r="BK94" s="203">
        <f t="shared" si="9"/>
        <v>0</v>
      </c>
      <c r="BL94" s="24" t="s">
        <v>412</v>
      </c>
      <c r="BM94" s="24" t="s">
        <v>2653</v>
      </c>
    </row>
    <row r="95" spans="2:65" s="1" customFormat="1" ht="16.5" customHeight="1">
      <c r="B95" s="41"/>
      <c r="C95" s="250" t="s">
        <v>284</v>
      </c>
      <c r="D95" s="250" t="s">
        <v>177</v>
      </c>
      <c r="E95" s="251" t="s">
        <v>2654</v>
      </c>
      <c r="F95" s="252" t="s">
        <v>2655</v>
      </c>
      <c r="G95" s="253" t="s">
        <v>242</v>
      </c>
      <c r="H95" s="254">
        <v>191</v>
      </c>
      <c r="I95" s="255"/>
      <c r="J95" s="256">
        <f t="shared" si="0"/>
        <v>0</v>
      </c>
      <c r="K95" s="252" t="s">
        <v>21</v>
      </c>
      <c r="L95" s="257"/>
      <c r="M95" s="258" t="s">
        <v>21</v>
      </c>
      <c r="N95" s="259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2609</v>
      </c>
      <c r="AT95" s="24" t="s">
        <v>177</v>
      </c>
      <c r="AU95" s="24" t="s">
        <v>80</v>
      </c>
      <c r="AY95" s="24" t="s">
        <v>152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412</v>
      </c>
      <c r="BM95" s="24" t="s">
        <v>2656</v>
      </c>
    </row>
    <row r="96" spans="2:65" s="1" customFormat="1" ht="16.5" customHeight="1">
      <c r="B96" s="41"/>
      <c r="C96" s="250" t="s">
        <v>295</v>
      </c>
      <c r="D96" s="250" t="s">
        <v>177</v>
      </c>
      <c r="E96" s="251" t="s">
        <v>2657</v>
      </c>
      <c r="F96" s="252" t="s">
        <v>2658</v>
      </c>
      <c r="G96" s="253" t="s">
        <v>242</v>
      </c>
      <c r="H96" s="254">
        <v>191</v>
      </c>
      <c r="I96" s="255"/>
      <c r="J96" s="256">
        <f t="shared" si="0"/>
        <v>0</v>
      </c>
      <c r="K96" s="252" t="s">
        <v>21</v>
      </c>
      <c r="L96" s="257"/>
      <c r="M96" s="258" t="s">
        <v>21</v>
      </c>
      <c r="N96" s="259" t="s">
        <v>43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2609</v>
      </c>
      <c r="AT96" s="24" t="s">
        <v>177</v>
      </c>
      <c r="AU96" s="24" t="s">
        <v>80</v>
      </c>
      <c r="AY96" s="24" t="s">
        <v>152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412</v>
      </c>
      <c r="BM96" s="24" t="s">
        <v>2659</v>
      </c>
    </row>
    <row r="97" spans="2:65" s="1" customFormat="1" ht="16.5" customHeight="1">
      <c r="B97" s="41"/>
      <c r="C97" s="192" t="s">
        <v>343</v>
      </c>
      <c r="D97" s="192" t="s">
        <v>155</v>
      </c>
      <c r="E97" s="193" t="s">
        <v>2660</v>
      </c>
      <c r="F97" s="194" t="s">
        <v>2661</v>
      </c>
      <c r="G97" s="195" t="s">
        <v>371</v>
      </c>
      <c r="H97" s="196">
        <v>6</v>
      </c>
      <c r="I97" s="197"/>
      <c r="J97" s="198">
        <f t="shared" si="0"/>
        <v>0</v>
      </c>
      <c r="K97" s="194" t="s">
        <v>21</v>
      </c>
      <c r="L97" s="61"/>
      <c r="M97" s="199" t="s">
        <v>21</v>
      </c>
      <c r="N97" s="200" t="s">
        <v>43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4" t="s">
        <v>412</v>
      </c>
      <c r="AT97" s="24" t="s">
        <v>155</v>
      </c>
      <c r="AU97" s="24" t="s">
        <v>80</v>
      </c>
      <c r="AY97" s="24" t="s">
        <v>152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412</v>
      </c>
      <c r="BM97" s="24" t="s">
        <v>2662</v>
      </c>
    </row>
    <row r="98" spans="2:65" s="1" customFormat="1" ht="16.5" customHeight="1">
      <c r="B98" s="41"/>
      <c r="C98" s="250" t="s">
        <v>349</v>
      </c>
      <c r="D98" s="250" t="s">
        <v>177</v>
      </c>
      <c r="E98" s="251" t="s">
        <v>2663</v>
      </c>
      <c r="F98" s="252" t="s">
        <v>2664</v>
      </c>
      <c r="G98" s="253" t="s">
        <v>371</v>
      </c>
      <c r="H98" s="254">
        <v>6</v>
      </c>
      <c r="I98" s="255"/>
      <c r="J98" s="256">
        <f t="shared" si="0"/>
        <v>0</v>
      </c>
      <c r="K98" s="252" t="s">
        <v>21</v>
      </c>
      <c r="L98" s="257"/>
      <c r="M98" s="258" t="s">
        <v>21</v>
      </c>
      <c r="N98" s="259" t="s">
        <v>43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0</v>
      </c>
      <c r="T98" s="202">
        <f t="shared" si="3"/>
        <v>0</v>
      </c>
      <c r="AR98" s="24" t="s">
        <v>2609</v>
      </c>
      <c r="AT98" s="24" t="s">
        <v>177</v>
      </c>
      <c r="AU98" s="24" t="s">
        <v>80</v>
      </c>
      <c r="AY98" s="24" t="s">
        <v>152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412</v>
      </c>
      <c r="BM98" s="24" t="s">
        <v>2665</v>
      </c>
    </row>
    <row r="99" spans="2:65" s="1" customFormat="1" ht="16.5" customHeight="1">
      <c r="B99" s="41"/>
      <c r="C99" s="192" t="s">
        <v>9</v>
      </c>
      <c r="D99" s="192" t="s">
        <v>155</v>
      </c>
      <c r="E99" s="193" t="s">
        <v>2666</v>
      </c>
      <c r="F99" s="194" t="s">
        <v>2667</v>
      </c>
      <c r="G99" s="195" t="s">
        <v>371</v>
      </c>
      <c r="H99" s="196">
        <v>24</v>
      </c>
      <c r="I99" s="197"/>
      <c r="J99" s="198">
        <f t="shared" si="0"/>
        <v>0</v>
      </c>
      <c r="K99" s="194" t="s">
        <v>21</v>
      </c>
      <c r="L99" s="61"/>
      <c r="M99" s="199" t="s">
        <v>21</v>
      </c>
      <c r="N99" s="200" t="s">
        <v>43</v>
      </c>
      <c r="O99" s="42"/>
      <c r="P99" s="201">
        <f t="shared" si="1"/>
        <v>0</v>
      </c>
      <c r="Q99" s="201">
        <v>0</v>
      </c>
      <c r="R99" s="201">
        <f t="shared" si="2"/>
        <v>0</v>
      </c>
      <c r="S99" s="201">
        <v>0</v>
      </c>
      <c r="T99" s="202">
        <f t="shared" si="3"/>
        <v>0</v>
      </c>
      <c r="AR99" s="24" t="s">
        <v>412</v>
      </c>
      <c r="AT99" s="24" t="s">
        <v>155</v>
      </c>
      <c r="AU99" s="24" t="s">
        <v>80</v>
      </c>
      <c r="AY99" s="24" t="s">
        <v>152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412</v>
      </c>
      <c r="BM99" s="24" t="s">
        <v>2668</v>
      </c>
    </row>
    <row r="100" spans="2:65" s="1" customFormat="1" ht="16.5" customHeight="1">
      <c r="B100" s="41"/>
      <c r="C100" s="250" t="s">
        <v>360</v>
      </c>
      <c r="D100" s="250" t="s">
        <v>177</v>
      </c>
      <c r="E100" s="251" t="s">
        <v>2669</v>
      </c>
      <c r="F100" s="252" t="s">
        <v>2670</v>
      </c>
      <c r="G100" s="253" t="s">
        <v>371</v>
      </c>
      <c r="H100" s="254">
        <v>24</v>
      </c>
      <c r="I100" s="255"/>
      <c r="J100" s="256">
        <f t="shared" si="0"/>
        <v>0</v>
      </c>
      <c r="K100" s="252" t="s">
        <v>21</v>
      </c>
      <c r="L100" s="257"/>
      <c r="M100" s="258" t="s">
        <v>21</v>
      </c>
      <c r="N100" s="259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2609</v>
      </c>
      <c r="AT100" s="24" t="s">
        <v>177</v>
      </c>
      <c r="AU100" s="24" t="s">
        <v>80</v>
      </c>
      <c r="AY100" s="24" t="s">
        <v>152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412</v>
      </c>
      <c r="BM100" s="24" t="s">
        <v>2671</v>
      </c>
    </row>
    <row r="101" spans="2:65" s="1" customFormat="1" ht="16.5" customHeight="1">
      <c r="B101" s="41"/>
      <c r="C101" s="192" t="s">
        <v>368</v>
      </c>
      <c r="D101" s="192" t="s">
        <v>155</v>
      </c>
      <c r="E101" s="193" t="s">
        <v>2672</v>
      </c>
      <c r="F101" s="194" t="s">
        <v>2673</v>
      </c>
      <c r="G101" s="195" t="s">
        <v>371</v>
      </c>
      <c r="H101" s="196">
        <v>3</v>
      </c>
      <c r="I101" s="197"/>
      <c r="J101" s="198">
        <f t="shared" si="0"/>
        <v>0</v>
      </c>
      <c r="K101" s="194" t="s">
        <v>21</v>
      </c>
      <c r="L101" s="61"/>
      <c r="M101" s="199" t="s">
        <v>21</v>
      </c>
      <c r="N101" s="200" t="s">
        <v>43</v>
      </c>
      <c r="O101" s="42"/>
      <c r="P101" s="201">
        <f t="shared" si="1"/>
        <v>0</v>
      </c>
      <c r="Q101" s="201">
        <v>0</v>
      </c>
      <c r="R101" s="201">
        <f t="shared" si="2"/>
        <v>0</v>
      </c>
      <c r="S101" s="201">
        <v>0</v>
      </c>
      <c r="T101" s="202">
        <f t="shared" si="3"/>
        <v>0</v>
      </c>
      <c r="AR101" s="24" t="s">
        <v>412</v>
      </c>
      <c r="AT101" s="24" t="s">
        <v>155</v>
      </c>
      <c r="AU101" s="24" t="s">
        <v>80</v>
      </c>
      <c r="AY101" s="24" t="s">
        <v>152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412</v>
      </c>
      <c r="BM101" s="24" t="s">
        <v>2674</v>
      </c>
    </row>
    <row r="102" spans="2:65" s="1" customFormat="1" ht="16.5" customHeight="1">
      <c r="B102" s="41"/>
      <c r="C102" s="192" t="s">
        <v>375</v>
      </c>
      <c r="D102" s="192" t="s">
        <v>155</v>
      </c>
      <c r="E102" s="193" t="s">
        <v>2675</v>
      </c>
      <c r="F102" s="194" t="s">
        <v>2676</v>
      </c>
      <c r="G102" s="195" t="s">
        <v>371</v>
      </c>
      <c r="H102" s="196">
        <v>3</v>
      </c>
      <c r="I102" s="197"/>
      <c r="J102" s="198">
        <f t="shared" si="0"/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0</v>
      </c>
      <c r="R102" s="201">
        <f t="shared" si="2"/>
        <v>0</v>
      </c>
      <c r="S102" s="201">
        <v>0</v>
      </c>
      <c r="T102" s="202">
        <f t="shared" si="3"/>
        <v>0</v>
      </c>
      <c r="AR102" s="24" t="s">
        <v>412</v>
      </c>
      <c r="AT102" s="24" t="s">
        <v>155</v>
      </c>
      <c r="AU102" s="24" t="s">
        <v>80</v>
      </c>
      <c r="AY102" s="24" t="s">
        <v>152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412</v>
      </c>
      <c r="BM102" s="24" t="s">
        <v>2677</v>
      </c>
    </row>
    <row r="103" spans="2:65" s="1" customFormat="1" ht="16.5" customHeight="1">
      <c r="B103" s="41"/>
      <c r="C103" s="192" t="s">
        <v>381</v>
      </c>
      <c r="D103" s="192" t="s">
        <v>155</v>
      </c>
      <c r="E103" s="193" t="s">
        <v>2678</v>
      </c>
      <c r="F103" s="194" t="s">
        <v>2679</v>
      </c>
      <c r="G103" s="195" t="s">
        <v>371</v>
      </c>
      <c r="H103" s="196">
        <v>3</v>
      </c>
      <c r="I103" s="197"/>
      <c r="J103" s="198">
        <f t="shared" si="0"/>
        <v>0</v>
      </c>
      <c r="K103" s="194" t="s">
        <v>21</v>
      </c>
      <c r="L103" s="61"/>
      <c r="M103" s="199" t="s">
        <v>21</v>
      </c>
      <c r="N103" s="200" t="s">
        <v>43</v>
      </c>
      <c r="O103" s="42"/>
      <c r="P103" s="201">
        <f t="shared" si="1"/>
        <v>0</v>
      </c>
      <c r="Q103" s="201">
        <v>0</v>
      </c>
      <c r="R103" s="201">
        <f t="shared" si="2"/>
        <v>0</v>
      </c>
      <c r="S103" s="201">
        <v>0</v>
      </c>
      <c r="T103" s="202">
        <f t="shared" si="3"/>
        <v>0</v>
      </c>
      <c r="AR103" s="24" t="s">
        <v>412</v>
      </c>
      <c r="AT103" s="24" t="s">
        <v>155</v>
      </c>
      <c r="AU103" s="24" t="s">
        <v>80</v>
      </c>
      <c r="AY103" s="24" t="s">
        <v>152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412</v>
      </c>
      <c r="BM103" s="24" t="s">
        <v>2680</v>
      </c>
    </row>
    <row r="104" spans="2:65" s="1" customFormat="1" ht="16.5" customHeight="1">
      <c r="B104" s="41"/>
      <c r="C104" s="192" t="s">
        <v>388</v>
      </c>
      <c r="D104" s="192" t="s">
        <v>155</v>
      </c>
      <c r="E104" s="193" t="s">
        <v>2681</v>
      </c>
      <c r="F104" s="194" t="s">
        <v>2682</v>
      </c>
      <c r="G104" s="195" t="s">
        <v>371</v>
      </c>
      <c r="H104" s="196">
        <v>3</v>
      </c>
      <c r="I104" s="197"/>
      <c r="J104" s="198">
        <f t="shared" si="0"/>
        <v>0</v>
      </c>
      <c r="K104" s="194" t="s">
        <v>21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4" t="s">
        <v>412</v>
      </c>
      <c r="AT104" s="24" t="s">
        <v>155</v>
      </c>
      <c r="AU104" s="24" t="s">
        <v>80</v>
      </c>
      <c r="AY104" s="24" t="s">
        <v>152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412</v>
      </c>
      <c r="BM104" s="24" t="s">
        <v>2683</v>
      </c>
    </row>
    <row r="105" spans="2:65" s="1" customFormat="1" ht="16.5" customHeight="1">
      <c r="B105" s="41"/>
      <c r="C105" s="250" t="s">
        <v>395</v>
      </c>
      <c r="D105" s="250" t="s">
        <v>177</v>
      </c>
      <c r="E105" s="251" t="s">
        <v>2684</v>
      </c>
      <c r="F105" s="252" t="s">
        <v>2685</v>
      </c>
      <c r="G105" s="253" t="s">
        <v>371</v>
      </c>
      <c r="H105" s="254">
        <v>3</v>
      </c>
      <c r="I105" s="255"/>
      <c r="J105" s="256">
        <f t="shared" si="0"/>
        <v>0</v>
      </c>
      <c r="K105" s="252" t="s">
        <v>21</v>
      </c>
      <c r="L105" s="257"/>
      <c r="M105" s="258" t="s">
        <v>21</v>
      </c>
      <c r="N105" s="259" t="s">
        <v>43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2609</v>
      </c>
      <c r="AT105" s="24" t="s">
        <v>177</v>
      </c>
      <c r="AU105" s="24" t="s">
        <v>80</v>
      </c>
      <c r="AY105" s="24" t="s">
        <v>152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412</v>
      </c>
      <c r="BM105" s="24" t="s">
        <v>2686</v>
      </c>
    </row>
    <row r="106" spans="2:65" s="1" customFormat="1" ht="16.5" customHeight="1">
      <c r="B106" s="41"/>
      <c r="C106" s="192" t="s">
        <v>407</v>
      </c>
      <c r="D106" s="192" t="s">
        <v>155</v>
      </c>
      <c r="E106" s="193" t="s">
        <v>2687</v>
      </c>
      <c r="F106" s="194" t="s">
        <v>2688</v>
      </c>
      <c r="G106" s="195" t="s">
        <v>371</v>
      </c>
      <c r="H106" s="196">
        <v>3</v>
      </c>
      <c r="I106" s="197"/>
      <c r="J106" s="198">
        <f t="shared" si="0"/>
        <v>0</v>
      </c>
      <c r="K106" s="194" t="s">
        <v>21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412</v>
      </c>
      <c r="AT106" s="24" t="s">
        <v>155</v>
      </c>
      <c r="AU106" s="24" t="s">
        <v>80</v>
      </c>
      <c r="AY106" s="24" t="s">
        <v>152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412</v>
      </c>
      <c r="BM106" s="24" t="s">
        <v>2689</v>
      </c>
    </row>
    <row r="107" spans="2:65" s="1" customFormat="1" ht="16.5" customHeight="1">
      <c r="B107" s="41"/>
      <c r="C107" s="250" t="s">
        <v>414</v>
      </c>
      <c r="D107" s="250" t="s">
        <v>177</v>
      </c>
      <c r="E107" s="251" t="s">
        <v>2690</v>
      </c>
      <c r="F107" s="252" t="s">
        <v>2691</v>
      </c>
      <c r="G107" s="253" t="s">
        <v>371</v>
      </c>
      <c r="H107" s="254">
        <v>3</v>
      </c>
      <c r="I107" s="255"/>
      <c r="J107" s="256">
        <f t="shared" si="0"/>
        <v>0</v>
      </c>
      <c r="K107" s="252" t="s">
        <v>21</v>
      </c>
      <c r="L107" s="257"/>
      <c r="M107" s="258" t="s">
        <v>21</v>
      </c>
      <c r="N107" s="259" t="s">
        <v>43</v>
      </c>
      <c r="O107" s="42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4" t="s">
        <v>2609</v>
      </c>
      <c r="AT107" s="24" t="s">
        <v>177</v>
      </c>
      <c r="AU107" s="24" t="s">
        <v>80</v>
      </c>
      <c r="AY107" s="24" t="s">
        <v>152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412</v>
      </c>
      <c r="BM107" s="24" t="s">
        <v>2692</v>
      </c>
    </row>
    <row r="108" spans="2:65" s="1" customFormat="1" ht="16.5" customHeight="1">
      <c r="B108" s="41"/>
      <c r="C108" s="192" t="s">
        <v>419</v>
      </c>
      <c r="D108" s="192" t="s">
        <v>155</v>
      </c>
      <c r="E108" s="193" t="s">
        <v>2693</v>
      </c>
      <c r="F108" s="194" t="s">
        <v>2694</v>
      </c>
      <c r="G108" s="195" t="s">
        <v>371</v>
      </c>
      <c r="H108" s="196">
        <v>2</v>
      </c>
      <c r="I108" s="197"/>
      <c r="J108" s="198">
        <f t="shared" si="0"/>
        <v>0</v>
      </c>
      <c r="K108" s="194" t="s">
        <v>21</v>
      </c>
      <c r="L108" s="61"/>
      <c r="M108" s="199" t="s">
        <v>21</v>
      </c>
      <c r="N108" s="200" t="s">
        <v>43</v>
      </c>
      <c r="O108" s="42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4" t="s">
        <v>412</v>
      </c>
      <c r="AT108" s="24" t="s">
        <v>155</v>
      </c>
      <c r="AU108" s="24" t="s">
        <v>80</v>
      </c>
      <c r="AY108" s="24" t="s">
        <v>152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412</v>
      </c>
      <c r="BM108" s="24" t="s">
        <v>2695</v>
      </c>
    </row>
    <row r="109" spans="2:65" s="1" customFormat="1" ht="16.5" customHeight="1">
      <c r="B109" s="41"/>
      <c r="C109" s="250" t="s">
        <v>425</v>
      </c>
      <c r="D109" s="250" t="s">
        <v>177</v>
      </c>
      <c r="E109" s="251" t="s">
        <v>2696</v>
      </c>
      <c r="F109" s="252" t="s">
        <v>2697</v>
      </c>
      <c r="G109" s="253" t="s">
        <v>371</v>
      </c>
      <c r="H109" s="254">
        <v>2</v>
      </c>
      <c r="I109" s="255"/>
      <c r="J109" s="256">
        <f t="shared" si="0"/>
        <v>0</v>
      </c>
      <c r="K109" s="252" t="s">
        <v>21</v>
      </c>
      <c r="L109" s="257"/>
      <c r="M109" s="258" t="s">
        <v>21</v>
      </c>
      <c r="N109" s="259" t="s">
        <v>43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2609</v>
      </c>
      <c r="AT109" s="24" t="s">
        <v>177</v>
      </c>
      <c r="AU109" s="24" t="s">
        <v>80</v>
      </c>
      <c r="AY109" s="24" t="s">
        <v>152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412</v>
      </c>
      <c r="BM109" s="24" t="s">
        <v>2698</v>
      </c>
    </row>
    <row r="110" spans="2:65" s="1" customFormat="1" ht="16.5" customHeight="1">
      <c r="B110" s="41"/>
      <c r="C110" s="192" t="s">
        <v>431</v>
      </c>
      <c r="D110" s="192" t="s">
        <v>155</v>
      </c>
      <c r="E110" s="193" t="s">
        <v>2699</v>
      </c>
      <c r="F110" s="194" t="s">
        <v>2700</v>
      </c>
      <c r="G110" s="195" t="s">
        <v>371</v>
      </c>
      <c r="H110" s="196">
        <v>1</v>
      </c>
      <c r="I110" s="197"/>
      <c r="J110" s="198">
        <f t="shared" si="0"/>
        <v>0</v>
      </c>
      <c r="K110" s="194" t="s">
        <v>21</v>
      </c>
      <c r="L110" s="61"/>
      <c r="M110" s="199" t="s">
        <v>21</v>
      </c>
      <c r="N110" s="200" t="s">
        <v>43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412</v>
      </c>
      <c r="AT110" s="24" t="s">
        <v>155</v>
      </c>
      <c r="AU110" s="24" t="s">
        <v>80</v>
      </c>
      <c r="AY110" s="24" t="s">
        <v>152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80</v>
      </c>
      <c r="BK110" s="203">
        <f t="shared" si="9"/>
        <v>0</v>
      </c>
      <c r="BL110" s="24" t="s">
        <v>412</v>
      </c>
      <c r="BM110" s="24" t="s">
        <v>2701</v>
      </c>
    </row>
    <row r="111" spans="2:65" s="1" customFormat="1" ht="16.5" customHeight="1">
      <c r="B111" s="41"/>
      <c r="C111" s="250" t="s">
        <v>439</v>
      </c>
      <c r="D111" s="250" t="s">
        <v>177</v>
      </c>
      <c r="E111" s="251" t="s">
        <v>2702</v>
      </c>
      <c r="F111" s="252" t="s">
        <v>2703</v>
      </c>
      <c r="G111" s="253" t="s">
        <v>371</v>
      </c>
      <c r="H111" s="254">
        <v>1</v>
      </c>
      <c r="I111" s="255"/>
      <c r="J111" s="256">
        <f t="shared" ref="J111:J142" si="10">ROUND(I111*H111,2)</f>
        <v>0</v>
      </c>
      <c r="K111" s="252" t="s">
        <v>21</v>
      </c>
      <c r="L111" s="257"/>
      <c r="M111" s="258" t="s">
        <v>21</v>
      </c>
      <c r="N111" s="259" t="s">
        <v>43</v>
      </c>
      <c r="O111" s="42"/>
      <c r="P111" s="201">
        <f t="shared" ref="P111:P142" si="11">O111*H111</f>
        <v>0</v>
      </c>
      <c r="Q111" s="201">
        <v>0</v>
      </c>
      <c r="R111" s="201">
        <f t="shared" ref="R111:R142" si="12">Q111*H111</f>
        <v>0</v>
      </c>
      <c r="S111" s="201">
        <v>0</v>
      </c>
      <c r="T111" s="202">
        <f t="shared" ref="T111:T142" si="13">S111*H111</f>
        <v>0</v>
      </c>
      <c r="AR111" s="24" t="s">
        <v>2609</v>
      </c>
      <c r="AT111" s="24" t="s">
        <v>177</v>
      </c>
      <c r="AU111" s="24" t="s">
        <v>80</v>
      </c>
      <c r="AY111" s="24" t="s">
        <v>152</v>
      </c>
      <c r="BE111" s="203">
        <f t="shared" ref="BE111:BE128" si="14">IF(N111="základní",J111,0)</f>
        <v>0</v>
      </c>
      <c r="BF111" s="203">
        <f t="shared" ref="BF111:BF128" si="15">IF(N111="snížená",J111,0)</f>
        <v>0</v>
      </c>
      <c r="BG111" s="203">
        <f t="shared" ref="BG111:BG128" si="16">IF(N111="zákl. přenesená",J111,0)</f>
        <v>0</v>
      </c>
      <c r="BH111" s="203">
        <f t="shared" ref="BH111:BH128" si="17">IF(N111="sníž. přenesená",J111,0)</f>
        <v>0</v>
      </c>
      <c r="BI111" s="203">
        <f t="shared" ref="BI111:BI128" si="18">IF(N111="nulová",J111,0)</f>
        <v>0</v>
      </c>
      <c r="BJ111" s="24" t="s">
        <v>80</v>
      </c>
      <c r="BK111" s="203">
        <f t="shared" ref="BK111:BK128" si="19">ROUND(I111*H111,2)</f>
        <v>0</v>
      </c>
      <c r="BL111" s="24" t="s">
        <v>412</v>
      </c>
      <c r="BM111" s="24" t="s">
        <v>2704</v>
      </c>
    </row>
    <row r="112" spans="2:65" s="1" customFormat="1" ht="16.5" customHeight="1">
      <c r="B112" s="41"/>
      <c r="C112" s="192" t="s">
        <v>448</v>
      </c>
      <c r="D112" s="192" t="s">
        <v>155</v>
      </c>
      <c r="E112" s="193" t="s">
        <v>2705</v>
      </c>
      <c r="F112" s="194" t="s">
        <v>2706</v>
      </c>
      <c r="G112" s="195" t="s">
        <v>371</v>
      </c>
      <c r="H112" s="196">
        <v>42</v>
      </c>
      <c r="I112" s="197"/>
      <c r="J112" s="198">
        <f t="shared" si="10"/>
        <v>0</v>
      </c>
      <c r="K112" s="194" t="s">
        <v>21</v>
      </c>
      <c r="L112" s="61"/>
      <c r="M112" s="199" t="s">
        <v>21</v>
      </c>
      <c r="N112" s="200" t="s">
        <v>43</v>
      </c>
      <c r="O112" s="42"/>
      <c r="P112" s="201">
        <f t="shared" si="11"/>
        <v>0</v>
      </c>
      <c r="Q112" s="201">
        <v>0</v>
      </c>
      <c r="R112" s="201">
        <f t="shared" si="12"/>
        <v>0</v>
      </c>
      <c r="S112" s="201">
        <v>0</v>
      </c>
      <c r="T112" s="202">
        <f t="shared" si="13"/>
        <v>0</v>
      </c>
      <c r="AR112" s="24" t="s">
        <v>412</v>
      </c>
      <c r="AT112" s="24" t="s">
        <v>155</v>
      </c>
      <c r="AU112" s="24" t="s">
        <v>80</v>
      </c>
      <c r="AY112" s="24" t="s">
        <v>152</v>
      </c>
      <c r="BE112" s="203">
        <f t="shared" si="14"/>
        <v>0</v>
      </c>
      <c r="BF112" s="203">
        <f t="shared" si="15"/>
        <v>0</v>
      </c>
      <c r="BG112" s="203">
        <f t="shared" si="16"/>
        <v>0</v>
      </c>
      <c r="BH112" s="203">
        <f t="shared" si="17"/>
        <v>0</v>
      </c>
      <c r="BI112" s="203">
        <f t="shared" si="18"/>
        <v>0</v>
      </c>
      <c r="BJ112" s="24" t="s">
        <v>80</v>
      </c>
      <c r="BK112" s="203">
        <f t="shared" si="19"/>
        <v>0</v>
      </c>
      <c r="BL112" s="24" t="s">
        <v>412</v>
      </c>
      <c r="BM112" s="24" t="s">
        <v>2707</v>
      </c>
    </row>
    <row r="113" spans="2:65" s="1" customFormat="1" ht="16.5" customHeight="1">
      <c r="B113" s="41"/>
      <c r="C113" s="250" t="s">
        <v>453</v>
      </c>
      <c r="D113" s="250" t="s">
        <v>177</v>
      </c>
      <c r="E113" s="251" t="s">
        <v>2708</v>
      </c>
      <c r="F113" s="252" t="s">
        <v>2709</v>
      </c>
      <c r="G113" s="253" t="s">
        <v>371</v>
      </c>
      <c r="H113" s="254">
        <v>42</v>
      </c>
      <c r="I113" s="255"/>
      <c r="J113" s="256">
        <f t="shared" si="10"/>
        <v>0</v>
      </c>
      <c r="K113" s="252" t="s">
        <v>21</v>
      </c>
      <c r="L113" s="257"/>
      <c r="M113" s="258" t="s">
        <v>21</v>
      </c>
      <c r="N113" s="259" t="s">
        <v>43</v>
      </c>
      <c r="O113" s="42"/>
      <c r="P113" s="201">
        <f t="shared" si="11"/>
        <v>0</v>
      </c>
      <c r="Q113" s="201">
        <v>0</v>
      </c>
      <c r="R113" s="201">
        <f t="shared" si="12"/>
        <v>0</v>
      </c>
      <c r="S113" s="201">
        <v>0</v>
      </c>
      <c r="T113" s="202">
        <f t="shared" si="13"/>
        <v>0</v>
      </c>
      <c r="AR113" s="24" t="s">
        <v>2609</v>
      </c>
      <c r="AT113" s="24" t="s">
        <v>177</v>
      </c>
      <c r="AU113" s="24" t="s">
        <v>80</v>
      </c>
      <c r="AY113" s="24" t="s">
        <v>152</v>
      </c>
      <c r="BE113" s="203">
        <f t="shared" si="14"/>
        <v>0</v>
      </c>
      <c r="BF113" s="203">
        <f t="shared" si="15"/>
        <v>0</v>
      </c>
      <c r="BG113" s="203">
        <f t="shared" si="16"/>
        <v>0</v>
      </c>
      <c r="BH113" s="203">
        <f t="shared" si="17"/>
        <v>0</v>
      </c>
      <c r="BI113" s="203">
        <f t="shared" si="18"/>
        <v>0</v>
      </c>
      <c r="BJ113" s="24" t="s">
        <v>80</v>
      </c>
      <c r="BK113" s="203">
        <f t="shared" si="19"/>
        <v>0</v>
      </c>
      <c r="BL113" s="24" t="s">
        <v>412</v>
      </c>
      <c r="BM113" s="24" t="s">
        <v>2710</v>
      </c>
    </row>
    <row r="114" spans="2:65" s="1" customFormat="1" ht="25.5" customHeight="1">
      <c r="B114" s="41"/>
      <c r="C114" s="192" t="s">
        <v>459</v>
      </c>
      <c r="D114" s="192" t="s">
        <v>155</v>
      </c>
      <c r="E114" s="193" t="s">
        <v>2711</v>
      </c>
      <c r="F114" s="194" t="s">
        <v>2712</v>
      </c>
      <c r="G114" s="195" t="s">
        <v>371</v>
      </c>
      <c r="H114" s="196">
        <v>1</v>
      </c>
      <c r="I114" s="197"/>
      <c r="J114" s="198">
        <f t="shared" si="10"/>
        <v>0</v>
      </c>
      <c r="K114" s="194" t="s">
        <v>21</v>
      </c>
      <c r="L114" s="61"/>
      <c r="M114" s="199" t="s">
        <v>21</v>
      </c>
      <c r="N114" s="200" t="s">
        <v>43</v>
      </c>
      <c r="O114" s="42"/>
      <c r="P114" s="201">
        <f t="shared" si="11"/>
        <v>0</v>
      </c>
      <c r="Q114" s="201">
        <v>0</v>
      </c>
      <c r="R114" s="201">
        <f t="shared" si="12"/>
        <v>0</v>
      </c>
      <c r="S114" s="201">
        <v>0</v>
      </c>
      <c r="T114" s="202">
        <f t="shared" si="13"/>
        <v>0</v>
      </c>
      <c r="AR114" s="24" t="s">
        <v>412</v>
      </c>
      <c r="AT114" s="24" t="s">
        <v>155</v>
      </c>
      <c r="AU114" s="24" t="s">
        <v>80</v>
      </c>
      <c r="AY114" s="24" t="s">
        <v>152</v>
      </c>
      <c r="BE114" s="203">
        <f t="shared" si="14"/>
        <v>0</v>
      </c>
      <c r="BF114" s="203">
        <f t="shared" si="15"/>
        <v>0</v>
      </c>
      <c r="BG114" s="203">
        <f t="shared" si="16"/>
        <v>0</v>
      </c>
      <c r="BH114" s="203">
        <f t="shared" si="17"/>
        <v>0</v>
      </c>
      <c r="BI114" s="203">
        <f t="shared" si="18"/>
        <v>0</v>
      </c>
      <c r="BJ114" s="24" t="s">
        <v>80</v>
      </c>
      <c r="BK114" s="203">
        <f t="shared" si="19"/>
        <v>0</v>
      </c>
      <c r="BL114" s="24" t="s">
        <v>412</v>
      </c>
      <c r="BM114" s="24" t="s">
        <v>2713</v>
      </c>
    </row>
    <row r="115" spans="2:65" s="1" customFormat="1" ht="25.5" customHeight="1">
      <c r="B115" s="41"/>
      <c r="C115" s="250" t="s">
        <v>467</v>
      </c>
      <c r="D115" s="250" t="s">
        <v>177</v>
      </c>
      <c r="E115" s="251" t="s">
        <v>2714</v>
      </c>
      <c r="F115" s="252" t="s">
        <v>2715</v>
      </c>
      <c r="G115" s="253" t="s">
        <v>371</v>
      </c>
      <c r="H115" s="254">
        <v>1</v>
      </c>
      <c r="I115" s="255"/>
      <c r="J115" s="256">
        <f t="shared" si="10"/>
        <v>0</v>
      </c>
      <c r="K115" s="252" t="s">
        <v>21</v>
      </c>
      <c r="L115" s="257"/>
      <c r="M115" s="258" t="s">
        <v>21</v>
      </c>
      <c r="N115" s="259" t="s">
        <v>43</v>
      </c>
      <c r="O115" s="42"/>
      <c r="P115" s="201">
        <f t="shared" si="11"/>
        <v>0</v>
      </c>
      <c r="Q115" s="201">
        <v>0</v>
      </c>
      <c r="R115" s="201">
        <f t="shared" si="12"/>
        <v>0</v>
      </c>
      <c r="S115" s="201">
        <v>0</v>
      </c>
      <c r="T115" s="202">
        <f t="shared" si="13"/>
        <v>0</v>
      </c>
      <c r="AR115" s="24" t="s">
        <v>2609</v>
      </c>
      <c r="AT115" s="24" t="s">
        <v>177</v>
      </c>
      <c r="AU115" s="24" t="s">
        <v>80</v>
      </c>
      <c r="AY115" s="24" t="s">
        <v>152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4" t="s">
        <v>80</v>
      </c>
      <c r="BK115" s="203">
        <f t="shared" si="19"/>
        <v>0</v>
      </c>
      <c r="BL115" s="24" t="s">
        <v>412</v>
      </c>
      <c r="BM115" s="24" t="s">
        <v>2716</v>
      </c>
    </row>
    <row r="116" spans="2:65" s="1" customFormat="1" ht="25.5" customHeight="1">
      <c r="B116" s="41"/>
      <c r="C116" s="192" t="s">
        <v>475</v>
      </c>
      <c r="D116" s="192" t="s">
        <v>155</v>
      </c>
      <c r="E116" s="193" t="s">
        <v>2717</v>
      </c>
      <c r="F116" s="194" t="s">
        <v>2718</v>
      </c>
      <c r="G116" s="195" t="s">
        <v>371</v>
      </c>
      <c r="H116" s="196">
        <v>1</v>
      </c>
      <c r="I116" s="197"/>
      <c r="J116" s="198">
        <f t="shared" si="10"/>
        <v>0</v>
      </c>
      <c r="K116" s="194" t="s">
        <v>21</v>
      </c>
      <c r="L116" s="61"/>
      <c r="M116" s="199" t="s">
        <v>21</v>
      </c>
      <c r="N116" s="200" t="s">
        <v>43</v>
      </c>
      <c r="O116" s="42"/>
      <c r="P116" s="201">
        <f t="shared" si="11"/>
        <v>0</v>
      </c>
      <c r="Q116" s="201">
        <v>0</v>
      </c>
      <c r="R116" s="201">
        <f t="shared" si="12"/>
        <v>0</v>
      </c>
      <c r="S116" s="201">
        <v>0</v>
      </c>
      <c r="T116" s="202">
        <f t="shared" si="13"/>
        <v>0</v>
      </c>
      <c r="AR116" s="24" t="s">
        <v>412</v>
      </c>
      <c r="AT116" s="24" t="s">
        <v>155</v>
      </c>
      <c r="AU116" s="24" t="s">
        <v>80</v>
      </c>
      <c r="AY116" s="24" t="s">
        <v>152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4" t="s">
        <v>80</v>
      </c>
      <c r="BK116" s="203">
        <f t="shared" si="19"/>
        <v>0</v>
      </c>
      <c r="BL116" s="24" t="s">
        <v>412</v>
      </c>
      <c r="BM116" s="24" t="s">
        <v>2719</v>
      </c>
    </row>
    <row r="117" spans="2:65" s="1" customFormat="1" ht="25.5" customHeight="1">
      <c r="B117" s="41"/>
      <c r="C117" s="250" t="s">
        <v>487</v>
      </c>
      <c r="D117" s="250" t="s">
        <v>177</v>
      </c>
      <c r="E117" s="251" t="s">
        <v>2720</v>
      </c>
      <c r="F117" s="252" t="s">
        <v>2721</v>
      </c>
      <c r="G117" s="253" t="s">
        <v>371</v>
      </c>
      <c r="H117" s="254">
        <v>1</v>
      </c>
      <c r="I117" s="255"/>
      <c r="J117" s="256">
        <f t="shared" si="10"/>
        <v>0</v>
      </c>
      <c r="K117" s="252" t="s">
        <v>21</v>
      </c>
      <c r="L117" s="257"/>
      <c r="M117" s="258" t="s">
        <v>21</v>
      </c>
      <c r="N117" s="259" t="s">
        <v>43</v>
      </c>
      <c r="O117" s="42"/>
      <c r="P117" s="201">
        <f t="shared" si="11"/>
        <v>0</v>
      </c>
      <c r="Q117" s="201">
        <v>0</v>
      </c>
      <c r="R117" s="201">
        <f t="shared" si="12"/>
        <v>0</v>
      </c>
      <c r="S117" s="201">
        <v>0</v>
      </c>
      <c r="T117" s="202">
        <f t="shared" si="13"/>
        <v>0</v>
      </c>
      <c r="AR117" s="24" t="s">
        <v>2609</v>
      </c>
      <c r="AT117" s="24" t="s">
        <v>177</v>
      </c>
      <c r="AU117" s="24" t="s">
        <v>80</v>
      </c>
      <c r="AY117" s="24" t="s">
        <v>152</v>
      </c>
      <c r="BE117" s="203">
        <f t="shared" si="14"/>
        <v>0</v>
      </c>
      <c r="BF117" s="203">
        <f t="shared" si="15"/>
        <v>0</v>
      </c>
      <c r="BG117" s="203">
        <f t="shared" si="16"/>
        <v>0</v>
      </c>
      <c r="BH117" s="203">
        <f t="shared" si="17"/>
        <v>0</v>
      </c>
      <c r="BI117" s="203">
        <f t="shared" si="18"/>
        <v>0</v>
      </c>
      <c r="BJ117" s="24" t="s">
        <v>80</v>
      </c>
      <c r="BK117" s="203">
        <f t="shared" si="19"/>
        <v>0</v>
      </c>
      <c r="BL117" s="24" t="s">
        <v>412</v>
      </c>
      <c r="BM117" s="24" t="s">
        <v>2722</v>
      </c>
    </row>
    <row r="118" spans="2:65" s="1" customFormat="1" ht="16.5" customHeight="1">
      <c r="B118" s="41"/>
      <c r="C118" s="192" t="s">
        <v>493</v>
      </c>
      <c r="D118" s="192" t="s">
        <v>155</v>
      </c>
      <c r="E118" s="193" t="s">
        <v>2723</v>
      </c>
      <c r="F118" s="194" t="s">
        <v>2724</v>
      </c>
      <c r="G118" s="195" t="s">
        <v>242</v>
      </c>
      <c r="H118" s="196">
        <v>75</v>
      </c>
      <c r="I118" s="197"/>
      <c r="J118" s="198">
        <f t="shared" si="10"/>
        <v>0</v>
      </c>
      <c r="K118" s="194" t="s">
        <v>21</v>
      </c>
      <c r="L118" s="61"/>
      <c r="M118" s="199" t="s">
        <v>21</v>
      </c>
      <c r="N118" s="200" t="s">
        <v>43</v>
      </c>
      <c r="O118" s="42"/>
      <c r="P118" s="201">
        <f t="shared" si="11"/>
        <v>0</v>
      </c>
      <c r="Q118" s="201">
        <v>0</v>
      </c>
      <c r="R118" s="201">
        <f t="shared" si="12"/>
        <v>0</v>
      </c>
      <c r="S118" s="201">
        <v>0</v>
      </c>
      <c r="T118" s="202">
        <f t="shared" si="13"/>
        <v>0</v>
      </c>
      <c r="AR118" s="24" t="s">
        <v>412</v>
      </c>
      <c r="AT118" s="24" t="s">
        <v>155</v>
      </c>
      <c r="AU118" s="24" t="s">
        <v>80</v>
      </c>
      <c r="AY118" s="24" t="s">
        <v>152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80</v>
      </c>
      <c r="BK118" s="203">
        <f t="shared" si="19"/>
        <v>0</v>
      </c>
      <c r="BL118" s="24" t="s">
        <v>412</v>
      </c>
      <c r="BM118" s="24" t="s">
        <v>2725</v>
      </c>
    </row>
    <row r="119" spans="2:65" s="1" customFormat="1" ht="16.5" customHeight="1">
      <c r="B119" s="41"/>
      <c r="C119" s="250" t="s">
        <v>499</v>
      </c>
      <c r="D119" s="250" t="s">
        <v>177</v>
      </c>
      <c r="E119" s="251" t="s">
        <v>2726</v>
      </c>
      <c r="F119" s="252" t="s">
        <v>2727</v>
      </c>
      <c r="G119" s="253" t="s">
        <v>242</v>
      </c>
      <c r="H119" s="254">
        <v>75</v>
      </c>
      <c r="I119" s="255"/>
      <c r="J119" s="256">
        <f t="shared" si="10"/>
        <v>0</v>
      </c>
      <c r="K119" s="252" t="s">
        <v>21</v>
      </c>
      <c r="L119" s="257"/>
      <c r="M119" s="258" t="s">
        <v>21</v>
      </c>
      <c r="N119" s="259" t="s">
        <v>43</v>
      </c>
      <c r="O119" s="42"/>
      <c r="P119" s="201">
        <f t="shared" si="11"/>
        <v>0</v>
      </c>
      <c r="Q119" s="201">
        <v>0</v>
      </c>
      <c r="R119" s="201">
        <f t="shared" si="12"/>
        <v>0</v>
      </c>
      <c r="S119" s="201">
        <v>0</v>
      </c>
      <c r="T119" s="202">
        <f t="shared" si="13"/>
        <v>0</v>
      </c>
      <c r="AR119" s="24" t="s">
        <v>2609</v>
      </c>
      <c r="AT119" s="24" t="s">
        <v>177</v>
      </c>
      <c r="AU119" s="24" t="s">
        <v>80</v>
      </c>
      <c r="AY119" s="24" t="s">
        <v>152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80</v>
      </c>
      <c r="BK119" s="203">
        <f t="shared" si="19"/>
        <v>0</v>
      </c>
      <c r="BL119" s="24" t="s">
        <v>412</v>
      </c>
      <c r="BM119" s="24" t="s">
        <v>2728</v>
      </c>
    </row>
    <row r="120" spans="2:65" s="1" customFormat="1" ht="16.5" customHeight="1">
      <c r="B120" s="41"/>
      <c r="C120" s="192" t="s">
        <v>508</v>
      </c>
      <c r="D120" s="192" t="s">
        <v>155</v>
      </c>
      <c r="E120" s="193" t="s">
        <v>2729</v>
      </c>
      <c r="F120" s="194" t="s">
        <v>2730</v>
      </c>
      <c r="G120" s="195" t="s">
        <v>371</v>
      </c>
      <c r="H120" s="196">
        <v>3</v>
      </c>
      <c r="I120" s="197"/>
      <c r="J120" s="198">
        <f t="shared" si="10"/>
        <v>0</v>
      </c>
      <c r="K120" s="194" t="s">
        <v>21</v>
      </c>
      <c r="L120" s="61"/>
      <c r="M120" s="199" t="s">
        <v>21</v>
      </c>
      <c r="N120" s="200" t="s">
        <v>43</v>
      </c>
      <c r="O120" s="42"/>
      <c r="P120" s="201">
        <f t="shared" si="11"/>
        <v>0</v>
      </c>
      <c r="Q120" s="201">
        <v>0</v>
      </c>
      <c r="R120" s="201">
        <f t="shared" si="12"/>
        <v>0</v>
      </c>
      <c r="S120" s="201">
        <v>0</v>
      </c>
      <c r="T120" s="202">
        <f t="shared" si="13"/>
        <v>0</v>
      </c>
      <c r="AR120" s="24" t="s">
        <v>412</v>
      </c>
      <c r="AT120" s="24" t="s">
        <v>155</v>
      </c>
      <c r="AU120" s="24" t="s">
        <v>80</v>
      </c>
      <c r="AY120" s="24" t="s">
        <v>152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80</v>
      </c>
      <c r="BK120" s="203">
        <f t="shared" si="19"/>
        <v>0</v>
      </c>
      <c r="BL120" s="24" t="s">
        <v>412</v>
      </c>
      <c r="BM120" s="24" t="s">
        <v>2731</v>
      </c>
    </row>
    <row r="121" spans="2:65" s="1" customFormat="1" ht="16.5" customHeight="1">
      <c r="B121" s="41"/>
      <c r="C121" s="250" t="s">
        <v>517</v>
      </c>
      <c r="D121" s="250" t="s">
        <v>177</v>
      </c>
      <c r="E121" s="251" t="s">
        <v>2732</v>
      </c>
      <c r="F121" s="252" t="s">
        <v>2733</v>
      </c>
      <c r="G121" s="253" t="s">
        <v>371</v>
      </c>
      <c r="H121" s="254">
        <v>3</v>
      </c>
      <c r="I121" s="255"/>
      <c r="J121" s="256">
        <f t="shared" si="10"/>
        <v>0</v>
      </c>
      <c r="K121" s="252" t="s">
        <v>21</v>
      </c>
      <c r="L121" s="257"/>
      <c r="M121" s="258" t="s">
        <v>21</v>
      </c>
      <c r="N121" s="259" t="s">
        <v>43</v>
      </c>
      <c r="O121" s="42"/>
      <c r="P121" s="201">
        <f t="shared" si="11"/>
        <v>0</v>
      </c>
      <c r="Q121" s="201">
        <v>0</v>
      </c>
      <c r="R121" s="201">
        <f t="shared" si="12"/>
        <v>0</v>
      </c>
      <c r="S121" s="201">
        <v>0</v>
      </c>
      <c r="T121" s="202">
        <f t="shared" si="13"/>
        <v>0</v>
      </c>
      <c r="AR121" s="24" t="s">
        <v>2609</v>
      </c>
      <c r="AT121" s="24" t="s">
        <v>177</v>
      </c>
      <c r="AU121" s="24" t="s">
        <v>80</v>
      </c>
      <c r="AY121" s="24" t="s">
        <v>152</v>
      </c>
      <c r="BE121" s="203">
        <f t="shared" si="14"/>
        <v>0</v>
      </c>
      <c r="BF121" s="203">
        <f t="shared" si="15"/>
        <v>0</v>
      </c>
      <c r="BG121" s="203">
        <f t="shared" si="16"/>
        <v>0</v>
      </c>
      <c r="BH121" s="203">
        <f t="shared" si="17"/>
        <v>0</v>
      </c>
      <c r="BI121" s="203">
        <f t="shared" si="18"/>
        <v>0</v>
      </c>
      <c r="BJ121" s="24" t="s">
        <v>80</v>
      </c>
      <c r="BK121" s="203">
        <f t="shared" si="19"/>
        <v>0</v>
      </c>
      <c r="BL121" s="24" t="s">
        <v>412</v>
      </c>
      <c r="BM121" s="24" t="s">
        <v>2734</v>
      </c>
    </row>
    <row r="122" spans="2:65" s="1" customFormat="1" ht="16.5" customHeight="1">
      <c r="B122" s="41"/>
      <c r="C122" s="192" t="s">
        <v>525</v>
      </c>
      <c r="D122" s="192" t="s">
        <v>155</v>
      </c>
      <c r="E122" s="193" t="s">
        <v>2735</v>
      </c>
      <c r="F122" s="194" t="s">
        <v>2736</v>
      </c>
      <c r="G122" s="195" t="s">
        <v>371</v>
      </c>
      <c r="H122" s="196">
        <v>1</v>
      </c>
      <c r="I122" s="197"/>
      <c r="J122" s="198">
        <f t="shared" si="10"/>
        <v>0</v>
      </c>
      <c r="K122" s="194" t="s">
        <v>21</v>
      </c>
      <c r="L122" s="61"/>
      <c r="M122" s="199" t="s">
        <v>21</v>
      </c>
      <c r="N122" s="200" t="s">
        <v>43</v>
      </c>
      <c r="O122" s="42"/>
      <c r="P122" s="201">
        <f t="shared" si="11"/>
        <v>0</v>
      </c>
      <c r="Q122" s="201">
        <v>0</v>
      </c>
      <c r="R122" s="201">
        <f t="shared" si="12"/>
        <v>0</v>
      </c>
      <c r="S122" s="201">
        <v>0</v>
      </c>
      <c r="T122" s="202">
        <f t="shared" si="13"/>
        <v>0</v>
      </c>
      <c r="AR122" s="24" t="s">
        <v>412</v>
      </c>
      <c r="AT122" s="24" t="s">
        <v>155</v>
      </c>
      <c r="AU122" s="24" t="s">
        <v>80</v>
      </c>
      <c r="AY122" s="24" t="s">
        <v>152</v>
      </c>
      <c r="BE122" s="203">
        <f t="shared" si="14"/>
        <v>0</v>
      </c>
      <c r="BF122" s="203">
        <f t="shared" si="15"/>
        <v>0</v>
      </c>
      <c r="BG122" s="203">
        <f t="shared" si="16"/>
        <v>0</v>
      </c>
      <c r="BH122" s="203">
        <f t="shared" si="17"/>
        <v>0</v>
      </c>
      <c r="BI122" s="203">
        <f t="shared" si="18"/>
        <v>0</v>
      </c>
      <c r="BJ122" s="24" t="s">
        <v>80</v>
      </c>
      <c r="BK122" s="203">
        <f t="shared" si="19"/>
        <v>0</v>
      </c>
      <c r="BL122" s="24" t="s">
        <v>412</v>
      </c>
      <c r="BM122" s="24" t="s">
        <v>2737</v>
      </c>
    </row>
    <row r="123" spans="2:65" s="1" customFormat="1" ht="16.5" customHeight="1">
      <c r="B123" s="41"/>
      <c r="C123" s="192" t="s">
        <v>530</v>
      </c>
      <c r="D123" s="192" t="s">
        <v>155</v>
      </c>
      <c r="E123" s="193" t="s">
        <v>2738</v>
      </c>
      <c r="F123" s="194" t="s">
        <v>2739</v>
      </c>
      <c r="G123" s="195" t="s">
        <v>371</v>
      </c>
      <c r="H123" s="196">
        <v>1</v>
      </c>
      <c r="I123" s="197"/>
      <c r="J123" s="198">
        <f t="shared" si="10"/>
        <v>0</v>
      </c>
      <c r="K123" s="194" t="s">
        <v>21</v>
      </c>
      <c r="L123" s="61"/>
      <c r="M123" s="199" t="s">
        <v>21</v>
      </c>
      <c r="N123" s="200" t="s">
        <v>43</v>
      </c>
      <c r="O123" s="42"/>
      <c r="P123" s="201">
        <f t="shared" si="11"/>
        <v>0</v>
      </c>
      <c r="Q123" s="201">
        <v>0</v>
      </c>
      <c r="R123" s="201">
        <f t="shared" si="12"/>
        <v>0</v>
      </c>
      <c r="S123" s="201">
        <v>0</v>
      </c>
      <c r="T123" s="202">
        <f t="shared" si="13"/>
        <v>0</v>
      </c>
      <c r="AR123" s="24" t="s">
        <v>412</v>
      </c>
      <c r="AT123" s="24" t="s">
        <v>155</v>
      </c>
      <c r="AU123" s="24" t="s">
        <v>80</v>
      </c>
      <c r="AY123" s="24" t="s">
        <v>152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80</v>
      </c>
      <c r="BK123" s="203">
        <f t="shared" si="19"/>
        <v>0</v>
      </c>
      <c r="BL123" s="24" t="s">
        <v>412</v>
      </c>
      <c r="BM123" s="24" t="s">
        <v>2740</v>
      </c>
    </row>
    <row r="124" spans="2:65" s="1" customFormat="1" ht="16.5" customHeight="1">
      <c r="B124" s="41"/>
      <c r="C124" s="192" t="s">
        <v>536</v>
      </c>
      <c r="D124" s="192" t="s">
        <v>155</v>
      </c>
      <c r="E124" s="193" t="s">
        <v>2741</v>
      </c>
      <c r="F124" s="194" t="s">
        <v>2742</v>
      </c>
      <c r="G124" s="195" t="s">
        <v>371</v>
      </c>
      <c r="H124" s="196">
        <v>1</v>
      </c>
      <c r="I124" s="197"/>
      <c r="J124" s="198">
        <f t="shared" si="10"/>
        <v>0</v>
      </c>
      <c r="K124" s="194" t="s">
        <v>21</v>
      </c>
      <c r="L124" s="61"/>
      <c r="M124" s="199" t="s">
        <v>21</v>
      </c>
      <c r="N124" s="200" t="s">
        <v>43</v>
      </c>
      <c r="O124" s="42"/>
      <c r="P124" s="201">
        <f t="shared" si="11"/>
        <v>0</v>
      </c>
      <c r="Q124" s="201">
        <v>0</v>
      </c>
      <c r="R124" s="201">
        <f t="shared" si="12"/>
        <v>0</v>
      </c>
      <c r="S124" s="201">
        <v>0</v>
      </c>
      <c r="T124" s="202">
        <f t="shared" si="13"/>
        <v>0</v>
      </c>
      <c r="AR124" s="24" t="s">
        <v>412</v>
      </c>
      <c r="AT124" s="24" t="s">
        <v>155</v>
      </c>
      <c r="AU124" s="24" t="s">
        <v>80</v>
      </c>
      <c r="AY124" s="24" t="s">
        <v>152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80</v>
      </c>
      <c r="BK124" s="203">
        <f t="shared" si="19"/>
        <v>0</v>
      </c>
      <c r="BL124" s="24" t="s">
        <v>412</v>
      </c>
      <c r="BM124" s="24" t="s">
        <v>2743</v>
      </c>
    </row>
    <row r="125" spans="2:65" s="1" customFormat="1" ht="16.5" customHeight="1">
      <c r="B125" s="41"/>
      <c r="C125" s="192" t="s">
        <v>542</v>
      </c>
      <c r="D125" s="192" t="s">
        <v>155</v>
      </c>
      <c r="E125" s="193" t="s">
        <v>2744</v>
      </c>
      <c r="F125" s="194" t="s">
        <v>2745</v>
      </c>
      <c r="G125" s="195" t="s">
        <v>371</v>
      </c>
      <c r="H125" s="196">
        <v>1</v>
      </c>
      <c r="I125" s="197"/>
      <c r="J125" s="198">
        <f t="shared" si="10"/>
        <v>0</v>
      </c>
      <c r="K125" s="194" t="s">
        <v>21</v>
      </c>
      <c r="L125" s="61"/>
      <c r="M125" s="199" t="s">
        <v>21</v>
      </c>
      <c r="N125" s="200" t="s">
        <v>43</v>
      </c>
      <c r="O125" s="42"/>
      <c r="P125" s="201">
        <f t="shared" si="11"/>
        <v>0</v>
      </c>
      <c r="Q125" s="201">
        <v>0</v>
      </c>
      <c r="R125" s="201">
        <f t="shared" si="12"/>
        <v>0</v>
      </c>
      <c r="S125" s="201">
        <v>0</v>
      </c>
      <c r="T125" s="202">
        <f t="shared" si="13"/>
        <v>0</v>
      </c>
      <c r="AR125" s="24" t="s">
        <v>412</v>
      </c>
      <c r="AT125" s="24" t="s">
        <v>155</v>
      </c>
      <c r="AU125" s="24" t="s">
        <v>80</v>
      </c>
      <c r="AY125" s="24" t="s">
        <v>152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80</v>
      </c>
      <c r="BK125" s="203">
        <f t="shared" si="19"/>
        <v>0</v>
      </c>
      <c r="BL125" s="24" t="s">
        <v>412</v>
      </c>
      <c r="BM125" s="24" t="s">
        <v>2746</v>
      </c>
    </row>
    <row r="126" spans="2:65" s="1" customFormat="1" ht="16.5" customHeight="1">
      <c r="B126" s="41"/>
      <c r="C126" s="192" t="s">
        <v>548</v>
      </c>
      <c r="D126" s="192" t="s">
        <v>155</v>
      </c>
      <c r="E126" s="193" t="s">
        <v>2747</v>
      </c>
      <c r="F126" s="194" t="s">
        <v>2748</v>
      </c>
      <c r="G126" s="195" t="s">
        <v>371</v>
      </c>
      <c r="H126" s="196">
        <v>1</v>
      </c>
      <c r="I126" s="197"/>
      <c r="J126" s="198">
        <f t="shared" si="10"/>
        <v>0</v>
      </c>
      <c r="K126" s="194" t="s">
        <v>21</v>
      </c>
      <c r="L126" s="61"/>
      <c r="M126" s="199" t="s">
        <v>21</v>
      </c>
      <c r="N126" s="200" t="s">
        <v>43</v>
      </c>
      <c r="O126" s="42"/>
      <c r="P126" s="201">
        <f t="shared" si="11"/>
        <v>0</v>
      </c>
      <c r="Q126" s="201">
        <v>0</v>
      </c>
      <c r="R126" s="201">
        <f t="shared" si="12"/>
        <v>0</v>
      </c>
      <c r="S126" s="201">
        <v>0</v>
      </c>
      <c r="T126" s="202">
        <f t="shared" si="13"/>
        <v>0</v>
      </c>
      <c r="AR126" s="24" t="s">
        <v>412</v>
      </c>
      <c r="AT126" s="24" t="s">
        <v>155</v>
      </c>
      <c r="AU126" s="24" t="s">
        <v>80</v>
      </c>
      <c r="AY126" s="24" t="s">
        <v>152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80</v>
      </c>
      <c r="BK126" s="203">
        <f t="shared" si="19"/>
        <v>0</v>
      </c>
      <c r="BL126" s="24" t="s">
        <v>412</v>
      </c>
      <c r="BM126" s="24" t="s">
        <v>2749</v>
      </c>
    </row>
    <row r="127" spans="2:65" s="1" customFormat="1" ht="16.5" customHeight="1">
      <c r="B127" s="41"/>
      <c r="C127" s="192" t="s">
        <v>557</v>
      </c>
      <c r="D127" s="192" t="s">
        <v>155</v>
      </c>
      <c r="E127" s="193" t="s">
        <v>2750</v>
      </c>
      <c r="F127" s="194" t="s">
        <v>2751</v>
      </c>
      <c r="G127" s="195" t="s">
        <v>371</v>
      </c>
      <c r="H127" s="196">
        <v>1</v>
      </c>
      <c r="I127" s="197"/>
      <c r="J127" s="198">
        <f t="shared" si="10"/>
        <v>0</v>
      </c>
      <c r="K127" s="194" t="s">
        <v>21</v>
      </c>
      <c r="L127" s="61"/>
      <c r="M127" s="199" t="s">
        <v>21</v>
      </c>
      <c r="N127" s="200" t="s">
        <v>43</v>
      </c>
      <c r="O127" s="42"/>
      <c r="P127" s="201">
        <f t="shared" si="11"/>
        <v>0</v>
      </c>
      <c r="Q127" s="201">
        <v>0</v>
      </c>
      <c r="R127" s="201">
        <f t="shared" si="12"/>
        <v>0</v>
      </c>
      <c r="S127" s="201">
        <v>0</v>
      </c>
      <c r="T127" s="202">
        <f t="shared" si="13"/>
        <v>0</v>
      </c>
      <c r="AR127" s="24" t="s">
        <v>412</v>
      </c>
      <c r="AT127" s="24" t="s">
        <v>155</v>
      </c>
      <c r="AU127" s="24" t="s">
        <v>80</v>
      </c>
      <c r="AY127" s="24" t="s">
        <v>152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80</v>
      </c>
      <c r="BK127" s="203">
        <f t="shared" si="19"/>
        <v>0</v>
      </c>
      <c r="BL127" s="24" t="s">
        <v>412</v>
      </c>
      <c r="BM127" s="24" t="s">
        <v>2752</v>
      </c>
    </row>
    <row r="128" spans="2:65" s="1" customFormat="1" ht="16.5" customHeight="1">
      <c r="B128" s="41"/>
      <c r="C128" s="192" t="s">
        <v>563</v>
      </c>
      <c r="D128" s="192" t="s">
        <v>155</v>
      </c>
      <c r="E128" s="193" t="s">
        <v>2753</v>
      </c>
      <c r="F128" s="194" t="s">
        <v>2754</v>
      </c>
      <c r="G128" s="195" t="s">
        <v>371</v>
      </c>
      <c r="H128" s="196">
        <v>1</v>
      </c>
      <c r="I128" s="197"/>
      <c r="J128" s="198">
        <f t="shared" si="10"/>
        <v>0</v>
      </c>
      <c r="K128" s="194" t="s">
        <v>21</v>
      </c>
      <c r="L128" s="61"/>
      <c r="M128" s="199" t="s">
        <v>21</v>
      </c>
      <c r="N128" s="265" t="s">
        <v>43</v>
      </c>
      <c r="O128" s="262"/>
      <c r="P128" s="266">
        <f t="shared" si="11"/>
        <v>0</v>
      </c>
      <c r="Q128" s="266">
        <v>0</v>
      </c>
      <c r="R128" s="266">
        <f t="shared" si="12"/>
        <v>0</v>
      </c>
      <c r="S128" s="266">
        <v>0</v>
      </c>
      <c r="T128" s="267">
        <f t="shared" si="13"/>
        <v>0</v>
      </c>
      <c r="AR128" s="24" t="s">
        <v>412</v>
      </c>
      <c r="AT128" s="24" t="s">
        <v>155</v>
      </c>
      <c r="AU128" s="24" t="s">
        <v>80</v>
      </c>
      <c r="AY128" s="24" t="s">
        <v>152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80</v>
      </c>
      <c r="BK128" s="203">
        <f t="shared" si="19"/>
        <v>0</v>
      </c>
      <c r="BL128" s="24" t="s">
        <v>412</v>
      </c>
      <c r="BM128" s="24" t="s">
        <v>2755</v>
      </c>
    </row>
    <row r="129" spans="2:12" s="1" customFormat="1" ht="6.95" customHeight="1">
      <c r="B129" s="56"/>
      <c r="C129" s="57"/>
      <c r="D129" s="57"/>
      <c r="E129" s="57"/>
      <c r="F129" s="57"/>
      <c r="G129" s="57"/>
      <c r="H129" s="57"/>
      <c r="I129" s="139"/>
      <c r="J129" s="57"/>
      <c r="K129" s="57"/>
      <c r="L129" s="61"/>
    </row>
  </sheetData>
  <sheetProtection algorithmName="SHA-512" hashValue="JjLZsySgcYd27tLF0O6d6YS8TiJbtxYrmU1C5C/4wH/Bglq4xRFDRsgFWrh7oRVUC+ofr8T7BMpkDXrf0HDcjQ==" saltValue="I0uwO9zDeRDNYBNnMYj5EqCTuZxpHjOlPwjurSpS+vbMrSolrKOHjTKMvXzl86VuLwhUx3lch1z7XtIQFEwf8w==" spinCount="100000" sheet="1" objects="1" scenarios="1" formatColumns="0" formatRows="0" autoFilter="0"/>
  <autoFilter ref="C76:K128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4"/>
  <sheetViews>
    <sheetView showGridLines="0" workbookViewId="0">
      <pane ySplit="1" topLeftCell="A89" activePane="bottomLeft" state="frozen"/>
      <selection pane="bottomLeft" activeCell="J113" sqref="J11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101</v>
      </c>
      <c r="G1" s="392" t="s">
        <v>102</v>
      </c>
      <c r="H1" s="392"/>
      <c r="I1" s="115"/>
      <c r="J1" s="114" t="s">
        <v>103</v>
      </c>
      <c r="K1" s="113" t="s">
        <v>104</v>
      </c>
      <c r="L1" s="114" t="s">
        <v>105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Stavební úpravy stanice st.dětí, dětská klinika-pavilon D3-4.NP, Krajská zdravotní a.s. - Masarykova nemocnice Ústí n.L.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2756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19. 12. 2017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57" customHeight="1">
      <c r="B24" s="121"/>
      <c r="C24" s="122"/>
      <c r="D24" s="122"/>
      <c r="E24" s="353" t="s">
        <v>37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ROUND(J90,2)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ROUND(SUM(BE90:BE393), 2)</f>
        <v>0</v>
      </c>
      <c r="G30" s="42"/>
      <c r="H30" s="42"/>
      <c r="I30" s="131">
        <v>0.21</v>
      </c>
      <c r="J30" s="130">
        <f>ROUND(ROUND((SUM(BE90:BE393)),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ROUND(SUM(BF90:BF393), 2)</f>
        <v>0</v>
      </c>
      <c r="G31" s="42"/>
      <c r="H31" s="42"/>
      <c r="I31" s="131">
        <v>0.15</v>
      </c>
      <c r="J31" s="130">
        <f>ROUND(ROUND((SUM(BF90:BF393)),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ROUND(SUM(BG90:BG393),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ROUND(SUM(BH90:BH393),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ROUND(SUM(BI90:BI393),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Stavební úpravy stanice st.dětí, dětská klinika-pavilon D3-4.NP, Krajská zdravotní a.s. - Masarykova nemocnice Ústí n.L.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05 - Elektroinstalace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Ústí nad Labem</v>
      </c>
      <c r="G49" s="42"/>
      <c r="H49" s="42"/>
      <c r="I49" s="119" t="s">
        <v>25</v>
      </c>
      <c r="J49" s="120" t="str">
        <f>IF(J12="","",J12)</f>
        <v>19. 12. 2017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Krajská zdravotní a.s., Masarykova nemocnice UL</v>
      </c>
      <c r="G51" s="42"/>
      <c r="H51" s="42"/>
      <c r="I51" s="119" t="s">
        <v>33</v>
      </c>
      <c r="J51" s="353" t="str">
        <f>E21</f>
        <v>ARCHATELIÉR, spol.s r.o., Ústí n.L.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110</v>
      </c>
      <c r="D54" s="132"/>
      <c r="E54" s="132"/>
      <c r="F54" s="132"/>
      <c r="G54" s="132"/>
      <c r="H54" s="132"/>
      <c r="I54" s="145"/>
      <c r="J54" s="146" t="s">
        <v>111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112</v>
      </c>
      <c r="D56" s="42"/>
      <c r="E56" s="42"/>
      <c r="F56" s="42"/>
      <c r="G56" s="42"/>
      <c r="H56" s="42"/>
      <c r="I56" s="118"/>
      <c r="J56" s="128">
        <f>J90</f>
        <v>0</v>
      </c>
      <c r="K56" s="45"/>
      <c r="AU56" s="24" t="s">
        <v>113</v>
      </c>
    </row>
    <row r="57" spans="2:47" s="7" customFormat="1" ht="24.95" customHeight="1">
      <c r="B57" s="149"/>
      <c r="C57" s="150"/>
      <c r="D57" s="151" t="s">
        <v>2757</v>
      </c>
      <c r="E57" s="152"/>
      <c r="F57" s="152"/>
      <c r="G57" s="152"/>
      <c r="H57" s="152"/>
      <c r="I57" s="153"/>
      <c r="J57" s="154">
        <f>J91</f>
        <v>0</v>
      </c>
      <c r="K57" s="155"/>
    </row>
    <row r="58" spans="2:47" s="7" customFormat="1" ht="24.95" customHeight="1">
      <c r="B58" s="149"/>
      <c r="C58" s="150"/>
      <c r="D58" s="151" t="s">
        <v>2758</v>
      </c>
      <c r="E58" s="152"/>
      <c r="F58" s="152"/>
      <c r="G58" s="152"/>
      <c r="H58" s="152"/>
      <c r="I58" s="153"/>
      <c r="J58" s="154">
        <f>J114</f>
        <v>0</v>
      </c>
      <c r="K58" s="155"/>
    </row>
    <row r="59" spans="2:47" s="7" customFormat="1" ht="24.95" customHeight="1">
      <c r="B59" s="149"/>
      <c r="C59" s="150"/>
      <c r="D59" s="151" t="s">
        <v>2759</v>
      </c>
      <c r="E59" s="152"/>
      <c r="F59" s="152"/>
      <c r="G59" s="152"/>
      <c r="H59" s="152"/>
      <c r="I59" s="153"/>
      <c r="J59" s="154">
        <f>J121</f>
        <v>0</v>
      </c>
      <c r="K59" s="155"/>
    </row>
    <row r="60" spans="2:47" s="7" customFormat="1" ht="24.95" customHeight="1">
      <c r="B60" s="149"/>
      <c r="C60" s="150"/>
      <c r="D60" s="151" t="s">
        <v>2760</v>
      </c>
      <c r="E60" s="152"/>
      <c r="F60" s="152"/>
      <c r="G60" s="152"/>
      <c r="H60" s="152"/>
      <c r="I60" s="153"/>
      <c r="J60" s="154">
        <f>J154</f>
        <v>0</v>
      </c>
      <c r="K60" s="155"/>
    </row>
    <row r="61" spans="2:47" s="7" customFormat="1" ht="24.95" customHeight="1">
      <c r="B61" s="149"/>
      <c r="C61" s="150"/>
      <c r="D61" s="151" t="s">
        <v>2761</v>
      </c>
      <c r="E61" s="152"/>
      <c r="F61" s="152"/>
      <c r="G61" s="152"/>
      <c r="H61" s="152"/>
      <c r="I61" s="153"/>
      <c r="J61" s="154">
        <f>J167</f>
        <v>0</v>
      </c>
      <c r="K61" s="155"/>
    </row>
    <row r="62" spans="2:47" s="7" customFormat="1" ht="24.95" customHeight="1">
      <c r="B62" s="149"/>
      <c r="C62" s="150"/>
      <c r="D62" s="151" t="s">
        <v>2762</v>
      </c>
      <c r="E62" s="152"/>
      <c r="F62" s="152"/>
      <c r="G62" s="152"/>
      <c r="H62" s="152"/>
      <c r="I62" s="153"/>
      <c r="J62" s="154">
        <f>J208</f>
        <v>0</v>
      </c>
      <c r="K62" s="155"/>
    </row>
    <row r="63" spans="2:47" s="8" customFormat="1" ht="19.899999999999999" customHeight="1">
      <c r="B63" s="156"/>
      <c r="C63" s="157"/>
      <c r="D63" s="158" t="s">
        <v>2763</v>
      </c>
      <c r="E63" s="159"/>
      <c r="F63" s="159"/>
      <c r="G63" s="159"/>
      <c r="H63" s="159"/>
      <c r="I63" s="160"/>
      <c r="J63" s="161">
        <f>J209</f>
        <v>0</v>
      </c>
      <c r="K63" s="162"/>
    </row>
    <row r="64" spans="2:47" s="8" customFormat="1" ht="19.899999999999999" customHeight="1">
      <c r="B64" s="156"/>
      <c r="C64" s="157"/>
      <c r="D64" s="158" t="s">
        <v>2764</v>
      </c>
      <c r="E64" s="159"/>
      <c r="F64" s="159"/>
      <c r="G64" s="159"/>
      <c r="H64" s="159"/>
      <c r="I64" s="160"/>
      <c r="J64" s="161">
        <f>J284</f>
        <v>0</v>
      </c>
      <c r="K64" s="162"/>
    </row>
    <row r="65" spans="2:12" s="8" customFormat="1" ht="19.899999999999999" customHeight="1">
      <c r="B65" s="156"/>
      <c r="C65" s="157"/>
      <c r="D65" s="158" t="s">
        <v>2765</v>
      </c>
      <c r="E65" s="159"/>
      <c r="F65" s="159"/>
      <c r="G65" s="159"/>
      <c r="H65" s="159"/>
      <c r="I65" s="160"/>
      <c r="J65" s="161">
        <f>J291</f>
        <v>0</v>
      </c>
      <c r="K65" s="162"/>
    </row>
    <row r="66" spans="2:12" s="7" customFormat="1" ht="24.95" customHeight="1">
      <c r="B66" s="149"/>
      <c r="C66" s="150"/>
      <c r="D66" s="151" t="s">
        <v>2766</v>
      </c>
      <c r="E66" s="152"/>
      <c r="F66" s="152"/>
      <c r="G66" s="152"/>
      <c r="H66" s="152"/>
      <c r="I66" s="153"/>
      <c r="J66" s="154">
        <f>J314</f>
        <v>0</v>
      </c>
      <c r="K66" s="155"/>
    </row>
    <row r="67" spans="2:12" s="7" customFormat="1" ht="24.95" customHeight="1">
      <c r="B67" s="149"/>
      <c r="C67" s="150"/>
      <c r="D67" s="151" t="s">
        <v>2767</v>
      </c>
      <c r="E67" s="152"/>
      <c r="F67" s="152"/>
      <c r="G67" s="152"/>
      <c r="H67" s="152"/>
      <c r="I67" s="153"/>
      <c r="J67" s="154">
        <f>J335</f>
        <v>0</v>
      </c>
      <c r="K67" s="155"/>
    </row>
    <row r="68" spans="2:12" s="7" customFormat="1" ht="24.95" customHeight="1">
      <c r="B68" s="149"/>
      <c r="C68" s="150"/>
      <c r="D68" s="151" t="s">
        <v>2768</v>
      </c>
      <c r="E68" s="152"/>
      <c r="F68" s="152"/>
      <c r="G68" s="152"/>
      <c r="H68" s="152"/>
      <c r="I68" s="153"/>
      <c r="J68" s="154">
        <f>J364</f>
        <v>0</v>
      </c>
      <c r="K68" s="155"/>
    </row>
    <row r="69" spans="2:12" s="7" customFormat="1" ht="24.95" customHeight="1">
      <c r="B69" s="149"/>
      <c r="C69" s="150"/>
      <c r="D69" s="151" t="s">
        <v>2769</v>
      </c>
      <c r="E69" s="152"/>
      <c r="F69" s="152"/>
      <c r="G69" s="152"/>
      <c r="H69" s="152"/>
      <c r="I69" s="153"/>
      <c r="J69" s="154">
        <f>J386</f>
        <v>0</v>
      </c>
      <c r="K69" s="155"/>
    </row>
    <row r="70" spans="2:12" s="7" customFormat="1" ht="24.95" customHeight="1">
      <c r="B70" s="149"/>
      <c r="C70" s="150"/>
      <c r="D70" s="151" t="s">
        <v>2770</v>
      </c>
      <c r="E70" s="152"/>
      <c r="F70" s="152"/>
      <c r="G70" s="152"/>
      <c r="H70" s="152"/>
      <c r="I70" s="153"/>
      <c r="J70" s="154">
        <f>J392</f>
        <v>0</v>
      </c>
      <c r="K70" s="155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18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39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42"/>
      <c r="J76" s="60"/>
      <c r="K76" s="60"/>
      <c r="L76" s="61"/>
    </row>
    <row r="77" spans="2:12" s="1" customFormat="1" ht="36.950000000000003" customHeight="1">
      <c r="B77" s="41"/>
      <c r="C77" s="62" t="s">
        <v>136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6.5" customHeight="1">
      <c r="B80" s="41"/>
      <c r="C80" s="63"/>
      <c r="D80" s="63"/>
      <c r="E80" s="389" t="str">
        <f>E7</f>
        <v>Stavební úpravy stanice st.dětí, dětská klinika-pavilon D3-4.NP, Krajská zdravotní a.s. - Masarykova nemocnice Ústí n.L.</v>
      </c>
      <c r="F80" s="390"/>
      <c r="G80" s="390"/>
      <c r="H80" s="390"/>
      <c r="I80" s="163"/>
      <c r="J80" s="63"/>
      <c r="K80" s="63"/>
      <c r="L80" s="61"/>
    </row>
    <row r="81" spans="2:65" s="1" customFormat="1" ht="14.45" customHeight="1">
      <c r="B81" s="41"/>
      <c r="C81" s="65" t="s">
        <v>107</v>
      </c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7.25" customHeight="1">
      <c r="B82" s="41"/>
      <c r="C82" s="63"/>
      <c r="D82" s="63"/>
      <c r="E82" s="364" t="str">
        <f>E9</f>
        <v>05 - Elektroinstalace</v>
      </c>
      <c r="F82" s="391"/>
      <c r="G82" s="391"/>
      <c r="H82" s="391"/>
      <c r="I82" s="163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 ht="18" customHeight="1">
      <c r="B84" s="41"/>
      <c r="C84" s="65" t="s">
        <v>23</v>
      </c>
      <c r="D84" s="63"/>
      <c r="E84" s="63"/>
      <c r="F84" s="164" t="str">
        <f>F12</f>
        <v>Ústí nad Labem</v>
      </c>
      <c r="G84" s="63"/>
      <c r="H84" s="63"/>
      <c r="I84" s="165" t="s">
        <v>25</v>
      </c>
      <c r="J84" s="73" t="str">
        <f>IF(J12="","",J12)</f>
        <v>19. 12. 2017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3"/>
      <c r="J85" s="63"/>
      <c r="K85" s="63"/>
      <c r="L85" s="61"/>
    </row>
    <row r="86" spans="2:65" s="1" customFormat="1">
      <c r="B86" s="41"/>
      <c r="C86" s="65" t="s">
        <v>27</v>
      </c>
      <c r="D86" s="63"/>
      <c r="E86" s="63"/>
      <c r="F86" s="164" t="str">
        <f>E15</f>
        <v>Krajská zdravotní a.s., Masarykova nemocnice UL</v>
      </c>
      <c r="G86" s="63"/>
      <c r="H86" s="63"/>
      <c r="I86" s="165" t="s">
        <v>33</v>
      </c>
      <c r="J86" s="164" t="str">
        <f>E21</f>
        <v>ARCHATELIÉR, spol.s r.o., Ústí n.L.</v>
      </c>
      <c r="K86" s="63"/>
      <c r="L86" s="61"/>
    </row>
    <row r="87" spans="2:65" s="1" customFormat="1" ht="14.45" customHeight="1">
      <c r="B87" s="41"/>
      <c r="C87" s="65" t="s">
        <v>31</v>
      </c>
      <c r="D87" s="63"/>
      <c r="E87" s="63"/>
      <c r="F87" s="164" t="str">
        <f>IF(E18="","",E18)</f>
        <v/>
      </c>
      <c r="G87" s="63"/>
      <c r="H87" s="63"/>
      <c r="I87" s="16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65" s="9" customFormat="1" ht="29.25" customHeight="1">
      <c r="B89" s="166"/>
      <c r="C89" s="167" t="s">
        <v>137</v>
      </c>
      <c r="D89" s="168" t="s">
        <v>57</v>
      </c>
      <c r="E89" s="168" t="s">
        <v>53</v>
      </c>
      <c r="F89" s="168" t="s">
        <v>138</v>
      </c>
      <c r="G89" s="168" t="s">
        <v>139</v>
      </c>
      <c r="H89" s="168" t="s">
        <v>140</v>
      </c>
      <c r="I89" s="169" t="s">
        <v>141</v>
      </c>
      <c r="J89" s="168" t="s">
        <v>111</v>
      </c>
      <c r="K89" s="170" t="s">
        <v>142</v>
      </c>
      <c r="L89" s="171"/>
      <c r="M89" s="81" t="s">
        <v>143</v>
      </c>
      <c r="N89" s="82" t="s">
        <v>42</v>
      </c>
      <c r="O89" s="82" t="s">
        <v>144</v>
      </c>
      <c r="P89" s="82" t="s">
        <v>145</v>
      </c>
      <c r="Q89" s="82" t="s">
        <v>146</v>
      </c>
      <c r="R89" s="82" t="s">
        <v>147</v>
      </c>
      <c r="S89" s="82" t="s">
        <v>148</v>
      </c>
      <c r="T89" s="83" t="s">
        <v>149</v>
      </c>
    </row>
    <row r="90" spans="2:65" s="1" customFormat="1" ht="29.25" customHeight="1">
      <c r="B90" s="41"/>
      <c r="C90" s="87" t="s">
        <v>112</v>
      </c>
      <c r="D90" s="63"/>
      <c r="E90" s="63"/>
      <c r="F90" s="63"/>
      <c r="G90" s="63"/>
      <c r="H90" s="63"/>
      <c r="I90" s="163"/>
      <c r="J90" s="172">
        <f>BK90</f>
        <v>0</v>
      </c>
      <c r="K90" s="63"/>
      <c r="L90" s="61"/>
      <c r="M90" s="84"/>
      <c r="N90" s="85"/>
      <c r="O90" s="85"/>
      <c r="P90" s="173">
        <f>P91+P114+P121+P154+P167+P208+P314+P335+P364+P386+P392</f>
        <v>0</v>
      </c>
      <c r="Q90" s="85"/>
      <c r="R90" s="173">
        <f>R91+R114+R121+R154+R167+R208+R314+R335+R364+R386+R392</f>
        <v>0</v>
      </c>
      <c r="S90" s="85"/>
      <c r="T90" s="174">
        <f>T91+T114+T121+T154+T167+T208+T314+T335+T364+T386+T392</f>
        <v>0</v>
      </c>
      <c r="AT90" s="24" t="s">
        <v>71</v>
      </c>
      <c r="AU90" s="24" t="s">
        <v>113</v>
      </c>
      <c r="BK90" s="175">
        <f>BK91+BK114+BK121+BK154+BK167+BK208+BK314+BK335+BK364+BK386+BK392</f>
        <v>0</v>
      </c>
    </row>
    <row r="91" spans="2:65" s="10" customFormat="1" ht="37.35" customHeight="1">
      <c r="B91" s="176"/>
      <c r="C91" s="177"/>
      <c r="D91" s="178" t="s">
        <v>71</v>
      </c>
      <c r="E91" s="179" t="s">
        <v>2771</v>
      </c>
      <c r="F91" s="179" t="s">
        <v>2772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SUM(P92:P113)</f>
        <v>0</v>
      </c>
      <c r="Q91" s="184"/>
      <c r="R91" s="185">
        <f>SUM(R92:R113)</f>
        <v>0</v>
      </c>
      <c r="S91" s="184"/>
      <c r="T91" s="186">
        <f>SUM(T92:T113)</f>
        <v>0</v>
      </c>
      <c r="AR91" s="187" t="s">
        <v>153</v>
      </c>
      <c r="AT91" s="188" t="s">
        <v>71</v>
      </c>
      <c r="AU91" s="188" t="s">
        <v>72</v>
      </c>
      <c r="AY91" s="187" t="s">
        <v>152</v>
      </c>
      <c r="BK91" s="189">
        <f>SUM(BK92:BK113)</f>
        <v>0</v>
      </c>
    </row>
    <row r="92" spans="2:65" s="1" customFormat="1" ht="25.5" customHeight="1">
      <c r="B92" s="41"/>
      <c r="C92" s="192" t="s">
        <v>80</v>
      </c>
      <c r="D92" s="192" t="s">
        <v>155</v>
      </c>
      <c r="E92" s="193" t="s">
        <v>2773</v>
      </c>
      <c r="F92" s="194" t="s">
        <v>2774</v>
      </c>
      <c r="G92" s="195" t="s">
        <v>804</v>
      </c>
      <c r="H92" s="196">
        <v>1</v>
      </c>
      <c r="I92" s="197"/>
      <c r="J92" s="198">
        <f t="shared" ref="J92:J113" si="0">ROUND(I92*H92,2)</f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 t="shared" ref="P92:P113" si="1">O92*H92</f>
        <v>0</v>
      </c>
      <c r="Q92" s="201">
        <v>0</v>
      </c>
      <c r="R92" s="201">
        <f t="shared" ref="R92:R113" si="2">Q92*H92</f>
        <v>0</v>
      </c>
      <c r="S92" s="201">
        <v>0</v>
      </c>
      <c r="T92" s="202">
        <f t="shared" ref="T92:T113" si="3">S92*H92</f>
        <v>0</v>
      </c>
      <c r="AR92" s="24" t="s">
        <v>412</v>
      </c>
      <c r="AT92" s="24" t="s">
        <v>155</v>
      </c>
      <c r="AU92" s="24" t="s">
        <v>80</v>
      </c>
      <c r="AY92" s="24" t="s">
        <v>152</v>
      </c>
      <c r="BE92" s="203">
        <f t="shared" ref="BE92:BE113" si="4">IF(N92="základní",J92,0)</f>
        <v>0</v>
      </c>
      <c r="BF92" s="203">
        <f t="shared" ref="BF92:BF113" si="5">IF(N92="snížená",J92,0)</f>
        <v>0</v>
      </c>
      <c r="BG92" s="203">
        <f t="shared" ref="BG92:BG113" si="6">IF(N92="zákl. přenesená",J92,0)</f>
        <v>0</v>
      </c>
      <c r="BH92" s="203">
        <f t="shared" ref="BH92:BH113" si="7">IF(N92="sníž. přenesená",J92,0)</f>
        <v>0</v>
      </c>
      <c r="BI92" s="203">
        <f t="shared" ref="BI92:BI113" si="8">IF(N92="nulová",J92,0)</f>
        <v>0</v>
      </c>
      <c r="BJ92" s="24" t="s">
        <v>80</v>
      </c>
      <c r="BK92" s="203">
        <f t="shared" ref="BK92:BK113" si="9">ROUND(I92*H92,2)</f>
        <v>0</v>
      </c>
      <c r="BL92" s="24" t="s">
        <v>412</v>
      </c>
      <c r="BM92" s="24" t="s">
        <v>2775</v>
      </c>
    </row>
    <row r="93" spans="2:65" s="1" customFormat="1" ht="25.5" customHeight="1">
      <c r="B93" s="41"/>
      <c r="C93" s="250" t="s">
        <v>82</v>
      </c>
      <c r="D93" s="250" t="s">
        <v>177</v>
      </c>
      <c r="E93" s="251" t="s">
        <v>2776</v>
      </c>
      <c r="F93" s="252" t="s">
        <v>2777</v>
      </c>
      <c r="G93" s="253" t="s">
        <v>804</v>
      </c>
      <c r="H93" s="254">
        <v>1</v>
      </c>
      <c r="I93" s="255"/>
      <c r="J93" s="256">
        <f t="shared" si="0"/>
        <v>0</v>
      </c>
      <c r="K93" s="252" t="s">
        <v>21</v>
      </c>
      <c r="L93" s="257"/>
      <c r="M93" s="258" t="s">
        <v>21</v>
      </c>
      <c r="N93" s="259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2609</v>
      </c>
      <c r="AT93" s="24" t="s">
        <v>177</v>
      </c>
      <c r="AU93" s="24" t="s">
        <v>80</v>
      </c>
      <c r="AY93" s="24" t="s">
        <v>152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80</v>
      </c>
      <c r="BK93" s="203">
        <f t="shared" si="9"/>
        <v>0</v>
      </c>
      <c r="BL93" s="24" t="s">
        <v>412</v>
      </c>
      <c r="BM93" s="24" t="s">
        <v>2778</v>
      </c>
    </row>
    <row r="94" spans="2:65" s="1" customFormat="1" ht="16.5" customHeight="1">
      <c r="B94" s="41"/>
      <c r="C94" s="192" t="s">
        <v>153</v>
      </c>
      <c r="D94" s="192" t="s">
        <v>155</v>
      </c>
      <c r="E94" s="193" t="s">
        <v>2779</v>
      </c>
      <c r="F94" s="194" t="s">
        <v>2780</v>
      </c>
      <c r="G94" s="195" t="s">
        <v>804</v>
      </c>
      <c r="H94" s="196">
        <v>1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412</v>
      </c>
      <c r="AT94" s="24" t="s">
        <v>155</v>
      </c>
      <c r="AU94" s="24" t="s">
        <v>80</v>
      </c>
      <c r="AY94" s="24" t="s">
        <v>152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80</v>
      </c>
      <c r="BK94" s="203">
        <f t="shared" si="9"/>
        <v>0</v>
      </c>
      <c r="BL94" s="24" t="s">
        <v>412</v>
      </c>
      <c r="BM94" s="24" t="s">
        <v>2781</v>
      </c>
    </row>
    <row r="95" spans="2:65" s="1" customFormat="1" ht="16.5" customHeight="1">
      <c r="B95" s="41"/>
      <c r="C95" s="250" t="s">
        <v>160</v>
      </c>
      <c r="D95" s="250" t="s">
        <v>177</v>
      </c>
      <c r="E95" s="251" t="s">
        <v>2782</v>
      </c>
      <c r="F95" s="252" t="s">
        <v>2783</v>
      </c>
      <c r="G95" s="253" t="s">
        <v>804</v>
      </c>
      <c r="H95" s="254">
        <v>1</v>
      </c>
      <c r="I95" s="255"/>
      <c r="J95" s="256">
        <f t="shared" si="0"/>
        <v>0</v>
      </c>
      <c r="K95" s="252" t="s">
        <v>21</v>
      </c>
      <c r="L95" s="257"/>
      <c r="M95" s="258" t="s">
        <v>21</v>
      </c>
      <c r="N95" s="259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2609</v>
      </c>
      <c r="AT95" s="24" t="s">
        <v>177</v>
      </c>
      <c r="AU95" s="24" t="s">
        <v>80</v>
      </c>
      <c r="AY95" s="24" t="s">
        <v>152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412</v>
      </c>
      <c r="BM95" s="24" t="s">
        <v>2784</v>
      </c>
    </row>
    <row r="96" spans="2:65" s="1" customFormat="1" ht="16.5" customHeight="1">
      <c r="B96" s="41"/>
      <c r="C96" s="192" t="s">
        <v>197</v>
      </c>
      <c r="D96" s="192" t="s">
        <v>155</v>
      </c>
      <c r="E96" s="193" t="s">
        <v>2785</v>
      </c>
      <c r="F96" s="194" t="s">
        <v>2786</v>
      </c>
      <c r="G96" s="195" t="s">
        <v>804</v>
      </c>
      <c r="H96" s="196">
        <v>1</v>
      </c>
      <c r="I96" s="197"/>
      <c r="J96" s="198">
        <f t="shared" si="0"/>
        <v>0</v>
      </c>
      <c r="K96" s="194" t="s">
        <v>21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412</v>
      </c>
      <c r="AT96" s="24" t="s">
        <v>155</v>
      </c>
      <c r="AU96" s="24" t="s">
        <v>80</v>
      </c>
      <c r="AY96" s="24" t="s">
        <v>152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412</v>
      </c>
      <c r="BM96" s="24" t="s">
        <v>2787</v>
      </c>
    </row>
    <row r="97" spans="2:65" s="1" customFormat="1" ht="16.5" customHeight="1">
      <c r="B97" s="41"/>
      <c r="C97" s="250" t="s">
        <v>204</v>
      </c>
      <c r="D97" s="250" t="s">
        <v>177</v>
      </c>
      <c r="E97" s="251" t="s">
        <v>2788</v>
      </c>
      <c r="F97" s="252" t="s">
        <v>2789</v>
      </c>
      <c r="G97" s="253" t="s">
        <v>804</v>
      </c>
      <c r="H97" s="254">
        <v>1</v>
      </c>
      <c r="I97" s="255"/>
      <c r="J97" s="256">
        <f t="shared" si="0"/>
        <v>0</v>
      </c>
      <c r="K97" s="252" t="s">
        <v>21</v>
      </c>
      <c r="L97" s="257"/>
      <c r="M97" s="258" t="s">
        <v>21</v>
      </c>
      <c r="N97" s="259" t="s">
        <v>43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4" t="s">
        <v>2609</v>
      </c>
      <c r="AT97" s="24" t="s">
        <v>177</v>
      </c>
      <c r="AU97" s="24" t="s">
        <v>80</v>
      </c>
      <c r="AY97" s="24" t="s">
        <v>152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412</v>
      </c>
      <c r="BM97" s="24" t="s">
        <v>2790</v>
      </c>
    </row>
    <row r="98" spans="2:65" s="1" customFormat="1" ht="16.5" customHeight="1">
      <c r="B98" s="41"/>
      <c r="C98" s="192" t="s">
        <v>220</v>
      </c>
      <c r="D98" s="192" t="s">
        <v>155</v>
      </c>
      <c r="E98" s="193" t="s">
        <v>2791</v>
      </c>
      <c r="F98" s="194" t="s">
        <v>2792</v>
      </c>
      <c r="G98" s="195" t="s">
        <v>804</v>
      </c>
      <c r="H98" s="196">
        <v>1</v>
      </c>
      <c r="I98" s="197"/>
      <c r="J98" s="198">
        <f t="shared" si="0"/>
        <v>0</v>
      </c>
      <c r="K98" s="194" t="s">
        <v>21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0</v>
      </c>
      <c r="T98" s="202">
        <f t="shared" si="3"/>
        <v>0</v>
      </c>
      <c r="AR98" s="24" t="s">
        <v>412</v>
      </c>
      <c r="AT98" s="24" t="s">
        <v>155</v>
      </c>
      <c r="AU98" s="24" t="s">
        <v>80</v>
      </c>
      <c r="AY98" s="24" t="s">
        <v>152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412</v>
      </c>
      <c r="BM98" s="24" t="s">
        <v>2793</v>
      </c>
    </row>
    <row r="99" spans="2:65" s="1" customFormat="1" ht="16.5" customHeight="1">
      <c r="B99" s="41"/>
      <c r="C99" s="250" t="s">
        <v>180</v>
      </c>
      <c r="D99" s="250" t="s">
        <v>177</v>
      </c>
      <c r="E99" s="251" t="s">
        <v>2794</v>
      </c>
      <c r="F99" s="252" t="s">
        <v>2795</v>
      </c>
      <c r="G99" s="253" t="s">
        <v>804</v>
      </c>
      <c r="H99" s="254">
        <v>1</v>
      </c>
      <c r="I99" s="255"/>
      <c r="J99" s="256">
        <f t="shared" si="0"/>
        <v>0</v>
      </c>
      <c r="K99" s="252" t="s">
        <v>21</v>
      </c>
      <c r="L99" s="257"/>
      <c r="M99" s="258" t="s">
        <v>21</v>
      </c>
      <c r="N99" s="259" t="s">
        <v>43</v>
      </c>
      <c r="O99" s="42"/>
      <c r="P99" s="201">
        <f t="shared" si="1"/>
        <v>0</v>
      </c>
      <c r="Q99" s="201">
        <v>0</v>
      </c>
      <c r="R99" s="201">
        <f t="shared" si="2"/>
        <v>0</v>
      </c>
      <c r="S99" s="201">
        <v>0</v>
      </c>
      <c r="T99" s="202">
        <f t="shared" si="3"/>
        <v>0</v>
      </c>
      <c r="AR99" s="24" t="s">
        <v>2609</v>
      </c>
      <c r="AT99" s="24" t="s">
        <v>177</v>
      </c>
      <c r="AU99" s="24" t="s">
        <v>80</v>
      </c>
      <c r="AY99" s="24" t="s">
        <v>152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412</v>
      </c>
      <c r="BM99" s="24" t="s">
        <v>2796</v>
      </c>
    </row>
    <row r="100" spans="2:65" s="1" customFormat="1" ht="16.5" customHeight="1">
      <c r="B100" s="41"/>
      <c r="C100" s="192" t="s">
        <v>233</v>
      </c>
      <c r="D100" s="192" t="s">
        <v>155</v>
      </c>
      <c r="E100" s="193" t="s">
        <v>2797</v>
      </c>
      <c r="F100" s="194" t="s">
        <v>2798</v>
      </c>
      <c r="G100" s="195" t="s">
        <v>804</v>
      </c>
      <c r="H100" s="196">
        <v>13</v>
      </c>
      <c r="I100" s="197"/>
      <c r="J100" s="198">
        <f t="shared" si="0"/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412</v>
      </c>
      <c r="AT100" s="24" t="s">
        <v>155</v>
      </c>
      <c r="AU100" s="24" t="s">
        <v>80</v>
      </c>
      <c r="AY100" s="24" t="s">
        <v>152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412</v>
      </c>
      <c r="BM100" s="24" t="s">
        <v>2799</v>
      </c>
    </row>
    <row r="101" spans="2:65" s="1" customFormat="1" ht="16.5" customHeight="1">
      <c r="B101" s="41"/>
      <c r="C101" s="250" t="s">
        <v>239</v>
      </c>
      <c r="D101" s="250" t="s">
        <v>177</v>
      </c>
      <c r="E101" s="251" t="s">
        <v>2800</v>
      </c>
      <c r="F101" s="252" t="s">
        <v>2801</v>
      </c>
      <c r="G101" s="253" t="s">
        <v>804</v>
      </c>
      <c r="H101" s="254">
        <v>13</v>
      </c>
      <c r="I101" s="255"/>
      <c r="J101" s="256">
        <f t="shared" si="0"/>
        <v>0</v>
      </c>
      <c r="K101" s="252" t="s">
        <v>21</v>
      </c>
      <c r="L101" s="257"/>
      <c r="M101" s="258" t="s">
        <v>21</v>
      </c>
      <c r="N101" s="259" t="s">
        <v>43</v>
      </c>
      <c r="O101" s="42"/>
      <c r="P101" s="201">
        <f t="shared" si="1"/>
        <v>0</v>
      </c>
      <c r="Q101" s="201">
        <v>0</v>
      </c>
      <c r="R101" s="201">
        <f t="shared" si="2"/>
        <v>0</v>
      </c>
      <c r="S101" s="201">
        <v>0</v>
      </c>
      <c r="T101" s="202">
        <f t="shared" si="3"/>
        <v>0</v>
      </c>
      <c r="AR101" s="24" t="s">
        <v>2609</v>
      </c>
      <c r="AT101" s="24" t="s">
        <v>177</v>
      </c>
      <c r="AU101" s="24" t="s">
        <v>80</v>
      </c>
      <c r="AY101" s="24" t="s">
        <v>152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412</v>
      </c>
      <c r="BM101" s="24" t="s">
        <v>2802</v>
      </c>
    </row>
    <row r="102" spans="2:65" s="1" customFormat="1" ht="16.5" customHeight="1">
      <c r="B102" s="41"/>
      <c r="C102" s="192" t="s">
        <v>246</v>
      </c>
      <c r="D102" s="192" t="s">
        <v>155</v>
      </c>
      <c r="E102" s="193" t="s">
        <v>2803</v>
      </c>
      <c r="F102" s="194" t="s">
        <v>2804</v>
      </c>
      <c r="G102" s="195" t="s">
        <v>804</v>
      </c>
      <c r="H102" s="196">
        <v>13</v>
      </c>
      <c r="I102" s="197"/>
      <c r="J102" s="198">
        <f t="shared" si="0"/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0</v>
      </c>
      <c r="R102" s="201">
        <f t="shared" si="2"/>
        <v>0</v>
      </c>
      <c r="S102" s="201">
        <v>0</v>
      </c>
      <c r="T102" s="202">
        <f t="shared" si="3"/>
        <v>0</v>
      </c>
      <c r="AR102" s="24" t="s">
        <v>412</v>
      </c>
      <c r="AT102" s="24" t="s">
        <v>155</v>
      </c>
      <c r="AU102" s="24" t="s">
        <v>80</v>
      </c>
      <c r="AY102" s="24" t="s">
        <v>152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412</v>
      </c>
      <c r="BM102" s="24" t="s">
        <v>2805</v>
      </c>
    </row>
    <row r="103" spans="2:65" s="1" customFormat="1" ht="16.5" customHeight="1">
      <c r="B103" s="41"/>
      <c r="C103" s="250" t="s">
        <v>251</v>
      </c>
      <c r="D103" s="250" t="s">
        <v>177</v>
      </c>
      <c r="E103" s="251" t="s">
        <v>2806</v>
      </c>
      <c r="F103" s="252" t="s">
        <v>2807</v>
      </c>
      <c r="G103" s="253" t="s">
        <v>804</v>
      </c>
      <c r="H103" s="254">
        <v>13</v>
      </c>
      <c r="I103" s="255"/>
      <c r="J103" s="256">
        <f t="shared" si="0"/>
        <v>0</v>
      </c>
      <c r="K103" s="252" t="s">
        <v>21</v>
      </c>
      <c r="L103" s="257"/>
      <c r="M103" s="258" t="s">
        <v>21</v>
      </c>
      <c r="N103" s="259" t="s">
        <v>43</v>
      </c>
      <c r="O103" s="42"/>
      <c r="P103" s="201">
        <f t="shared" si="1"/>
        <v>0</v>
      </c>
      <c r="Q103" s="201">
        <v>0</v>
      </c>
      <c r="R103" s="201">
        <f t="shared" si="2"/>
        <v>0</v>
      </c>
      <c r="S103" s="201">
        <v>0</v>
      </c>
      <c r="T103" s="202">
        <f t="shared" si="3"/>
        <v>0</v>
      </c>
      <c r="AR103" s="24" t="s">
        <v>2609</v>
      </c>
      <c r="AT103" s="24" t="s">
        <v>177</v>
      </c>
      <c r="AU103" s="24" t="s">
        <v>80</v>
      </c>
      <c r="AY103" s="24" t="s">
        <v>152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412</v>
      </c>
      <c r="BM103" s="24" t="s">
        <v>2808</v>
      </c>
    </row>
    <row r="104" spans="2:65" s="1" customFormat="1" ht="16.5" customHeight="1">
      <c r="B104" s="41"/>
      <c r="C104" s="192" t="s">
        <v>257</v>
      </c>
      <c r="D104" s="192" t="s">
        <v>155</v>
      </c>
      <c r="E104" s="193" t="s">
        <v>2809</v>
      </c>
      <c r="F104" s="194" t="s">
        <v>2810</v>
      </c>
      <c r="G104" s="195" t="s">
        <v>804</v>
      </c>
      <c r="H104" s="196">
        <v>12</v>
      </c>
      <c r="I104" s="197"/>
      <c r="J104" s="198">
        <f t="shared" si="0"/>
        <v>0</v>
      </c>
      <c r="K104" s="194" t="s">
        <v>21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4" t="s">
        <v>412</v>
      </c>
      <c r="AT104" s="24" t="s">
        <v>155</v>
      </c>
      <c r="AU104" s="24" t="s">
        <v>80</v>
      </c>
      <c r="AY104" s="24" t="s">
        <v>152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412</v>
      </c>
      <c r="BM104" s="24" t="s">
        <v>2811</v>
      </c>
    </row>
    <row r="105" spans="2:65" s="1" customFormat="1" ht="16.5" customHeight="1">
      <c r="B105" s="41"/>
      <c r="C105" s="250" t="s">
        <v>265</v>
      </c>
      <c r="D105" s="250" t="s">
        <v>177</v>
      </c>
      <c r="E105" s="251" t="s">
        <v>2812</v>
      </c>
      <c r="F105" s="252" t="s">
        <v>2813</v>
      </c>
      <c r="G105" s="253" t="s">
        <v>804</v>
      </c>
      <c r="H105" s="254">
        <v>12</v>
      </c>
      <c r="I105" s="255"/>
      <c r="J105" s="256">
        <f t="shared" si="0"/>
        <v>0</v>
      </c>
      <c r="K105" s="252" t="s">
        <v>21</v>
      </c>
      <c r="L105" s="257"/>
      <c r="M105" s="258" t="s">
        <v>21</v>
      </c>
      <c r="N105" s="259" t="s">
        <v>43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2609</v>
      </c>
      <c r="AT105" s="24" t="s">
        <v>177</v>
      </c>
      <c r="AU105" s="24" t="s">
        <v>80</v>
      </c>
      <c r="AY105" s="24" t="s">
        <v>152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412</v>
      </c>
      <c r="BM105" s="24" t="s">
        <v>2814</v>
      </c>
    </row>
    <row r="106" spans="2:65" s="1" customFormat="1" ht="16.5" customHeight="1">
      <c r="B106" s="41"/>
      <c r="C106" s="192" t="s">
        <v>10</v>
      </c>
      <c r="D106" s="192" t="s">
        <v>155</v>
      </c>
      <c r="E106" s="193" t="s">
        <v>2815</v>
      </c>
      <c r="F106" s="194" t="s">
        <v>2816</v>
      </c>
      <c r="G106" s="195" t="s">
        <v>804</v>
      </c>
      <c r="H106" s="196">
        <v>12</v>
      </c>
      <c r="I106" s="197"/>
      <c r="J106" s="198">
        <f t="shared" si="0"/>
        <v>0</v>
      </c>
      <c r="K106" s="194" t="s">
        <v>21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412</v>
      </c>
      <c r="AT106" s="24" t="s">
        <v>155</v>
      </c>
      <c r="AU106" s="24" t="s">
        <v>80</v>
      </c>
      <c r="AY106" s="24" t="s">
        <v>152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412</v>
      </c>
      <c r="BM106" s="24" t="s">
        <v>2817</v>
      </c>
    </row>
    <row r="107" spans="2:65" s="1" customFormat="1" ht="16.5" customHeight="1">
      <c r="B107" s="41"/>
      <c r="C107" s="250" t="s">
        <v>275</v>
      </c>
      <c r="D107" s="250" t="s">
        <v>177</v>
      </c>
      <c r="E107" s="251" t="s">
        <v>2818</v>
      </c>
      <c r="F107" s="252" t="s">
        <v>2819</v>
      </c>
      <c r="G107" s="253" t="s">
        <v>804</v>
      </c>
      <c r="H107" s="254">
        <v>12</v>
      </c>
      <c r="I107" s="255"/>
      <c r="J107" s="256">
        <f t="shared" si="0"/>
        <v>0</v>
      </c>
      <c r="K107" s="252" t="s">
        <v>21</v>
      </c>
      <c r="L107" s="257"/>
      <c r="M107" s="258" t="s">
        <v>21</v>
      </c>
      <c r="N107" s="259" t="s">
        <v>43</v>
      </c>
      <c r="O107" s="42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4" t="s">
        <v>2609</v>
      </c>
      <c r="AT107" s="24" t="s">
        <v>177</v>
      </c>
      <c r="AU107" s="24" t="s">
        <v>80</v>
      </c>
      <c r="AY107" s="24" t="s">
        <v>152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412</v>
      </c>
      <c r="BM107" s="24" t="s">
        <v>2820</v>
      </c>
    </row>
    <row r="108" spans="2:65" s="1" customFormat="1" ht="16.5" customHeight="1">
      <c r="B108" s="41"/>
      <c r="C108" s="192" t="s">
        <v>284</v>
      </c>
      <c r="D108" s="192" t="s">
        <v>155</v>
      </c>
      <c r="E108" s="193" t="s">
        <v>2821</v>
      </c>
      <c r="F108" s="194" t="s">
        <v>2822</v>
      </c>
      <c r="G108" s="195" t="s">
        <v>804</v>
      </c>
      <c r="H108" s="196">
        <v>12</v>
      </c>
      <c r="I108" s="197"/>
      <c r="J108" s="198">
        <f t="shared" si="0"/>
        <v>0</v>
      </c>
      <c r="K108" s="194" t="s">
        <v>21</v>
      </c>
      <c r="L108" s="61"/>
      <c r="M108" s="199" t="s">
        <v>21</v>
      </c>
      <c r="N108" s="200" t="s">
        <v>43</v>
      </c>
      <c r="O108" s="42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4" t="s">
        <v>412</v>
      </c>
      <c r="AT108" s="24" t="s">
        <v>155</v>
      </c>
      <c r="AU108" s="24" t="s">
        <v>80</v>
      </c>
      <c r="AY108" s="24" t="s">
        <v>152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412</v>
      </c>
      <c r="BM108" s="24" t="s">
        <v>2823</v>
      </c>
    </row>
    <row r="109" spans="2:65" s="1" customFormat="1" ht="16.5" customHeight="1">
      <c r="B109" s="41"/>
      <c r="C109" s="250" t="s">
        <v>295</v>
      </c>
      <c r="D109" s="250" t="s">
        <v>177</v>
      </c>
      <c r="E109" s="251" t="s">
        <v>2824</v>
      </c>
      <c r="F109" s="252" t="s">
        <v>2825</v>
      </c>
      <c r="G109" s="253" t="s">
        <v>804</v>
      </c>
      <c r="H109" s="254">
        <v>12</v>
      </c>
      <c r="I109" s="255"/>
      <c r="J109" s="256">
        <f t="shared" si="0"/>
        <v>0</v>
      </c>
      <c r="K109" s="252" t="s">
        <v>21</v>
      </c>
      <c r="L109" s="257"/>
      <c r="M109" s="258" t="s">
        <v>21</v>
      </c>
      <c r="N109" s="259" t="s">
        <v>43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2609</v>
      </c>
      <c r="AT109" s="24" t="s">
        <v>177</v>
      </c>
      <c r="AU109" s="24" t="s">
        <v>80</v>
      </c>
      <c r="AY109" s="24" t="s">
        <v>152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412</v>
      </c>
      <c r="BM109" s="24" t="s">
        <v>2826</v>
      </c>
    </row>
    <row r="110" spans="2:65" s="1" customFormat="1" ht="16.5" customHeight="1">
      <c r="B110" s="41"/>
      <c r="C110" s="192" t="s">
        <v>343</v>
      </c>
      <c r="D110" s="192" t="s">
        <v>155</v>
      </c>
      <c r="E110" s="193" t="s">
        <v>2827</v>
      </c>
      <c r="F110" s="194" t="s">
        <v>2828</v>
      </c>
      <c r="G110" s="195" t="s">
        <v>804</v>
      </c>
      <c r="H110" s="196">
        <v>24</v>
      </c>
      <c r="I110" s="197"/>
      <c r="J110" s="198">
        <f t="shared" si="0"/>
        <v>0</v>
      </c>
      <c r="K110" s="194" t="s">
        <v>21</v>
      </c>
      <c r="L110" s="61"/>
      <c r="M110" s="199" t="s">
        <v>21</v>
      </c>
      <c r="N110" s="200" t="s">
        <v>43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412</v>
      </c>
      <c r="AT110" s="24" t="s">
        <v>155</v>
      </c>
      <c r="AU110" s="24" t="s">
        <v>80</v>
      </c>
      <c r="AY110" s="24" t="s">
        <v>152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80</v>
      </c>
      <c r="BK110" s="203">
        <f t="shared" si="9"/>
        <v>0</v>
      </c>
      <c r="BL110" s="24" t="s">
        <v>412</v>
      </c>
      <c r="BM110" s="24" t="s">
        <v>2829</v>
      </c>
    </row>
    <row r="111" spans="2:65" s="1" customFormat="1" ht="16.5" customHeight="1">
      <c r="B111" s="41"/>
      <c r="C111" s="250" t="s">
        <v>349</v>
      </c>
      <c r="D111" s="250" t="s">
        <v>177</v>
      </c>
      <c r="E111" s="251" t="s">
        <v>2830</v>
      </c>
      <c r="F111" s="252" t="s">
        <v>2831</v>
      </c>
      <c r="G111" s="253" t="s">
        <v>804</v>
      </c>
      <c r="H111" s="254">
        <v>24</v>
      </c>
      <c r="I111" s="255"/>
      <c r="J111" s="256">
        <f t="shared" si="0"/>
        <v>0</v>
      </c>
      <c r="K111" s="252" t="s">
        <v>21</v>
      </c>
      <c r="L111" s="257"/>
      <c r="M111" s="258" t="s">
        <v>21</v>
      </c>
      <c r="N111" s="259" t="s">
        <v>43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2609</v>
      </c>
      <c r="AT111" s="24" t="s">
        <v>177</v>
      </c>
      <c r="AU111" s="24" t="s">
        <v>80</v>
      </c>
      <c r="AY111" s="24" t="s">
        <v>152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80</v>
      </c>
      <c r="BK111" s="203">
        <f t="shared" si="9"/>
        <v>0</v>
      </c>
      <c r="BL111" s="24" t="s">
        <v>412</v>
      </c>
      <c r="BM111" s="24" t="s">
        <v>2832</v>
      </c>
    </row>
    <row r="112" spans="2:65" s="1" customFormat="1" ht="16.5" customHeight="1">
      <c r="B112" s="41"/>
      <c r="C112" s="192" t="s">
        <v>9</v>
      </c>
      <c r="D112" s="192" t="s">
        <v>155</v>
      </c>
      <c r="E112" s="193" t="s">
        <v>2833</v>
      </c>
      <c r="F112" s="194" t="s">
        <v>2834</v>
      </c>
      <c r="G112" s="195" t="s">
        <v>804</v>
      </c>
      <c r="H112" s="196">
        <v>3</v>
      </c>
      <c r="I112" s="197"/>
      <c r="J112" s="198">
        <f t="shared" si="0"/>
        <v>0</v>
      </c>
      <c r="K112" s="194" t="s">
        <v>21</v>
      </c>
      <c r="L112" s="61"/>
      <c r="M112" s="199" t="s">
        <v>21</v>
      </c>
      <c r="N112" s="200" t="s">
        <v>43</v>
      </c>
      <c r="O112" s="42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AR112" s="24" t="s">
        <v>412</v>
      </c>
      <c r="AT112" s="24" t="s">
        <v>155</v>
      </c>
      <c r="AU112" s="24" t="s">
        <v>80</v>
      </c>
      <c r="AY112" s="24" t="s">
        <v>152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4" t="s">
        <v>80</v>
      </c>
      <c r="BK112" s="203">
        <f t="shared" si="9"/>
        <v>0</v>
      </c>
      <c r="BL112" s="24" t="s">
        <v>412</v>
      </c>
      <c r="BM112" s="24" t="s">
        <v>2835</v>
      </c>
    </row>
    <row r="113" spans="2:65" s="1" customFormat="1" ht="16.5" customHeight="1">
      <c r="B113" s="41"/>
      <c r="C113" s="250" t="s">
        <v>360</v>
      </c>
      <c r="D113" s="250" t="s">
        <v>177</v>
      </c>
      <c r="E113" s="251" t="s">
        <v>2836</v>
      </c>
      <c r="F113" s="252" t="s">
        <v>2837</v>
      </c>
      <c r="G113" s="253" t="s">
        <v>804</v>
      </c>
      <c r="H113" s="254">
        <v>3</v>
      </c>
      <c r="I113" s="255"/>
      <c r="J113" s="256">
        <f t="shared" si="0"/>
        <v>0</v>
      </c>
      <c r="K113" s="252" t="s">
        <v>21</v>
      </c>
      <c r="L113" s="257"/>
      <c r="M113" s="258" t="s">
        <v>21</v>
      </c>
      <c r="N113" s="259" t="s">
        <v>43</v>
      </c>
      <c r="O113" s="42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AR113" s="24" t="s">
        <v>2609</v>
      </c>
      <c r="AT113" s="24" t="s">
        <v>177</v>
      </c>
      <c r="AU113" s="24" t="s">
        <v>80</v>
      </c>
      <c r="AY113" s="24" t="s">
        <v>152</v>
      </c>
      <c r="BE113" s="203">
        <f t="shared" si="4"/>
        <v>0</v>
      </c>
      <c r="BF113" s="203">
        <f t="shared" si="5"/>
        <v>0</v>
      </c>
      <c r="BG113" s="203">
        <f t="shared" si="6"/>
        <v>0</v>
      </c>
      <c r="BH113" s="203">
        <f t="shared" si="7"/>
        <v>0</v>
      </c>
      <c r="BI113" s="203">
        <f t="shared" si="8"/>
        <v>0</v>
      </c>
      <c r="BJ113" s="24" t="s">
        <v>80</v>
      </c>
      <c r="BK113" s="203">
        <f t="shared" si="9"/>
        <v>0</v>
      </c>
      <c r="BL113" s="24" t="s">
        <v>412</v>
      </c>
      <c r="BM113" s="24" t="s">
        <v>2838</v>
      </c>
    </row>
    <row r="114" spans="2:65" s="10" customFormat="1" ht="37.35" customHeight="1">
      <c r="B114" s="176"/>
      <c r="C114" s="177"/>
      <c r="D114" s="178" t="s">
        <v>71</v>
      </c>
      <c r="E114" s="179" t="s">
        <v>2839</v>
      </c>
      <c r="F114" s="179" t="s">
        <v>2840</v>
      </c>
      <c r="G114" s="177"/>
      <c r="H114" s="177"/>
      <c r="I114" s="180"/>
      <c r="J114" s="181">
        <f>BK114</f>
        <v>0</v>
      </c>
      <c r="K114" s="177"/>
      <c r="L114" s="182"/>
      <c r="M114" s="183"/>
      <c r="N114" s="184"/>
      <c r="O114" s="184"/>
      <c r="P114" s="185">
        <f>SUM(P115:P120)</f>
        <v>0</v>
      </c>
      <c r="Q114" s="184"/>
      <c r="R114" s="185">
        <f>SUM(R115:R120)</f>
        <v>0</v>
      </c>
      <c r="S114" s="184"/>
      <c r="T114" s="186">
        <f>SUM(T115:T120)</f>
        <v>0</v>
      </c>
      <c r="AR114" s="187" t="s">
        <v>153</v>
      </c>
      <c r="AT114" s="188" t="s">
        <v>71</v>
      </c>
      <c r="AU114" s="188" t="s">
        <v>72</v>
      </c>
      <c r="AY114" s="187" t="s">
        <v>152</v>
      </c>
      <c r="BK114" s="189">
        <f>SUM(BK115:BK120)</f>
        <v>0</v>
      </c>
    </row>
    <row r="115" spans="2:65" s="1" customFormat="1" ht="25.5" customHeight="1">
      <c r="B115" s="41"/>
      <c r="C115" s="192" t="s">
        <v>368</v>
      </c>
      <c r="D115" s="192" t="s">
        <v>155</v>
      </c>
      <c r="E115" s="193" t="s">
        <v>2841</v>
      </c>
      <c r="F115" s="194" t="s">
        <v>2842</v>
      </c>
      <c r="G115" s="195" t="s">
        <v>804</v>
      </c>
      <c r="H115" s="196">
        <v>1</v>
      </c>
      <c r="I115" s="197"/>
      <c r="J115" s="198">
        <f t="shared" ref="J115:J120" si="10">ROUND(I115*H115,2)</f>
        <v>0</v>
      </c>
      <c r="K115" s="194" t="s">
        <v>21</v>
      </c>
      <c r="L115" s="61"/>
      <c r="M115" s="199" t="s">
        <v>21</v>
      </c>
      <c r="N115" s="200" t="s">
        <v>43</v>
      </c>
      <c r="O115" s="42"/>
      <c r="P115" s="201">
        <f t="shared" ref="P115:P120" si="11">O115*H115</f>
        <v>0</v>
      </c>
      <c r="Q115" s="201">
        <v>0</v>
      </c>
      <c r="R115" s="201">
        <f t="shared" ref="R115:R120" si="12">Q115*H115</f>
        <v>0</v>
      </c>
      <c r="S115" s="201">
        <v>0</v>
      </c>
      <c r="T115" s="202">
        <f t="shared" ref="T115:T120" si="13">S115*H115</f>
        <v>0</v>
      </c>
      <c r="AR115" s="24" t="s">
        <v>412</v>
      </c>
      <c r="AT115" s="24" t="s">
        <v>155</v>
      </c>
      <c r="AU115" s="24" t="s">
        <v>80</v>
      </c>
      <c r="AY115" s="24" t="s">
        <v>152</v>
      </c>
      <c r="BE115" s="203">
        <f t="shared" ref="BE115:BE120" si="14">IF(N115="základní",J115,0)</f>
        <v>0</v>
      </c>
      <c r="BF115" s="203">
        <f t="shared" ref="BF115:BF120" si="15">IF(N115="snížená",J115,0)</f>
        <v>0</v>
      </c>
      <c r="BG115" s="203">
        <f t="shared" ref="BG115:BG120" si="16">IF(N115="zákl. přenesená",J115,0)</f>
        <v>0</v>
      </c>
      <c r="BH115" s="203">
        <f t="shared" ref="BH115:BH120" si="17">IF(N115="sníž. přenesená",J115,0)</f>
        <v>0</v>
      </c>
      <c r="BI115" s="203">
        <f t="shared" ref="BI115:BI120" si="18">IF(N115="nulová",J115,0)</f>
        <v>0</v>
      </c>
      <c r="BJ115" s="24" t="s">
        <v>80</v>
      </c>
      <c r="BK115" s="203">
        <f t="shared" ref="BK115:BK120" si="19">ROUND(I115*H115,2)</f>
        <v>0</v>
      </c>
      <c r="BL115" s="24" t="s">
        <v>412</v>
      </c>
      <c r="BM115" s="24" t="s">
        <v>2843</v>
      </c>
    </row>
    <row r="116" spans="2:65" s="1" customFormat="1" ht="25.5" customHeight="1">
      <c r="B116" s="41"/>
      <c r="C116" s="250" t="s">
        <v>375</v>
      </c>
      <c r="D116" s="250" t="s">
        <v>177</v>
      </c>
      <c r="E116" s="251" t="s">
        <v>2844</v>
      </c>
      <c r="F116" s="252" t="s">
        <v>2845</v>
      </c>
      <c r="G116" s="253" t="s">
        <v>804</v>
      </c>
      <c r="H116" s="254">
        <v>1</v>
      </c>
      <c r="I116" s="255"/>
      <c r="J116" s="256">
        <f t="shared" si="10"/>
        <v>0</v>
      </c>
      <c r="K116" s="252" t="s">
        <v>21</v>
      </c>
      <c r="L116" s="257"/>
      <c r="M116" s="258" t="s">
        <v>21</v>
      </c>
      <c r="N116" s="259" t="s">
        <v>43</v>
      </c>
      <c r="O116" s="42"/>
      <c r="P116" s="201">
        <f t="shared" si="11"/>
        <v>0</v>
      </c>
      <c r="Q116" s="201">
        <v>0</v>
      </c>
      <c r="R116" s="201">
        <f t="shared" si="12"/>
        <v>0</v>
      </c>
      <c r="S116" s="201">
        <v>0</v>
      </c>
      <c r="T116" s="202">
        <f t="shared" si="13"/>
        <v>0</v>
      </c>
      <c r="AR116" s="24" t="s">
        <v>2609</v>
      </c>
      <c r="AT116" s="24" t="s">
        <v>177</v>
      </c>
      <c r="AU116" s="24" t="s">
        <v>80</v>
      </c>
      <c r="AY116" s="24" t="s">
        <v>152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4" t="s">
        <v>80</v>
      </c>
      <c r="BK116" s="203">
        <f t="shared" si="19"/>
        <v>0</v>
      </c>
      <c r="BL116" s="24" t="s">
        <v>412</v>
      </c>
      <c r="BM116" s="24" t="s">
        <v>2846</v>
      </c>
    </row>
    <row r="117" spans="2:65" s="1" customFormat="1" ht="16.5" customHeight="1">
      <c r="B117" s="41"/>
      <c r="C117" s="192" t="s">
        <v>381</v>
      </c>
      <c r="D117" s="192" t="s">
        <v>155</v>
      </c>
      <c r="E117" s="193" t="s">
        <v>2847</v>
      </c>
      <c r="F117" s="194" t="s">
        <v>2848</v>
      </c>
      <c r="G117" s="195" t="s">
        <v>804</v>
      </c>
      <c r="H117" s="196">
        <v>8</v>
      </c>
      <c r="I117" s="197"/>
      <c r="J117" s="198">
        <f t="shared" si="10"/>
        <v>0</v>
      </c>
      <c r="K117" s="194" t="s">
        <v>21</v>
      </c>
      <c r="L117" s="61"/>
      <c r="M117" s="199" t="s">
        <v>21</v>
      </c>
      <c r="N117" s="200" t="s">
        <v>43</v>
      </c>
      <c r="O117" s="42"/>
      <c r="P117" s="201">
        <f t="shared" si="11"/>
        <v>0</v>
      </c>
      <c r="Q117" s="201">
        <v>0</v>
      </c>
      <c r="R117" s="201">
        <f t="shared" si="12"/>
        <v>0</v>
      </c>
      <c r="S117" s="201">
        <v>0</v>
      </c>
      <c r="T117" s="202">
        <f t="shared" si="13"/>
        <v>0</v>
      </c>
      <c r="AR117" s="24" t="s">
        <v>412</v>
      </c>
      <c r="AT117" s="24" t="s">
        <v>155</v>
      </c>
      <c r="AU117" s="24" t="s">
        <v>80</v>
      </c>
      <c r="AY117" s="24" t="s">
        <v>152</v>
      </c>
      <c r="BE117" s="203">
        <f t="shared" si="14"/>
        <v>0</v>
      </c>
      <c r="BF117" s="203">
        <f t="shared" si="15"/>
        <v>0</v>
      </c>
      <c r="BG117" s="203">
        <f t="shared" si="16"/>
        <v>0</v>
      </c>
      <c r="BH117" s="203">
        <f t="shared" si="17"/>
        <v>0</v>
      </c>
      <c r="BI117" s="203">
        <f t="shared" si="18"/>
        <v>0</v>
      </c>
      <c r="BJ117" s="24" t="s">
        <v>80</v>
      </c>
      <c r="BK117" s="203">
        <f t="shared" si="19"/>
        <v>0</v>
      </c>
      <c r="BL117" s="24" t="s">
        <v>412</v>
      </c>
      <c r="BM117" s="24" t="s">
        <v>2849</v>
      </c>
    </row>
    <row r="118" spans="2:65" s="1" customFormat="1" ht="16.5" customHeight="1">
      <c r="B118" s="41"/>
      <c r="C118" s="250" t="s">
        <v>388</v>
      </c>
      <c r="D118" s="250" t="s">
        <v>177</v>
      </c>
      <c r="E118" s="251" t="s">
        <v>2850</v>
      </c>
      <c r="F118" s="252" t="s">
        <v>2851</v>
      </c>
      <c r="G118" s="253" t="s">
        <v>804</v>
      </c>
      <c r="H118" s="254">
        <v>8</v>
      </c>
      <c r="I118" s="255"/>
      <c r="J118" s="256">
        <f t="shared" si="10"/>
        <v>0</v>
      </c>
      <c r="K118" s="252" t="s">
        <v>21</v>
      </c>
      <c r="L118" s="257"/>
      <c r="M118" s="258" t="s">
        <v>21</v>
      </c>
      <c r="N118" s="259" t="s">
        <v>43</v>
      </c>
      <c r="O118" s="42"/>
      <c r="P118" s="201">
        <f t="shared" si="11"/>
        <v>0</v>
      </c>
      <c r="Q118" s="201">
        <v>0</v>
      </c>
      <c r="R118" s="201">
        <f t="shared" si="12"/>
        <v>0</v>
      </c>
      <c r="S118" s="201">
        <v>0</v>
      </c>
      <c r="T118" s="202">
        <f t="shared" si="13"/>
        <v>0</v>
      </c>
      <c r="AR118" s="24" t="s">
        <v>2609</v>
      </c>
      <c r="AT118" s="24" t="s">
        <v>177</v>
      </c>
      <c r="AU118" s="24" t="s">
        <v>80</v>
      </c>
      <c r="AY118" s="24" t="s">
        <v>152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80</v>
      </c>
      <c r="BK118" s="203">
        <f t="shared" si="19"/>
        <v>0</v>
      </c>
      <c r="BL118" s="24" t="s">
        <v>412</v>
      </c>
      <c r="BM118" s="24" t="s">
        <v>2852</v>
      </c>
    </row>
    <row r="119" spans="2:65" s="1" customFormat="1" ht="16.5" customHeight="1">
      <c r="B119" s="41"/>
      <c r="C119" s="192" t="s">
        <v>395</v>
      </c>
      <c r="D119" s="192" t="s">
        <v>155</v>
      </c>
      <c r="E119" s="193" t="s">
        <v>2853</v>
      </c>
      <c r="F119" s="194" t="s">
        <v>2854</v>
      </c>
      <c r="G119" s="195" t="s">
        <v>804</v>
      </c>
      <c r="H119" s="196">
        <v>1</v>
      </c>
      <c r="I119" s="197"/>
      <c r="J119" s="198">
        <f t="shared" si="10"/>
        <v>0</v>
      </c>
      <c r="K119" s="194" t="s">
        <v>21</v>
      </c>
      <c r="L119" s="61"/>
      <c r="M119" s="199" t="s">
        <v>21</v>
      </c>
      <c r="N119" s="200" t="s">
        <v>43</v>
      </c>
      <c r="O119" s="42"/>
      <c r="P119" s="201">
        <f t="shared" si="11"/>
        <v>0</v>
      </c>
      <c r="Q119" s="201">
        <v>0</v>
      </c>
      <c r="R119" s="201">
        <f t="shared" si="12"/>
        <v>0</v>
      </c>
      <c r="S119" s="201">
        <v>0</v>
      </c>
      <c r="T119" s="202">
        <f t="shared" si="13"/>
        <v>0</v>
      </c>
      <c r="AR119" s="24" t="s">
        <v>412</v>
      </c>
      <c r="AT119" s="24" t="s">
        <v>155</v>
      </c>
      <c r="AU119" s="24" t="s">
        <v>80</v>
      </c>
      <c r="AY119" s="24" t="s">
        <v>152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80</v>
      </c>
      <c r="BK119" s="203">
        <f t="shared" si="19"/>
        <v>0</v>
      </c>
      <c r="BL119" s="24" t="s">
        <v>412</v>
      </c>
      <c r="BM119" s="24" t="s">
        <v>2855</v>
      </c>
    </row>
    <row r="120" spans="2:65" s="1" customFormat="1" ht="16.5" customHeight="1">
      <c r="B120" s="41"/>
      <c r="C120" s="250" t="s">
        <v>407</v>
      </c>
      <c r="D120" s="250" t="s">
        <v>177</v>
      </c>
      <c r="E120" s="251" t="s">
        <v>2856</v>
      </c>
      <c r="F120" s="252" t="s">
        <v>2857</v>
      </c>
      <c r="G120" s="253" t="s">
        <v>804</v>
      </c>
      <c r="H120" s="254">
        <v>1</v>
      </c>
      <c r="I120" s="255"/>
      <c r="J120" s="256">
        <f t="shared" si="10"/>
        <v>0</v>
      </c>
      <c r="K120" s="252" t="s">
        <v>21</v>
      </c>
      <c r="L120" s="257"/>
      <c r="M120" s="258" t="s">
        <v>21</v>
      </c>
      <c r="N120" s="259" t="s">
        <v>43</v>
      </c>
      <c r="O120" s="42"/>
      <c r="P120" s="201">
        <f t="shared" si="11"/>
        <v>0</v>
      </c>
      <c r="Q120" s="201">
        <v>0</v>
      </c>
      <c r="R120" s="201">
        <f t="shared" si="12"/>
        <v>0</v>
      </c>
      <c r="S120" s="201">
        <v>0</v>
      </c>
      <c r="T120" s="202">
        <f t="shared" si="13"/>
        <v>0</v>
      </c>
      <c r="AR120" s="24" t="s">
        <v>2609</v>
      </c>
      <c r="AT120" s="24" t="s">
        <v>177</v>
      </c>
      <c r="AU120" s="24" t="s">
        <v>80</v>
      </c>
      <c r="AY120" s="24" t="s">
        <v>152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80</v>
      </c>
      <c r="BK120" s="203">
        <f t="shared" si="19"/>
        <v>0</v>
      </c>
      <c r="BL120" s="24" t="s">
        <v>412</v>
      </c>
      <c r="BM120" s="24" t="s">
        <v>2858</v>
      </c>
    </row>
    <row r="121" spans="2:65" s="10" customFormat="1" ht="37.35" customHeight="1">
      <c r="B121" s="176"/>
      <c r="C121" s="177"/>
      <c r="D121" s="178" t="s">
        <v>71</v>
      </c>
      <c r="E121" s="179" t="s">
        <v>2859</v>
      </c>
      <c r="F121" s="179" t="s">
        <v>2860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SUM(P122:P153)</f>
        <v>0</v>
      </c>
      <c r="Q121" s="184"/>
      <c r="R121" s="185">
        <f>SUM(R122:R153)</f>
        <v>0</v>
      </c>
      <c r="S121" s="184"/>
      <c r="T121" s="186">
        <f>SUM(T122:T153)</f>
        <v>0</v>
      </c>
      <c r="AR121" s="187" t="s">
        <v>153</v>
      </c>
      <c r="AT121" s="188" t="s">
        <v>71</v>
      </c>
      <c r="AU121" s="188" t="s">
        <v>72</v>
      </c>
      <c r="AY121" s="187" t="s">
        <v>152</v>
      </c>
      <c r="BK121" s="189">
        <f>SUM(BK122:BK153)</f>
        <v>0</v>
      </c>
    </row>
    <row r="122" spans="2:65" s="1" customFormat="1" ht="25.5" customHeight="1">
      <c r="B122" s="41"/>
      <c r="C122" s="192" t="s">
        <v>414</v>
      </c>
      <c r="D122" s="192" t="s">
        <v>155</v>
      </c>
      <c r="E122" s="193" t="s">
        <v>2861</v>
      </c>
      <c r="F122" s="194" t="s">
        <v>2774</v>
      </c>
      <c r="G122" s="195" t="s">
        <v>804</v>
      </c>
      <c r="H122" s="196">
        <v>1</v>
      </c>
      <c r="I122" s="197"/>
      <c r="J122" s="198">
        <f t="shared" ref="J122:J153" si="20">ROUND(I122*H122,2)</f>
        <v>0</v>
      </c>
      <c r="K122" s="194" t="s">
        <v>21</v>
      </c>
      <c r="L122" s="61"/>
      <c r="M122" s="199" t="s">
        <v>21</v>
      </c>
      <c r="N122" s="200" t="s">
        <v>43</v>
      </c>
      <c r="O122" s="42"/>
      <c r="P122" s="201">
        <f t="shared" ref="P122:P153" si="21">O122*H122</f>
        <v>0</v>
      </c>
      <c r="Q122" s="201">
        <v>0</v>
      </c>
      <c r="R122" s="201">
        <f t="shared" ref="R122:R153" si="22">Q122*H122</f>
        <v>0</v>
      </c>
      <c r="S122" s="201">
        <v>0</v>
      </c>
      <c r="T122" s="202">
        <f t="shared" ref="T122:T153" si="23">S122*H122</f>
        <v>0</v>
      </c>
      <c r="AR122" s="24" t="s">
        <v>412</v>
      </c>
      <c r="AT122" s="24" t="s">
        <v>155</v>
      </c>
      <c r="AU122" s="24" t="s">
        <v>80</v>
      </c>
      <c r="AY122" s="24" t="s">
        <v>152</v>
      </c>
      <c r="BE122" s="203">
        <f t="shared" ref="BE122:BE153" si="24">IF(N122="základní",J122,0)</f>
        <v>0</v>
      </c>
      <c r="BF122" s="203">
        <f t="shared" ref="BF122:BF153" si="25">IF(N122="snížená",J122,0)</f>
        <v>0</v>
      </c>
      <c r="BG122" s="203">
        <f t="shared" ref="BG122:BG153" si="26">IF(N122="zákl. přenesená",J122,0)</f>
        <v>0</v>
      </c>
      <c r="BH122" s="203">
        <f t="shared" ref="BH122:BH153" si="27">IF(N122="sníž. přenesená",J122,0)</f>
        <v>0</v>
      </c>
      <c r="BI122" s="203">
        <f t="shared" ref="BI122:BI153" si="28">IF(N122="nulová",J122,0)</f>
        <v>0</v>
      </c>
      <c r="BJ122" s="24" t="s">
        <v>80</v>
      </c>
      <c r="BK122" s="203">
        <f t="shared" ref="BK122:BK153" si="29">ROUND(I122*H122,2)</f>
        <v>0</v>
      </c>
      <c r="BL122" s="24" t="s">
        <v>412</v>
      </c>
      <c r="BM122" s="24" t="s">
        <v>2862</v>
      </c>
    </row>
    <row r="123" spans="2:65" s="1" customFormat="1" ht="25.5" customHeight="1">
      <c r="B123" s="41"/>
      <c r="C123" s="250" t="s">
        <v>419</v>
      </c>
      <c r="D123" s="250" t="s">
        <v>177</v>
      </c>
      <c r="E123" s="251" t="s">
        <v>2863</v>
      </c>
      <c r="F123" s="252" t="s">
        <v>2777</v>
      </c>
      <c r="G123" s="253" t="s">
        <v>804</v>
      </c>
      <c r="H123" s="254">
        <v>1</v>
      </c>
      <c r="I123" s="255"/>
      <c r="J123" s="256">
        <f t="shared" si="20"/>
        <v>0</v>
      </c>
      <c r="K123" s="252" t="s">
        <v>21</v>
      </c>
      <c r="L123" s="257"/>
      <c r="M123" s="258" t="s">
        <v>21</v>
      </c>
      <c r="N123" s="259" t="s">
        <v>43</v>
      </c>
      <c r="O123" s="42"/>
      <c r="P123" s="201">
        <f t="shared" si="21"/>
        <v>0</v>
      </c>
      <c r="Q123" s="201">
        <v>0</v>
      </c>
      <c r="R123" s="201">
        <f t="shared" si="22"/>
        <v>0</v>
      </c>
      <c r="S123" s="201">
        <v>0</v>
      </c>
      <c r="T123" s="202">
        <f t="shared" si="23"/>
        <v>0</v>
      </c>
      <c r="AR123" s="24" t="s">
        <v>2609</v>
      </c>
      <c r="AT123" s="24" t="s">
        <v>177</v>
      </c>
      <c r="AU123" s="24" t="s">
        <v>80</v>
      </c>
      <c r="AY123" s="24" t="s">
        <v>152</v>
      </c>
      <c r="BE123" s="203">
        <f t="shared" si="24"/>
        <v>0</v>
      </c>
      <c r="BF123" s="203">
        <f t="shared" si="25"/>
        <v>0</v>
      </c>
      <c r="BG123" s="203">
        <f t="shared" si="26"/>
        <v>0</v>
      </c>
      <c r="BH123" s="203">
        <f t="shared" si="27"/>
        <v>0</v>
      </c>
      <c r="BI123" s="203">
        <f t="shared" si="28"/>
        <v>0</v>
      </c>
      <c r="BJ123" s="24" t="s">
        <v>80</v>
      </c>
      <c r="BK123" s="203">
        <f t="shared" si="29"/>
        <v>0</v>
      </c>
      <c r="BL123" s="24" t="s">
        <v>412</v>
      </c>
      <c r="BM123" s="24" t="s">
        <v>2864</v>
      </c>
    </row>
    <row r="124" spans="2:65" s="1" customFormat="1" ht="16.5" customHeight="1">
      <c r="B124" s="41"/>
      <c r="C124" s="192" t="s">
        <v>425</v>
      </c>
      <c r="D124" s="192" t="s">
        <v>155</v>
      </c>
      <c r="E124" s="193" t="s">
        <v>2865</v>
      </c>
      <c r="F124" s="194" t="s">
        <v>2780</v>
      </c>
      <c r="G124" s="195" t="s">
        <v>804</v>
      </c>
      <c r="H124" s="196">
        <v>1</v>
      </c>
      <c r="I124" s="197"/>
      <c r="J124" s="198">
        <f t="shared" si="20"/>
        <v>0</v>
      </c>
      <c r="K124" s="194" t="s">
        <v>21</v>
      </c>
      <c r="L124" s="61"/>
      <c r="M124" s="199" t="s">
        <v>21</v>
      </c>
      <c r="N124" s="200" t="s">
        <v>43</v>
      </c>
      <c r="O124" s="42"/>
      <c r="P124" s="201">
        <f t="shared" si="21"/>
        <v>0</v>
      </c>
      <c r="Q124" s="201">
        <v>0</v>
      </c>
      <c r="R124" s="201">
        <f t="shared" si="22"/>
        <v>0</v>
      </c>
      <c r="S124" s="201">
        <v>0</v>
      </c>
      <c r="T124" s="202">
        <f t="shared" si="23"/>
        <v>0</v>
      </c>
      <c r="AR124" s="24" t="s">
        <v>412</v>
      </c>
      <c r="AT124" s="24" t="s">
        <v>155</v>
      </c>
      <c r="AU124" s="24" t="s">
        <v>80</v>
      </c>
      <c r="AY124" s="24" t="s">
        <v>152</v>
      </c>
      <c r="BE124" s="203">
        <f t="shared" si="24"/>
        <v>0</v>
      </c>
      <c r="BF124" s="203">
        <f t="shared" si="25"/>
        <v>0</v>
      </c>
      <c r="BG124" s="203">
        <f t="shared" si="26"/>
        <v>0</v>
      </c>
      <c r="BH124" s="203">
        <f t="shared" si="27"/>
        <v>0</v>
      </c>
      <c r="BI124" s="203">
        <f t="shared" si="28"/>
        <v>0</v>
      </c>
      <c r="BJ124" s="24" t="s">
        <v>80</v>
      </c>
      <c r="BK124" s="203">
        <f t="shared" si="29"/>
        <v>0</v>
      </c>
      <c r="BL124" s="24" t="s">
        <v>412</v>
      </c>
      <c r="BM124" s="24" t="s">
        <v>2866</v>
      </c>
    </row>
    <row r="125" spans="2:65" s="1" customFormat="1" ht="16.5" customHeight="1">
      <c r="B125" s="41"/>
      <c r="C125" s="250" t="s">
        <v>431</v>
      </c>
      <c r="D125" s="250" t="s">
        <v>177</v>
      </c>
      <c r="E125" s="251" t="s">
        <v>2867</v>
      </c>
      <c r="F125" s="252" t="s">
        <v>2783</v>
      </c>
      <c r="G125" s="253" t="s">
        <v>804</v>
      </c>
      <c r="H125" s="254">
        <v>1</v>
      </c>
      <c r="I125" s="255"/>
      <c r="J125" s="256">
        <f t="shared" si="20"/>
        <v>0</v>
      </c>
      <c r="K125" s="252" t="s">
        <v>21</v>
      </c>
      <c r="L125" s="257"/>
      <c r="M125" s="258" t="s">
        <v>21</v>
      </c>
      <c r="N125" s="259" t="s">
        <v>43</v>
      </c>
      <c r="O125" s="42"/>
      <c r="P125" s="201">
        <f t="shared" si="21"/>
        <v>0</v>
      </c>
      <c r="Q125" s="201">
        <v>0</v>
      </c>
      <c r="R125" s="201">
        <f t="shared" si="22"/>
        <v>0</v>
      </c>
      <c r="S125" s="201">
        <v>0</v>
      </c>
      <c r="T125" s="202">
        <f t="shared" si="23"/>
        <v>0</v>
      </c>
      <c r="AR125" s="24" t="s">
        <v>2609</v>
      </c>
      <c r="AT125" s="24" t="s">
        <v>177</v>
      </c>
      <c r="AU125" s="24" t="s">
        <v>80</v>
      </c>
      <c r="AY125" s="24" t="s">
        <v>152</v>
      </c>
      <c r="BE125" s="203">
        <f t="shared" si="24"/>
        <v>0</v>
      </c>
      <c r="BF125" s="203">
        <f t="shared" si="25"/>
        <v>0</v>
      </c>
      <c r="BG125" s="203">
        <f t="shared" si="26"/>
        <v>0</v>
      </c>
      <c r="BH125" s="203">
        <f t="shared" si="27"/>
        <v>0</v>
      </c>
      <c r="BI125" s="203">
        <f t="shared" si="28"/>
        <v>0</v>
      </c>
      <c r="BJ125" s="24" t="s">
        <v>80</v>
      </c>
      <c r="BK125" s="203">
        <f t="shared" si="29"/>
        <v>0</v>
      </c>
      <c r="BL125" s="24" t="s">
        <v>412</v>
      </c>
      <c r="BM125" s="24" t="s">
        <v>2868</v>
      </c>
    </row>
    <row r="126" spans="2:65" s="1" customFormat="1" ht="16.5" customHeight="1">
      <c r="B126" s="41"/>
      <c r="C126" s="192" t="s">
        <v>439</v>
      </c>
      <c r="D126" s="192" t="s">
        <v>155</v>
      </c>
      <c r="E126" s="193" t="s">
        <v>2869</v>
      </c>
      <c r="F126" s="194" t="s">
        <v>2786</v>
      </c>
      <c r="G126" s="195" t="s">
        <v>804</v>
      </c>
      <c r="H126" s="196">
        <v>1</v>
      </c>
      <c r="I126" s="197"/>
      <c r="J126" s="198">
        <f t="shared" si="20"/>
        <v>0</v>
      </c>
      <c r="K126" s="194" t="s">
        <v>21</v>
      </c>
      <c r="L126" s="61"/>
      <c r="M126" s="199" t="s">
        <v>21</v>
      </c>
      <c r="N126" s="200" t="s">
        <v>43</v>
      </c>
      <c r="O126" s="42"/>
      <c r="P126" s="201">
        <f t="shared" si="21"/>
        <v>0</v>
      </c>
      <c r="Q126" s="201">
        <v>0</v>
      </c>
      <c r="R126" s="201">
        <f t="shared" si="22"/>
        <v>0</v>
      </c>
      <c r="S126" s="201">
        <v>0</v>
      </c>
      <c r="T126" s="202">
        <f t="shared" si="23"/>
        <v>0</v>
      </c>
      <c r="AR126" s="24" t="s">
        <v>412</v>
      </c>
      <c r="AT126" s="24" t="s">
        <v>155</v>
      </c>
      <c r="AU126" s="24" t="s">
        <v>80</v>
      </c>
      <c r="AY126" s="24" t="s">
        <v>152</v>
      </c>
      <c r="BE126" s="203">
        <f t="shared" si="24"/>
        <v>0</v>
      </c>
      <c r="BF126" s="203">
        <f t="shared" si="25"/>
        <v>0</v>
      </c>
      <c r="BG126" s="203">
        <f t="shared" si="26"/>
        <v>0</v>
      </c>
      <c r="BH126" s="203">
        <f t="shared" si="27"/>
        <v>0</v>
      </c>
      <c r="BI126" s="203">
        <f t="shared" si="28"/>
        <v>0</v>
      </c>
      <c r="BJ126" s="24" t="s">
        <v>80</v>
      </c>
      <c r="BK126" s="203">
        <f t="shared" si="29"/>
        <v>0</v>
      </c>
      <c r="BL126" s="24" t="s">
        <v>412</v>
      </c>
      <c r="BM126" s="24" t="s">
        <v>2870</v>
      </c>
    </row>
    <row r="127" spans="2:65" s="1" customFormat="1" ht="16.5" customHeight="1">
      <c r="B127" s="41"/>
      <c r="C127" s="250" t="s">
        <v>448</v>
      </c>
      <c r="D127" s="250" t="s">
        <v>177</v>
      </c>
      <c r="E127" s="251" t="s">
        <v>2871</v>
      </c>
      <c r="F127" s="252" t="s">
        <v>2789</v>
      </c>
      <c r="G127" s="253" t="s">
        <v>804</v>
      </c>
      <c r="H127" s="254">
        <v>1</v>
      </c>
      <c r="I127" s="255"/>
      <c r="J127" s="256">
        <f t="shared" si="20"/>
        <v>0</v>
      </c>
      <c r="K127" s="252" t="s">
        <v>21</v>
      </c>
      <c r="L127" s="257"/>
      <c r="M127" s="258" t="s">
        <v>21</v>
      </c>
      <c r="N127" s="259" t="s">
        <v>43</v>
      </c>
      <c r="O127" s="42"/>
      <c r="P127" s="201">
        <f t="shared" si="21"/>
        <v>0</v>
      </c>
      <c r="Q127" s="201">
        <v>0</v>
      </c>
      <c r="R127" s="201">
        <f t="shared" si="22"/>
        <v>0</v>
      </c>
      <c r="S127" s="201">
        <v>0</v>
      </c>
      <c r="T127" s="202">
        <f t="shared" si="23"/>
        <v>0</v>
      </c>
      <c r="AR127" s="24" t="s">
        <v>2609</v>
      </c>
      <c r="AT127" s="24" t="s">
        <v>177</v>
      </c>
      <c r="AU127" s="24" t="s">
        <v>80</v>
      </c>
      <c r="AY127" s="24" t="s">
        <v>152</v>
      </c>
      <c r="BE127" s="203">
        <f t="shared" si="24"/>
        <v>0</v>
      </c>
      <c r="BF127" s="203">
        <f t="shared" si="25"/>
        <v>0</v>
      </c>
      <c r="BG127" s="203">
        <f t="shared" si="26"/>
        <v>0</v>
      </c>
      <c r="BH127" s="203">
        <f t="shared" si="27"/>
        <v>0</v>
      </c>
      <c r="BI127" s="203">
        <f t="shared" si="28"/>
        <v>0</v>
      </c>
      <c r="BJ127" s="24" t="s">
        <v>80</v>
      </c>
      <c r="BK127" s="203">
        <f t="shared" si="29"/>
        <v>0</v>
      </c>
      <c r="BL127" s="24" t="s">
        <v>412</v>
      </c>
      <c r="BM127" s="24" t="s">
        <v>2872</v>
      </c>
    </row>
    <row r="128" spans="2:65" s="1" customFormat="1" ht="16.5" customHeight="1">
      <c r="B128" s="41"/>
      <c r="C128" s="192" t="s">
        <v>453</v>
      </c>
      <c r="D128" s="192" t="s">
        <v>155</v>
      </c>
      <c r="E128" s="193" t="s">
        <v>2873</v>
      </c>
      <c r="F128" s="194" t="s">
        <v>2874</v>
      </c>
      <c r="G128" s="195" t="s">
        <v>804</v>
      </c>
      <c r="H128" s="196">
        <v>1</v>
      </c>
      <c r="I128" s="197"/>
      <c r="J128" s="198">
        <f t="shared" si="20"/>
        <v>0</v>
      </c>
      <c r="K128" s="194" t="s">
        <v>21</v>
      </c>
      <c r="L128" s="61"/>
      <c r="M128" s="199" t="s">
        <v>21</v>
      </c>
      <c r="N128" s="200" t="s">
        <v>43</v>
      </c>
      <c r="O128" s="42"/>
      <c r="P128" s="201">
        <f t="shared" si="21"/>
        <v>0</v>
      </c>
      <c r="Q128" s="201">
        <v>0</v>
      </c>
      <c r="R128" s="201">
        <f t="shared" si="22"/>
        <v>0</v>
      </c>
      <c r="S128" s="201">
        <v>0</v>
      </c>
      <c r="T128" s="202">
        <f t="shared" si="23"/>
        <v>0</v>
      </c>
      <c r="AR128" s="24" t="s">
        <v>412</v>
      </c>
      <c r="AT128" s="24" t="s">
        <v>155</v>
      </c>
      <c r="AU128" s="24" t="s">
        <v>80</v>
      </c>
      <c r="AY128" s="24" t="s">
        <v>152</v>
      </c>
      <c r="BE128" s="203">
        <f t="shared" si="24"/>
        <v>0</v>
      </c>
      <c r="BF128" s="203">
        <f t="shared" si="25"/>
        <v>0</v>
      </c>
      <c r="BG128" s="203">
        <f t="shared" si="26"/>
        <v>0</v>
      </c>
      <c r="BH128" s="203">
        <f t="shared" si="27"/>
        <v>0</v>
      </c>
      <c r="BI128" s="203">
        <f t="shared" si="28"/>
        <v>0</v>
      </c>
      <c r="BJ128" s="24" t="s">
        <v>80</v>
      </c>
      <c r="BK128" s="203">
        <f t="shared" si="29"/>
        <v>0</v>
      </c>
      <c r="BL128" s="24" t="s">
        <v>412</v>
      </c>
      <c r="BM128" s="24" t="s">
        <v>2875</v>
      </c>
    </row>
    <row r="129" spans="2:65" s="1" customFormat="1" ht="16.5" customHeight="1">
      <c r="B129" s="41"/>
      <c r="C129" s="250" t="s">
        <v>459</v>
      </c>
      <c r="D129" s="250" t="s">
        <v>177</v>
      </c>
      <c r="E129" s="251" t="s">
        <v>2876</v>
      </c>
      <c r="F129" s="252" t="s">
        <v>2877</v>
      </c>
      <c r="G129" s="253" t="s">
        <v>804</v>
      </c>
      <c r="H129" s="254">
        <v>1</v>
      </c>
      <c r="I129" s="255"/>
      <c r="J129" s="256">
        <f t="shared" si="20"/>
        <v>0</v>
      </c>
      <c r="K129" s="252" t="s">
        <v>21</v>
      </c>
      <c r="L129" s="257"/>
      <c r="M129" s="258" t="s">
        <v>21</v>
      </c>
      <c r="N129" s="259" t="s">
        <v>43</v>
      </c>
      <c r="O129" s="42"/>
      <c r="P129" s="201">
        <f t="shared" si="21"/>
        <v>0</v>
      </c>
      <c r="Q129" s="201">
        <v>0</v>
      </c>
      <c r="R129" s="201">
        <f t="shared" si="22"/>
        <v>0</v>
      </c>
      <c r="S129" s="201">
        <v>0</v>
      </c>
      <c r="T129" s="202">
        <f t="shared" si="23"/>
        <v>0</v>
      </c>
      <c r="AR129" s="24" t="s">
        <v>2609</v>
      </c>
      <c r="AT129" s="24" t="s">
        <v>177</v>
      </c>
      <c r="AU129" s="24" t="s">
        <v>80</v>
      </c>
      <c r="AY129" s="24" t="s">
        <v>152</v>
      </c>
      <c r="BE129" s="203">
        <f t="shared" si="24"/>
        <v>0</v>
      </c>
      <c r="BF129" s="203">
        <f t="shared" si="25"/>
        <v>0</v>
      </c>
      <c r="BG129" s="203">
        <f t="shared" si="26"/>
        <v>0</v>
      </c>
      <c r="BH129" s="203">
        <f t="shared" si="27"/>
        <v>0</v>
      </c>
      <c r="BI129" s="203">
        <f t="shared" si="28"/>
        <v>0</v>
      </c>
      <c r="BJ129" s="24" t="s">
        <v>80</v>
      </c>
      <c r="BK129" s="203">
        <f t="shared" si="29"/>
        <v>0</v>
      </c>
      <c r="BL129" s="24" t="s">
        <v>412</v>
      </c>
      <c r="BM129" s="24" t="s">
        <v>2878</v>
      </c>
    </row>
    <row r="130" spans="2:65" s="1" customFormat="1" ht="16.5" customHeight="1">
      <c r="B130" s="41"/>
      <c r="C130" s="192" t="s">
        <v>467</v>
      </c>
      <c r="D130" s="192" t="s">
        <v>155</v>
      </c>
      <c r="E130" s="193" t="s">
        <v>2879</v>
      </c>
      <c r="F130" s="194" t="s">
        <v>2880</v>
      </c>
      <c r="G130" s="195" t="s">
        <v>804</v>
      </c>
      <c r="H130" s="196">
        <v>3</v>
      </c>
      <c r="I130" s="197"/>
      <c r="J130" s="198">
        <f t="shared" si="20"/>
        <v>0</v>
      </c>
      <c r="K130" s="194" t="s">
        <v>21</v>
      </c>
      <c r="L130" s="61"/>
      <c r="M130" s="199" t="s">
        <v>21</v>
      </c>
      <c r="N130" s="200" t="s">
        <v>43</v>
      </c>
      <c r="O130" s="42"/>
      <c r="P130" s="201">
        <f t="shared" si="21"/>
        <v>0</v>
      </c>
      <c r="Q130" s="201">
        <v>0</v>
      </c>
      <c r="R130" s="201">
        <f t="shared" si="22"/>
        <v>0</v>
      </c>
      <c r="S130" s="201">
        <v>0</v>
      </c>
      <c r="T130" s="202">
        <f t="shared" si="23"/>
        <v>0</v>
      </c>
      <c r="AR130" s="24" t="s">
        <v>412</v>
      </c>
      <c r="AT130" s="24" t="s">
        <v>155</v>
      </c>
      <c r="AU130" s="24" t="s">
        <v>80</v>
      </c>
      <c r="AY130" s="24" t="s">
        <v>152</v>
      </c>
      <c r="BE130" s="203">
        <f t="shared" si="24"/>
        <v>0</v>
      </c>
      <c r="BF130" s="203">
        <f t="shared" si="25"/>
        <v>0</v>
      </c>
      <c r="BG130" s="203">
        <f t="shared" si="26"/>
        <v>0</v>
      </c>
      <c r="BH130" s="203">
        <f t="shared" si="27"/>
        <v>0</v>
      </c>
      <c r="BI130" s="203">
        <f t="shared" si="28"/>
        <v>0</v>
      </c>
      <c r="BJ130" s="24" t="s">
        <v>80</v>
      </c>
      <c r="BK130" s="203">
        <f t="shared" si="29"/>
        <v>0</v>
      </c>
      <c r="BL130" s="24" t="s">
        <v>412</v>
      </c>
      <c r="BM130" s="24" t="s">
        <v>2881</v>
      </c>
    </row>
    <row r="131" spans="2:65" s="1" customFormat="1" ht="16.5" customHeight="1">
      <c r="B131" s="41"/>
      <c r="C131" s="250" t="s">
        <v>475</v>
      </c>
      <c r="D131" s="250" t="s">
        <v>177</v>
      </c>
      <c r="E131" s="251" t="s">
        <v>2882</v>
      </c>
      <c r="F131" s="252" t="s">
        <v>2883</v>
      </c>
      <c r="G131" s="253" t="s">
        <v>804</v>
      </c>
      <c r="H131" s="254">
        <v>3</v>
      </c>
      <c r="I131" s="255"/>
      <c r="J131" s="256">
        <f t="shared" si="20"/>
        <v>0</v>
      </c>
      <c r="K131" s="252" t="s">
        <v>21</v>
      </c>
      <c r="L131" s="257"/>
      <c r="M131" s="258" t="s">
        <v>21</v>
      </c>
      <c r="N131" s="259" t="s">
        <v>43</v>
      </c>
      <c r="O131" s="42"/>
      <c r="P131" s="201">
        <f t="shared" si="21"/>
        <v>0</v>
      </c>
      <c r="Q131" s="201">
        <v>0</v>
      </c>
      <c r="R131" s="201">
        <f t="shared" si="22"/>
        <v>0</v>
      </c>
      <c r="S131" s="201">
        <v>0</v>
      </c>
      <c r="T131" s="202">
        <f t="shared" si="23"/>
        <v>0</v>
      </c>
      <c r="AR131" s="24" t="s">
        <v>2609</v>
      </c>
      <c r="AT131" s="24" t="s">
        <v>177</v>
      </c>
      <c r="AU131" s="24" t="s">
        <v>80</v>
      </c>
      <c r="AY131" s="24" t="s">
        <v>152</v>
      </c>
      <c r="BE131" s="203">
        <f t="shared" si="24"/>
        <v>0</v>
      </c>
      <c r="BF131" s="203">
        <f t="shared" si="25"/>
        <v>0</v>
      </c>
      <c r="BG131" s="203">
        <f t="shared" si="26"/>
        <v>0</v>
      </c>
      <c r="BH131" s="203">
        <f t="shared" si="27"/>
        <v>0</v>
      </c>
      <c r="BI131" s="203">
        <f t="shared" si="28"/>
        <v>0</v>
      </c>
      <c r="BJ131" s="24" t="s">
        <v>80</v>
      </c>
      <c r="BK131" s="203">
        <f t="shared" si="29"/>
        <v>0</v>
      </c>
      <c r="BL131" s="24" t="s">
        <v>412</v>
      </c>
      <c r="BM131" s="24" t="s">
        <v>2884</v>
      </c>
    </row>
    <row r="132" spans="2:65" s="1" customFormat="1" ht="16.5" customHeight="1">
      <c r="B132" s="41"/>
      <c r="C132" s="192" t="s">
        <v>487</v>
      </c>
      <c r="D132" s="192" t="s">
        <v>155</v>
      </c>
      <c r="E132" s="193" t="s">
        <v>2885</v>
      </c>
      <c r="F132" s="194" t="s">
        <v>2792</v>
      </c>
      <c r="G132" s="195" t="s">
        <v>804</v>
      </c>
      <c r="H132" s="196">
        <v>1</v>
      </c>
      <c r="I132" s="197"/>
      <c r="J132" s="198">
        <f t="shared" si="20"/>
        <v>0</v>
      </c>
      <c r="K132" s="194" t="s">
        <v>21</v>
      </c>
      <c r="L132" s="61"/>
      <c r="M132" s="199" t="s">
        <v>21</v>
      </c>
      <c r="N132" s="200" t="s">
        <v>43</v>
      </c>
      <c r="O132" s="42"/>
      <c r="P132" s="201">
        <f t="shared" si="21"/>
        <v>0</v>
      </c>
      <c r="Q132" s="201">
        <v>0</v>
      </c>
      <c r="R132" s="201">
        <f t="shared" si="22"/>
        <v>0</v>
      </c>
      <c r="S132" s="201">
        <v>0</v>
      </c>
      <c r="T132" s="202">
        <f t="shared" si="23"/>
        <v>0</v>
      </c>
      <c r="AR132" s="24" t="s">
        <v>412</v>
      </c>
      <c r="AT132" s="24" t="s">
        <v>155</v>
      </c>
      <c r="AU132" s="24" t="s">
        <v>80</v>
      </c>
      <c r="AY132" s="24" t="s">
        <v>152</v>
      </c>
      <c r="BE132" s="203">
        <f t="shared" si="24"/>
        <v>0</v>
      </c>
      <c r="BF132" s="203">
        <f t="shared" si="25"/>
        <v>0</v>
      </c>
      <c r="BG132" s="203">
        <f t="shared" si="26"/>
        <v>0</v>
      </c>
      <c r="BH132" s="203">
        <f t="shared" si="27"/>
        <v>0</v>
      </c>
      <c r="BI132" s="203">
        <f t="shared" si="28"/>
        <v>0</v>
      </c>
      <c r="BJ132" s="24" t="s">
        <v>80</v>
      </c>
      <c r="BK132" s="203">
        <f t="shared" si="29"/>
        <v>0</v>
      </c>
      <c r="BL132" s="24" t="s">
        <v>412</v>
      </c>
      <c r="BM132" s="24" t="s">
        <v>2886</v>
      </c>
    </row>
    <row r="133" spans="2:65" s="1" customFormat="1" ht="16.5" customHeight="1">
      <c r="B133" s="41"/>
      <c r="C133" s="250" t="s">
        <v>493</v>
      </c>
      <c r="D133" s="250" t="s">
        <v>177</v>
      </c>
      <c r="E133" s="251" t="s">
        <v>2887</v>
      </c>
      <c r="F133" s="252" t="s">
        <v>2795</v>
      </c>
      <c r="G133" s="253" t="s">
        <v>804</v>
      </c>
      <c r="H133" s="254">
        <v>1</v>
      </c>
      <c r="I133" s="255"/>
      <c r="J133" s="256">
        <f t="shared" si="20"/>
        <v>0</v>
      </c>
      <c r="K133" s="252" t="s">
        <v>21</v>
      </c>
      <c r="L133" s="257"/>
      <c r="M133" s="258" t="s">
        <v>21</v>
      </c>
      <c r="N133" s="259" t="s">
        <v>43</v>
      </c>
      <c r="O133" s="42"/>
      <c r="P133" s="201">
        <f t="shared" si="21"/>
        <v>0</v>
      </c>
      <c r="Q133" s="201">
        <v>0</v>
      </c>
      <c r="R133" s="201">
        <f t="shared" si="22"/>
        <v>0</v>
      </c>
      <c r="S133" s="201">
        <v>0</v>
      </c>
      <c r="T133" s="202">
        <f t="shared" si="23"/>
        <v>0</v>
      </c>
      <c r="AR133" s="24" t="s">
        <v>2609</v>
      </c>
      <c r="AT133" s="24" t="s">
        <v>177</v>
      </c>
      <c r="AU133" s="24" t="s">
        <v>80</v>
      </c>
      <c r="AY133" s="24" t="s">
        <v>152</v>
      </c>
      <c r="BE133" s="203">
        <f t="shared" si="24"/>
        <v>0</v>
      </c>
      <c r="BF133" s="203">
        <f t="shared" si="25"/>
        <v>0</v>
      </c>
      <c r="BG133" s="203">
        <f t="shared" si="26"/>
        <v>0</v>
      </c>
      <c r="BH133" s="203">
        <f t="shared" si="27"/>
        <v>0</v>
      </c>
      <c r="BI133" s="203">
        <f t="shared" si="28"/>
        <v>0</v>
      </c>
      <c r="BJ133" s="24" t="s">
        <v>80</v>
      </c>
      <c r="BK133" s="203">
        <f t="shared" si="29"/>
        <v>0</v>
      </c>
      <c r="BL133" s="24" t="s">
        <v>412</v>
      </c>
      <c r="BM133" s="24" t="s">
        <v>2888</v>
      </c>
    </row>
    <row r="134" spans="2:65" s="1" customFormat="1" ht="16.5" customHeight="1">
      <c r="B134" s="41"/>
      <c r="C134" s="192" t="s">
        <v>499</v>
      </c>
      <c r="D134" s="192" t="s">
        <v>155</v>
      </c>
      <c r="E134" s="193" t="s">
        <v>2889</v>
      </c>
      <c r="F134" s="194" t="s">
        <v>2798</v>
      </c>
      <c r="G134" s="195" t="s">
        <v>804</v>
      </c>
      <c r="H134" s="196">
        <v>12</v>
      </c>
      <c r="I134" s="197"/>
      <c r="J134" s="198">
        <f t="shared" si="20"/>
        <v>0</v>
      </c>
      <c r="K134" s="194" t="s">
        <v>21</v>
      </c>
      <c r="L134" s="61"/>
      <c r="M134" s="199" t="s">
        <v>21</v>
      </c>
      <c r="N134" s="200" t="s">
        <v>43</v>
      </c>
      <c r="O134" s="42"/>
      <c r="P134" s="201">
        <f t="shared" si="21"/>
        <v>0</v>
      </c>
      <c r="Q134" s="201">
        <v>0</v>
      </c>
      <c r="R134" s="201">
        <f t="shared" si="22"/>
        <v>0</v>
      </c>
      <c r="S134" s="201">
        <v>0</v>
      </c>
      <c r="T134" s="202">
        <f t="shared" si="23"/>
        <v>0</v>
      </c>
      <c r="AR134" s="24" t="s">
        <v>412</v>
      </c>
      <c r="AT134" s="24" t="s">
        <v>155</v>
      </c>
      <c r="AU134" s="24" t="s">
        <v>80</v>
      </c>
      <c r="AY134" s="24" t="s">
        <v>152</v>
      </c>
      <c r="BE134" s="203">
        <f t="shared" si="24"/>
        <v>0</v>
      </c>
      <c r="BF134" s="203">
        <f t="shared" si="25"/>
        <v>0</v>
      </c>
      <c r="BG134" s="203">
        <f t="shared" si="26"/>
        <v>0</v>
      </c>
      <c r="BH134" s="203">
        <f t="shared" si="27"/>
        <v>0</v>
      </c>
      <c r="BI134" s="203">
        <f t="shared" si="28"/>
        <v>0</v>
      </c>
      <c r="BJ134" s="24" t="s">
        <v>80</v>
      </c>
      <c r="BK134" s="203">
        <f t="shared" si="29"/>
        <v>0</v>
      </c>
      <c r="BL134" s="24" t="s">
        <v>412</v>
      </c>
      <c r="BM134" s="24" t="s">
        <v>2890</v>
      </c>
    </row>
    <row r="135" spans="2:65" s="1" customFormat="1" ht="16.5" customHeight="1">
      <c r="B135" s="41"/>
      <c r="C135" s="250" t="s">
        <v>508</v>
      </c>
      <c r="D135" s="250" t="s">
        <v>177</v>
      </c>
      <c r="E135" s="251" t="s">
        <v>2891</v>
      </c>
      <c r="F135" s="252" t="s">
        <v>2801</v>
      </c>
      <c r="G135" s="253" t="s">
        <v>804</v>
      </c>
      <c r="H135" s="254">
        <v>12</v>
      </c>
      <c r="I135" s="255"/>
      <c r="J135" s="256">
        <f t="shared" si="20"/>
        <v>0</v>
      </c>
      <c r="K135" s="252" t="s">
        <v>21</v>
      </c>
      <c r="L135" s="257"/>
      <c r="M135" s="258" t="s">
        <v>21</v>
      </c>
      <c r="N135" s="259" t="s">
        <v>43</v>
      </c>
      <c r="O135" s="42"/>
      <c r="P135" s="201">
        <f t="shared" si="21"/>
        <v>0</v>
      </c>
      <c r="Q135" s="201">
        <v>0</v>
      </c>
      <c r="R135" s="201">
        <f t="shared" si="22"/>
        <v>0</v>
      </c>
      <c r="S135" s="201">
        <v>0</v>
      </c>
      <c r="T135" s="202">
        <f t="shared" si="23"/>
        <v>0</v>
      </c>
      <c r="AR135" s="24" t="s">
        <v>2609</v>
      </c>
      <c r="AT135" s="24" t="s">
        <v>177</v>
      </c>
      <c r="AU135" s="24" t="s">
        <v>80</v>
      </c>
      <c r="AY135" s="24" t="s">
        <v>152</v>
      </c>
      <c r="BE135" s="203">
        <f t="shared" si="24"/>
        <v>0</v>
      </c>
      <c r="BF135" s="203">
        <f t="shared" si="25"/>
        <v>0</v>
      </c>
      <c r="BG135" s="203">
        <f t="shared" si="26"/>
        <v>0</v>
      </c>
      <c r="BH135" s="203">
        <f t="shared" si="27"/>
        <v>0</v>
      </c>
      <c r="BI135" s="203">
        <f t="shared" si="28"/>
        <v>0</v>
      </c>
      <c r="BJ135" s="24" t="s">
        <v>80</v>
      </c>
      <c r="BK135" s="203">
        <f t="shared" si="29"/>
        <v>0</v>
      </c>
      <c r="BL135" s="24" t="s">
        <v>412</v>
      </c>
      <c r="BM135" s="24" t="s">
        <v>2892</v>
      </c>
    </row>
    <row r="136" spans="2:65" s="1" customFormat="1" ht="16.5" customHeight="1">
      <c r="B136" s="41"/>
      <c r="C136" s="192" t="s">
        <v>517</v>
      </c>
      <c r="D136" s="192" t="s">
        <v>155</v>
      </c>
      <c r="E136" s="193" t="s">
        <v>2893</v>
      </c>
      <c r="F136" s="194" t="s">
        <v>2804</v>
      </c>
      <c r="G136" s="195" t="s">
        <v>804</v>
      </c>
      <c r="H136" s="196">
        <v>12</v>
      </c>
      <c r="I136" s="197"/>
      <c r="J136" s="198">
        <f t="shared" si="20"/>
        <v>0</v>
      </c>
      <c r="K136" s="194" t="s">
        <v>21</v>
      </c>
      <c r="L136" s="61"/>
      <c r="M136" s="199" t="s">
        <v>21</v>
      </c>
      <c r="N136" s="200" t="s">
        <v>43</v>
      </c>
      <c r="O136" s="42"/>
      <c r="P136" s="201">
        <f t="shared" si="21"/>
        <v>0</v>
      </c>
      <c r="Q136" s="201">
        <v>0</v>
      </c>
      <c r="R136" s="201">
        <f t="shared" si="22"/>
        <v>0</v>
      </c>
      <c r="S136" s="201">
        <v>0</v>
      </c>
      <c r="T136" s="202">
        <f t="shared" si="23"/>
        <v>0</v>
      </c>
      <c r="AR136" s="24" t="s">
        <v>412</v>
      </c>
      <c r="AT136" s="24" t="s">
        <v>155</v>
      </c>
      <c r="AU136" s="24" t="s">
        <v>80</v>
      </c>
      <c r="AY136" s="24" t="s">
        <v>152</v>
      </c>
      <c r="BE136" s="203">
        <f t="shared" si="24"/>
        <v>0</v>
      </c>
      <c r="BF136" s="203">
        <f t="shared" si="25"/>
        <v>0</v>
      </c>
      <c r="BG136" s="203">
        <f t="shared" si="26"/>
        <v>0</v>
      </c>
      <c r="BH136" s="203">
        <f t="shared" si="27"/>
        <v>0</v>
      </c>
      <c r="BI136" s="203">
        <f t="shared" si="28"/>
        <v>0</v>
      </c>
      <c r="BJ136" s="24" t="s">
        <v>80</v>
      </c>
      <c r="BK136" s="203">
        <f t="shared" si="29"/>
        <v>0</v>
      </c>
      <c r="BL136" s="24" t="s">
        <v>412</v>
      </c>
      <c r="BM136" s="24" t="s">
        <v>2894</v>
      </c>
    </row>
    <row r="137" spans="2:65" s="1" customFormat="1" ht="16.5" customHeight="1">
      <c r="B137" s="41"/>
      <c r="C137" s="250" t="s">
        <v>525</v>
      </c>
      <c r="D137" s="250" t="s">
        <v>177</v>
      </c>
      <c r="E137" s="251" t="s">
        <v>2895</v>
      </c>
      <c r="F137" s="252" t="s">
        <v>2807</v>
      </c>
      <c r="G137" s="253" t="s">
        <v>804</v>
      </c>
      <c r="H137" s="254">
        <v>12</v>
      </c>
      <c r="I137" s="255"/>
      <c r="J137" s="256">
        <f t="shared" si="20"/>
        <v>0</v>
      </c>
      <c r="K137" s="252" t="s">
        <v>21</v>
      </c>
      <c r="L137" s="257"/>
      <c r="M137" s="258" t="s">
        <v>21</v>
      </c>
      <c r="N137" s="259" t="s">
        <v>43</v>
      </c>
      <c r="O137" s="42"/>
      <c r="P137" s="201">
        <f t="shared" si="21"/>
        <v>0</v>
      </c>
      <c r="Q137" s="201">
        <v>0</v>
      </c>
      <c r="R137" s="201">
        <f t="shared" si="22"/>
        <v>0</v>
      </c>
      <c r="S137" s="201">
        <v>0</v>
      </c>
      <c r="T137" s="202">
        <f t="shared" si="23"/>
        <v>0</v>
      </c>
      <c r="AR137" s="24" t="s">
        <v>2609</v>
      </c>
      <c r="AT137" s="24" t="s">
        <v>177</v>
      </c>
      <c r="AU137" s="24" t="s">
        <v>80</v>
      </c>
      <c r="AY137" s="24" t="s">
        <v>152</v>
      </c>
      <c r="BE137" s="203">
        <f t="shared" si="24"/>
        <v>0</v>
      </c>
      <c r="BF137" s="203">
        <f t="shared" si="25"/>
        <v>0</v>
      </c>
      <c r="BG137" s="203">
        <f t="shared" si="26"/>
        <v>0</v>
      </c>
      <c r="BH137" s="203">
        <f t="shared" si="27"/>
        <v>0</v>
      </c>
      <c r="BI137" s="203">
        <f t="shared" si="28"/>
        <v>0</v>
      </c>
      <c r="BJ137" s="24" t="s">
        <v>80</v>
      </c>
      <c r="BK137" s="203">
        <f t="shared" si="29"/>
        <v>0</v>
      </c>
      <c r="BL137" s="24" t="s">
        <v>412</v>
      </c>
      <c r="BM137" s="24" t="s">
        <v>2896</v>
      </c>
    </row>
    <row r="138" spans="2:65" s="1" customFormat="1" ht="16.5" customHeight="1">
      <c r="B138" s="41"/>
      <c r="C138" s="192" t="s">
        <v>530</v>
      </c>
      <c r="D138" s="192" t="s">
        <v>155</v>
      </c>
      <c r="E138" s="193" t="s">
        <v>2897</v>
      </c>
      <c r="F138" s="194" t="s">
        <v>2816</v>
      </c>
      <c r="G138" s="195" t="s">
        <v>804</v>
      </c>
      <c r="H138" s="196">
        <v>12</v>
      </c>
      <c r="I138" s="197"/>
      <c r="J138" s="198">
        <f t="shared" si="20"/>
        <v>0</v>
      </c>
      <c r="K138" s="194" t="s">
        <v>21</v>
      </c>
      <c r="L138" s="61"/>
      <c r="M138" s="199" t="s">
        <v>21</v>
      </c>
      <c r="N138" s="200" t="s">
        <v>43</v>
      </c>
      <c r="O138" s="42"/>
      <c r="P138" s="201">
        <f t="shared" si="21"/>
        <v>0</v>
      </c>
      <c r="Q138" s="201">
        <v>0</v>
      </c>
      <c r="R138" s="201">
        <f t="shared" si="22"/>
        <v>0</v>
      </c>
      <c r="S138" s="201">
        <v>0</v>
      </c>
      <c r="T138" s="202">
        <f t="shared" si="23"/>
        <v>0</v>
      </c>
      <c r="AR138" s="24" t="s">
        <v>412</v>
      </c>
      <c r="AT138" s="24" t="s">
        <v>155</v>
      </c>
      <c r="AU138" s="24" t="s">
        <v>80</v>
      </c>
      <c r="AY138" s="24" t="s">
        <v>152</v>
      </c>
      <c r="BE138" s="203">
        <f t="shared" si="24"/>
        <v>0</v>
      </c>
      <c r="BF138" s="203">
        <f t="shared" si="25"/>
        <v>0</v>
      </c>
      <c r="BG138" s="203">
        <f t="shared" si="26"/>
        <v>0</v>
      </c>
      <c r="BH138" s="203">
        <f t="shared" si="27"/>
        <v>0</v>
      </c>
      <c r="BI138" s="203">
        <f t="shared" si="28"/>
        <v>0</v>
      </c>
      <c r="BJ138" s="24" t="s">
        <v>80</v>
      </c>
      <c r="BK138" s="203">
        <f t="shared" si="29"/>
        <v>0</v>
      </c>
      <c r="BL138" s="24" t="s">
        <v>412</v>
      </c>
      <c r="BM138" s="24" t="s">
        <v>2898</v>
      </c>
    </row>
    <row r="139" spans="2:65" s="1" customFormat="1" ht="16.5" customHeight="1">
      <c r="B139" s="41"/>
      <c r="C139" s="250" t="s">
        <v>536</v>
      </c>
      <c r="D139" s="250" t="s">
        <v>177</v>
      </c>
      <c r="E139" s="251" t="s">
        <v>2899</v>
      </c>
      <c r="F139" s="252" t="s">
        <v>2819</v>
      </c>
      <c r="G139" s="253" t="s">
        <v>804</v>
      </c>
      <c r="H139" s="254">
        <v>12</v>
      </c>
      <c r="I139" s="255"/>
      <c r="J139" s="256">
        <f t="shared" si="20"/>
        <v>0</v>
      </c>
      <c r="K139" s="252" t="s">
        <v>21</v>
      </c>
      <c r="L139" s="257"/>
      <c r="M139" s="258" t="s">
        <v>21</v>
      </c>
      <c r="N139" s="259" t="s">
        <v>43</v>
      </c>
      <c r="O139" s="42"/>
      <c r="P139" s="201">
        <f t="shared" si="21"/>
        <v>0</v>
      </c>
      <c r="Q139" s="201">
        <v>0</v>
      </c>
      <c r="R139" s="201">
        <f t="shared" si="22"/>
        <v>0</v>
      </c>
      <c r="S139" s="201">
        <v>0</v>
      </c>
      <c r="T139" s="202">
        <f t="shared" si="23"/>
        <v>0</v>
      </c>
      <c r="AR139" s="24" t="s">
        <v>2609</v>
      </c>
      <c r="AT139" s="24" t="s">
        <v>177</v>
      </c>
      <c r="AU139" s="24" t="s">
        <v>80</v>
      </c>
      <c r="AY139" s="24" t="s">
        <v>152</v>
      </c>
      <c r="BE139" s="203">
        <f t="shared" si="24"/>
        <v>0</v>
      </c>
      <c r="BF139" s="203">
        <f t="shared" si="25"/>
        <v>0</v>
      </c>
      <c r="BG139" s="203">
        <f t="shared" si="26"/>
        <v>0</v>
      </c>
      <c r="BH139" s="203">
        <f t="shared" si="27"/>
        <v>0</v>
      </c>
      <c r="BI139" s="203">
        <f t="shared" si="28"/>
        <v>0</v>
      </c>
      <c r="BJ139" s="24" t="s">
        <v>80</v>
      </c>
      <c r="BK139" s="203">
        <f t="shared" si="29"/>
        <v>0</v>
      </c>
      <c r="BL139" s="24" t="s">
        <v>412</v>
      </c>
      <c r="BM139" s="24" t="s">
        <v>2900</v>
      </c>
    </row>
    <row r="140" spans="2:65" s="1" customFormat="1" ht="16.5" customHeight="1">
      <c r="B140" s="41"/>
      <c r="C140" s="192" t="s">
        <v>542</v>
      </c>
      <c r="D140" s="192" t="s">
        <v>155</v>
      </c>
      <c r="E140" s="193" t="s">
        <v>2901</v>
      </c>
      <c r="F140" s="194" t="s">
        <v>2822</v>
      </c>
      <c r="G140" s="195" t="s">
        <v>804</v>
      </c>
      <c r="H140" s="196">
        <v>12</v>
      </c>
      <c r="I140" s="197"/>
      <c r="J140" s="198">
        <f t="shared" si="20"/>
        <v>0</v>
      </c>
      <c r="K140" s="194" t="s">
        <v>21</v>
      </c>
      <c r="L140" s="61"/>
      <c r="M140" s="199" t="s">
        <v>21</v>
      </c>
      <c r="N140" s="200" t="s">
        <v>43</v>
      </c>
      <c r="O140" s="42"/>
      <c r="P140" s="201">
        <f t="shared" si="21"/>
        <v>0</v>
      </c>
      <c r="Q140" s="201">
        <v>0</v>
      </c>
      <c r="R140" s="201">
        <f t="shared" si="22"/>
        <v>0</v>
      </c>
      <c r="S140" s="201">
        <v>0</v>
      </c>
      <c r="T140" s="202">
        <f t="shared" si="23"/>
        <v>0</v>
      </c>
      <c r="AR140" s="24" t="s">
        <v>412</v>
      </c>
      <c r="AT140" s="24" t="s">
        <v>155</v>
      </c>
      <c r="AU140" s="24" t="s">
        <v>80</v>
      </c>
      <c r="AY140" s="24" t="s">
        <v>152</v>
      </c>
      <c r="BE140" s="203">
        <f t="shared" si="24"/>
        <v>0</v>
      </c>
      <c r="BF140" s="203">
        <f t="shared" si="25"/>
        <v>0</v>
      </c>
      <c r="BG140" s="203">
        <f t="shared" si="26"/>
        <v>0</v>
      </c>
      <c r="BH140" s="203">
        <f t="shared" si="27"/>
        <v>0</v>
      </c>
      <c r="BI140" s="203">
        <f t="shared" si="28"/>
        <v>0</v>
      </c>
      <c r="BJ140" s="24" t="s">
        <v>80</v>
      </c>
      <c r="BK140" s="203">
        <f t="shared" si="29"/>
        <v>0</v>
      </c>
      <c r="BL140" s="24" t="s">
        <v>412</v>
      </c>
      <c r="BM140" s="24" t="s">
        <v>2902</v>
      </c>
    </row>
    <row r="141" spans="2:65" s="1" customFormat="1" ht="16.5" customHeight="1">
      <c r="B141" s="41"/>
      <c r="C141" s="250" t="s">
        <v>548</v>
      </c>
      <c r="D141" s="250" t="s">
        <v>177</v>
      </c>
      <c r="E141" s="251" t="s">
        <v>2903</v>
      </c>
      <c r="F141" s="252" t="s">
        <v>2825</v>
      </c>
      <c r="G141" s="253" t="s">
        <v>804</v>
      </c>
      <c r="H141" s="254">
        <v>12</v>
      </c>
      <c r="I141" s="255"/>
      <c r="J141" s="256">
        <f t="shared" si="20"/>
        <v>0</v>
      </c>
      <c r="K141" s="252" t="s">
        <v>21</v>
      </c>
      <c r="L141" s="257"/>
      <c r="M141" s="258" t="s">
        <v>21</v>
      </c>
      <c r="N141" s="259" t="s">
        <v>43</v>
      </c>
      <c r="O141" s="42"/>
      <c r="P141" s="201">
        <f t="shared" si="21"/>
        <v>0</v>
      </c>
      <c r="Q141" s="201">
        <v>0</v>
      </c>
      <c r="R141" s="201">
        <f t="shared" si="22"/>
        <v>0</v>
      </c>
      <c r="S141" s="201">
        <v>0</v>
      </c>
      <c r="T141" s="202">
        <f t="shared" si="23"/>
        <v>0</v>
      </c>
      <c r="AR141" s="24" t="s">
        <v>2609</v>
      </c>
      <c r="AT141" s="24" t="s">
        <v>177</v>
      </c>
      <c r="AU141" s="24" t="s">
        <v>80</v>
      </c>
      <c r="AY141" s="24" t="s">
        <v>152</v>
      </c>
      <c r="BE141" s="203">
        <f t="shared" si="24"/>
        <v>0</v>
      </c>
      <c r="BF141" s="203">
        <f t="shared" si="25"/>
        <v>0</v>
      </c>
      <c r="BG141" s="203">
        <f t="shared" si="26"/>
        <v>0</v>
      </c>
      <c r="BH141" s="203">
        <f t="shared" si="27"/>
        <v>0</v>
      </c>
      <c r="BI141" s="203">
        <f t="shared" si="28"/>
        <v>0</v>
      </c>
      <c r="BJ141" s="24" t="s">
        <v>80</v>
      </c>
      <c r="BK141" s="203">
        <f t="shared" si="29"/>
        <v>0</v>
      </c>
      <c r="BL141" s="24" t="s">
        <v>412</v>
      </c>
      <c r="BM141" s="24" t="s">
        <v>2904</v>
      </c>
    </row>
    <row r="142" spans="2:65" s="1" customFormat="1" ht="16.5" customHeight="1">
      <c r="B142" s="41"/>
      <c r="C142" s="192" t="s">
        <v>557</v>
      </c>
      <c r="D142" s="192" t="s">
        <v>155</v>
      </c>
      <c r="E142" s="193" t="s">
        <v>2905</v>
      </c>
      <c r="F142" s="194" t="s">
        <v>2828</v>
      </c>
      <c r="G142" s="195" t="s">
        <v>804</v>
      </c>
      <c r="H142" s="196">
        <v>24</v>
      </c>
      <c r="I142" s="197"/>
      <c r="J142" s="198">
        <f t="shared" si="20"/>
        <v>0</v>
      </c>
      <c r="K142" s="194" t="s">
        <v>21</v>
      </c>
      <c r="L142" s="61"/>
      <c r="M142" s="199" t="s">
        <v>21</v>
      </c>
      <c r="N142" s="200" t="s">
        <v>43</v>
      </c>
      <c r="O142" s="42"/>
      <c r="P142" s="201">
        <f t="shared" si="21"/>
        <v>0</v>
      </c>
      <c r="Q142" s="201">
        <v>0</v>
      </c>
      <c r="R142" s="201">
        <f t="shared" si="22"/>
        <v>0</v>
      </c>
      <c r="S142" s="201">
        <v>0</v>
      </c>
      <c r="T142" s="202">
        <f t="shared" si="23"/>
        <v>0</v>
      </c>
      <c r="AR142" s="24" t="s">
        <v>412</v>
      </c>
      <c r="AT142" s="24" t="s">
        <v>155</v>
      </c>
      <c r="AU142" s="24" t="s">
        <v>80</v>
      </c>
      <c r="AY142" s="24" t="s">
        <v>152</v>
      </c>
      <c r="BE142" s="203">
        <f t="shared" si="24"/>
        <v>0</v>
      </c>
      <c r="BF142" s="203">
        <f t="shared" si="25"/>
        <v>0</v>
      </c>
      <c r="BG142" s="203">
        <f t="shared" si="26"/>
        <v>0</v>
      </c>
      <c r="BH142" s="203">
        <f t="shared" si="27"/>
        <v>0</v>
      </c>
      <c r="BI142" s="203">
        <f t="shared" si="28"/>
        <v>0</v>
      </c>
      <c r="BJ142" s="24" t="s">
        <v>80</v>
      </c>
      <c r="BK142" s="203">
        <f t="shared" si="29"/>
        <v>0</v>
      </c>
      <c r="BL142" s="24" t="s">
        <v>412</v>
      </c>
      <c r="BM142" s="24" t="s">
        <v>2906</v>
      </c>
    </row>
    <row r="143" spans="2:65" s="1" customFormat="1" ht="16.5" customHeight="1">
      <c r="B143" s="41"/>
      <c r="C143" s="250" t="s">
        <v>563</v>
      </c>
      <c r="D143" s="250" t="s">
        <v>177</v>
      </c>
      <c r="E143" s="251" t="s">
        <v>2907</v>
      </c>
      <c r="F143" s="252" t="s">
        <v>2831</v>
      </c>
      <c r="G143" s="253" t="s">
        <v>804</v>
      </c>
      <c r="H143" s="254">
        <v>24</v>
      </c>
      <c r="I143" s="255"/>
      <c r="J143" s="256">
        <f t="shared" si="20"/>
        <v>0</v>
      </c>
      <c r="K143" s="252" t="s">
        <v>21</v>
      </c>
      <c r="L143" s="257"/>
      <c r="M143" s="258" t="s">
        <v>21</v>
      </c>
      <c r="N143" s="259" t="s">
        <v>43</v>
      </c>
      <c r="O143" s="42"/>
      <c r="P143" s="201">
        <f t="shared" si="21"/>
        <v>0</v>
      </c>
      <c r="Q143" s="201">
        <v>0</v>
      </c>
      <c r="R143" s="201">
        <f t="shared" si="22"/>
        <v>0</v>
      </c>
      <c r="S143" s="201">
        <v>0</v>
      </c>
      <c r="T143" s="202">
        <f t="shared" si="23"/>
        <v>0</v>
      </c>
      <c r="AR143" s="24" t="s">
        <v>2609</v>
      </c>
      <c r="AT143" s="24" t="s">
        <v>177</v>
      </c>
      <c r="AU143" s="24" t="s">
        <v>80</v>
      </c>
      <c r="AY143" s="24" t="s">
        <v>152</v>
      </c>
      <c r="BE143" s="203">
        <f t="shared" si="24"/>
        <v>0</v>
      </c>
      <c r="BF143" s="203">
        <f t="shared" si="25"/>
        <v>0</v>
      </c>
      <c r="BG143" s="203">
        <f t="shared" si="26"/>
        <v>0</v>
      </c>
      <c r="BH143" s="203">
        <f t="shared" si="27"/>
        <v>0</v>
      </c>
      <c r="BI143" s="203">
        <f t="shared" si="28"/>
        <v>0</v>
      </c>
      <c r="BJ143" s="24" t="s">
        <v>80</v>
      </c>
      <c r="BK143" s="203">
        <f t="shared" si="29"/>
        <v>0</v>
      </c>
      <c r="BL143" s="24" t="s">
        <v>412</v>
      </c>
      <c r="BM143" s="24" t="s">
        <v>2908</v>
      </c>
    </row>
    <row r="144" spans="2:65" s="1" customFormat="1" ht="16.5" customHeight="1">
      <c r="B144" s="41"/>
      <c r="C144" s="192" t="s">
        <v>569</v>
      </c>
      <c r="D144" s="192" t="s">
        <v>155</v>
      </c>
      <c r="E144" s="193" t="s">
        <v>2909</v>
      </c>
      <c r="F144" s="194" t="s">
        <v>2910</v>
      </c>
      <c r="G144" s="195" t="s">
        <v>804</v>
      </c>
      <c r="H144" s="196">
        <v>3</v>
      </c>
      <c r="I144" s="197"/>
      <c r="J144" s="198">
        <f t="shared" si="20"/>
        <v>0</v>
      </c>
      <c r="K144" s="194" t="s">
        <v>21</v>
      </c>
      <c r="L144" s="61"/>
      <c r="M144" s="199" t="s">
        <v>21</v>
      </c>
      <c r="N144" s="200" t="s">
        <v>43</v>
      </c>
      <c r="O144" s="42"/>
      <c r="P144" s="201">
        <f t="shared" si="21"/>
        <v>0</v>
      </c>
      <c r="Q144" s="201">
        <v>0</v>
      </c>
      <c r="R144" s="201">
        <f t="shared" si="22"/>
        <v>0</v>
      </c>
      <c r="S144" s="201">
        <v>0</v>
      </c>
      <c r="T144" s="202">
        <f t="shared" si="23"/>
        <v>0</v>
      </c>
      <c r="AR144" s="24" t="s">
        <v>412</v>
      </c>
      <c r="AT144" s="24" t="s">
        <v>155</v>
      </c>
      <c r="AU144" s="24" t="s">
        <v>80</v>
      </c>
      <c r="AY144" s="24" t="s">
        <v>152</v>
      </c>
      <c r="BE144" s="203">
        <f t="shared" si="24"/>
        <v>0</v>
      </c>
      <c r="BF144" s="203">
        <f t="shared" si="25"/>
        <v>0</v>
      </c>
      <c r="BG144" s="203">
        <f t="shared" si="26"/>
        <v>0</v>
      </c>
      <c r="BH144" s="203">
        <f t="shared" si="27"/>
        <v>0</v>
      </c>
      <c r="BI144" s="203">
        <f t="shared" si="28"/>
        <v>0</v>
      </c>
      <c r="BJ144" s="24" t="s">
        <v>80</v>
      </c>
      <c r="BK144" s="203">
        <f t="shared" si="29"/>
        <v>0</v>
      </c>
      <c r="BL144" s="24" t="s">
        <v>412</v>
      </c>
      <c r="BM144" s="24" t="s">
        <v>2911</v>
      </c>
    </row>
    <row r="145" spans="2:65" s="1" customFormat="1" ht="16.5" customHeight="1">
      <c r="B145" s="41"/>
      <c r="C145" s="250" t="s">
        <v>575</v>
      </c>
      <c r="D145" s="250" t="s">
        <v>177</v>
      </c>
      <c r="E145" s="251" t="s">
        <v>2912</v>
      </c>
      <c r="F145" s="252" t="s">
        <v>2913</v>
      </c>
      <c r="G145" s="253" t="s">
        <v>804</v>
      </c>
      <c r="H145" s="254">
        <v>3</v>
      </c>
      <c r="I145" s="255"/>
      <c r="J145" s="256">
        <f t="shared" si="20"/>
        <v>0</v>
      </c>
      <c r="K145" s="252" t="s">
        <v>21</v>
      </c>
      <c r="L145" s="257"/>
      <c r="M145" s="258" t="s">
        <v>21</v>
      </c>
      <c r="N145" s="259" t="s">
        <v>43</v>
      </c>
      <c r="O145" s="42"/>
      <c r="P145" s="201">
        <f t="shared" si="21"/>
        <v>0</v>
      </c>
      <c r="Q145" s="201">
        <v>0</v>
      </c>
      <c r="R145" s="201">
        <f t="shared" si="22"/>
        <v>0</v>
      </c>
      <c r="S145" s="201">
        <v>0</v>
      </c>
      <c r="T145" s="202">
        <f t="shared" si="23"/>
        <v>0</v>
      </c>
      <c r="AR145" s="24" t="s">
        <v>2609</v>
      </c>
      <c r="AT145" s="24" t="s">
        <v>177</v>
      </c>
      <c r="AU145" s="24" t="s">
        <v>80</v>
      </c>
      <c r="AY145" s="24" t="s">
        <v>152</v>
      </c>
      <c r="BE145" s="203">
        <f t="shared" si="24"/>
        <v>0</v>
      </c>
      <c r="BF145" s="203">
        <f t="shared" si="25"/>
        <v>0</v>
      </c>
      <c r="BG145" s="203">
        <f t="shared" si="26"/>
        <v>0</v>
      </c>
      <c r="BH145" s="203">
        <f t="shared" si="27"/>
        <v>0</v>
      </c>
      <c r="BI145" s="203">
        <f t="shared" si="28"/>
        <v>0</v>
      </c>
      <c r="BJ145" s="24" t="s">
        <v>80</v>
      </c>
      <c r="BK145" s="203">
        <f t="shared" si="29"/>
        <v>0</v>
      </c>
      <c r="BL145" s="24" t="s">
        <v>412</v>
      </c>
      <c r="BM145" s="24" t="s">
        <v>2914</v>
      </c>
    </row>
    <row r="146" spans="2:65" s="1" customFormat="1" ht="16.5" customHeight="1">
      <c r="B146" s="41"/>
      <c r="C146" s="192" t="s">
        <v>581</v>
      </c>
      <c r="D146" s="192" t="s">
        <v>155</v>
      </c>
      <c r="E146" s="193" t="s">
        <v>2915</v>
      </c>
      <c r="F146" s="194" t="s">
        <v>2834</v>
      </c>
      <c r="G146" s="195" t="s">
        <v>804</v>
      </c>
      <c r="H146" s="196">
        <v>4</v>
      </c>
      <c r="I146" s="197"/>
      <c r="J146" s="198">
        <f t="shared" si="20"/>
        <v>0</v>
      </c>
      <c r="K146" s="194" t="s">
        <v>21</v>
      </c>
      <c r="L146" s="61"/>
      <c r="M146" s="199" t="s">
        <v>21</v>
      </c>
      <c r="N146" s="200" t="s">
        <v>43</v>
      </c>
      <c r="O146" s="42"/>
      <c r="P146" s="201">
        <f t="shared" si="21"/>
        <v>0</v>
      </c>
      <c r="Q146" s="201">
        <v>0</v>
      </c>
      <c r="R146" s="201">
        <f t="shared" si="22"/>
        <v>0</v>
      </c>
      <c r="S146" s="201">
        <v>0</v>
      </c>
      <c r="T146" s="202">
        <f t="shared" si="23"/>
        <v>0</v>
      </c>
      <c r="AR146" s="24" t="s">
        <v>412</v>
      </c>
      <c r="AT146" s="24" t="s">
        <v>155</v>
      </c>
      <c r="AU146" s="24" t="s">
        <v>80</v>
      </c>
      <c r="AY146" s="24" t="s">
        <v>152</v>
      </c>
      <c r="BE146" s="203">
        <f t="shared" si="24"/>
        <v>0</v>
      </c>
      <c r="BF146" s="203">
        <f t="shared" si="25"/>
        <v>0</v>
      </c>
      <c r="BG146" s="203">
        <f t="shared" si="26"/>
        <v>0</v>
      </c>
      <c r="BH146" s="203">
        <f t="shared" si="27"/>
        <v>0</v>
      </c>
      <c r="BI146" s="203">
        <f t="shared" si="28"/>
        <v>0</v>
      </c>
      <c r="BJ146" s="24" t="s">
        <v>80</v>
      </c>
      <c r="BK146" s="203">
        <f t="shared" si="29"/>
        <v>0</v>
      </c>
      <c r="BL146" s="24" t="s">
        <v>412</v>
      </c>
      <c r="BM146" s="24" t="s">
        <v>2916</v>
      </c>
    </row>
    <row r="147" spans="2:65" s="1" customFormat="1" ht="16.5" customHeight="1">
      <c r="B147" s="41"/>
      <c r="C147" s="250" t="s">
        <v>587</v>
      </c>
      <c r="D147" s="250" t="s">
        <v>177</v>
      </c>
      <c r="E147" s="251" t="s">
        <v>2917</v>
      </c>
      <c r="F147" s="252" t="s">
        <v>2837</v>
      </c>
      <c r="G147" s="253" t="s">
        <v>804</v>
      </c>
      <c r="H147" s="254">
        <v>4</v>
      </c>
      <c r="I147" s="255"/>
      <c r="J147" s="256">
        <f t="shared" si="20"/>
        <v>0</v>
      </c>
      <c r="K147" s="252" t="s">
        <v>21</v>
      </c>
      <c r="L147" s="257"/>
      <c r="M147" s="258" t="s">
        <v>21</v>
      </c>
      <c r="N147" s="259" t="s">
        <v>43</v>
      </c>
      <c r="O147" s="42"/>
      <c r="P147" s="201">
        <f t="shared" si="21"/>
        <v>0</v>
      </c>
      <c r="Q147" s="201">
        <v>0</v>
      </c>
      <c r="R147" s="201">
        <f t="shared" si="22"/>
        <v>0</v>
      </c>
      <c r="S147" s="201">
        <v>0</v>
      </c>
      <c r="T147" s="202">
        <f t="shared" si="23"/>
        <v>0</v>
      </c>
      <c r="AR147" s="24" t="s">
        <v>2609</v>
      </c>
      <c r="AT147" s="24" t="s">
        <v>177</v>
      </c>
      <c r="AU147" s="24" t="s">
        <v>80</v>
      </c>
      <c r="AY147" s="24" t="s">
        <v>152</v>
      </c>
      <c r="BE147" s="203">
        <f t="shared" si="24"/>
        <v>0</v>
      </c>
      <c r="BF147" s="203">
        <f t="shared" si="25"/>
        <v>0</v>
      </c>
      <c r="BG147" s="203">
        <f t="shared" si="26"/>
        <v>0</v>
      </c>
      <c r="BH147" s="203">
        <f t="shared" si="27"/>
        <v>0</v>
      </c>
      <c r="BI147" s="203">
        <f t="shared" si="28"/>
        <v>0</v>
      </c>
      <c r="BJ147" s="24" t="s">
        <v>80</v>
      </c>
      <c r="BK147" s="203">
        <f t="shared" si="29"/>
        <v>0</v>
      </c>
      <c r="BL147" s="24" t="s">
        <v>412</v>
      </c>
      <c r="BM147" s="24" t="s">
        <v>2918</v>
      </c>
    </row>
    <row r="148" spans="2:65" s="1" customFormat="1" ht="16.5" customHeight="1">
      <c r="B148" s="41"/>
      <c r="C148" s="192" t="s">
        <v>593</v>
      </c>
      <c r="D148" s="192" t="s">
        <v>155</v>
      </c>
      <c r="E148" s="193" t="s">
        <v>2919</v>
      </c>
      <c r="F148" s="194" t="s">
        <v>2920</v>
      </c>
      <c r="G148" s="195" t="s">
        <v>804</v>
      </c>
      <c r="H148" s="196">
        <v>3</v>
      </c>
      <c r="I148" s="197"/>
      <c r="J148" s="198">
        <f t="shared" si="20"/>
        <v>0</v>
      </c>
      <c r="K148" s="194" t="s">
        <v>21</v>
      </c>
      <c r="L148" s="61"/>
      <c r="M148" s="199" t="s">
        <v>21</v>
      </c>
      <c r="N148" s="200" t="s">
        <v>43</v>
      </c>
      <c r="O148" s="42"/>
      <c r="P148" s="201">
        <f t="shared" si="21"/>
        <v>0</v>
      </c>
      <c r="Q148" s="201">
        <v>0</v>
      </c>
      <c r="R148" s="201">
        <f t="shared" si="22"/>
        <v>0</v>
      </c>
      <c r="S148" s="201">
        <v>0</v>
      </c>
      <c r="T148" s="202">
        <f t="shared" si="23"/>
        <v>0</v>
      </c>
      <c r="AR148" s="24" t="s">
        <v>412</v>
      </c>
      <c r="AT148" s="24" t="s">
        <v>155</v>
      </c>
      <c r="AU148" s="24" t="s">
        <v>80</v>
      </c>
      <c r="AY148" s="24" t="s">
        <v>152</v>
      </c>
      <c r="BE148" s="203">
        <f t="shared" si="24"/>
        <v>0</v>
      </c>
      <c r="BF148" s="203">
        <f t="shared" si="25"/>
        <v>0</v>
      </c>
      <c r="BG148" s="203">
        <f t="shared" si="26"/>
        <v>0</v>
      </c>
      <c r="BH148" s="203">
        <f t="shared" si="27"/>
        <v>0</v>
      </c>
      <c r="BI148" s="203">
        <f t="shared" si="28"/>
        <v>0</v>
      </c>
      <c r="BJ148" s="24" t="s">
        <v>80</v>
      </c>
      <c r="BK148" s="203">
        <f t="shared" si="29"/>
        <v>0</v>
      </c>
      <c r="BL148" s="24" t="s">
        <v>412</v>
      </c>
      <c r="BM148" s="24" t="s">
        <v>2921</v>
      </c>
    </row>
    <row r="149" spans="2:65" s="1" customFormat="1" ht="16.5" customHeight="1">
      <c r="B149" s="41"/>
      <c r="C149" s="250" t="s">
        <v>624</v>
      </c>
      <c r="D149" s="250" t="s">
        <v>177</v>
      </c>
      <c r="E149" s="251" t="s">
        <v>2922</v>
      </c>
      <c r="F149" s="252" t="s">
        <v>2923</v>
      </c>
      <c r="G149" s="253" t="s">
        <v>804</v>
      </c>
      <c r="H149" s="254">
        <v>3</v>
      </c>
      <c r="I149" s="255"/>
      <c r="J149" s="256">
        <f t="shared" si="20"/>
        <v>0</v>
      </c>
      <c r="K149" s="252" t="s">
        <v>21</v>
      </c>
      <c r="L149" s="257"/>
      <c r="M149" s="258" t="s">
        <v>21</v>
      </c>
      <c r="N149" s="259" t="s">
        <v>43</v>
      </c>
      <c r="O149" s="42"/>
      <c r="P149" s="201">
        <f t="shared" si="21"/>
        <v>0</v>
      </c>
      <c r="Q149" s="201">
        <v>0</v>
      </c>
      <c r="R149" s="201">
        <f t="shared" si="22"/>
        <v>0</v>
      </c>
      <c r="S149" s="201">
        <v>0</v>
      </c>
      <c r="T149" s="202">
        <f t="shared" si="23"/>
        <v>0</v>
      </c>
      <c r="AR149" s="24" t="s">
        <v>2609</v>
      </c>
      <c r="AT149" s="24" t="s">
        <v>177</v>
      </c>
      <c r="AU149" s="24" t="s">
        <v>80</v>
      </c>
      <c r="AY149" s="24" t="s">
        <v>152</v>
      </c>
      <c r="BE149" s="203">
        <f t="shared" si="24"/>
        <v>0</v>
      </c>
      <c r="BF149" s="203">
        <f t="shared" si="25"/>
        <v>0</v>
      </c>
      <c r="BG149" s="203">
        <f t="shared" si="26"/>
        <v>0</v>
      </c>
      <c r="BH149" s="203">
        <f t="shared" si="27"/>
        <v>0</v>
      </c>
      <c r="BI149" s="203">
        <f t="shared" si="28"/>
        <v>0</v>
      </c>
      <c r="BJ149" s="24" t="s">
        <v>80</v>
      </c>
      <c r="BK149" s="203">
        <f t="shared" si="29"/>
        <v>0</v>
      </c>
      <c r="BL149" s="24" t="s">
        <v>412</v>
      </c>
      <c r="BM149" s="24" t="s">
        <v>2924</v>
      </c>
    </row>
    <row r="150" spans="2:65" s="1" customFormat="1" ht="16.5" customHeight="1">
      <c r="B150" s="41"/>
      <c r="C150" s="192" t="s">
        <v>632</v>
      </c>
      <c r="D150" s="192" t="s">
        <v>155</v>
      </c>
      <c r="E150" s="193" t="s">
        <v>2925</v>
      </c>
      <c r="F150" s="194" t="s">
        <v>2810</v>
      </c>
      <c r="G150" s="195" t="s">
        <v>804</v>
      </c>
      <c r="H150" s="196">
        <v>13</v>
      </c>
      <c r="I150" s="197"/>
      <c r="J150" s="198">
        <f t="shared" si="20"/>
        <v>0</v>
      </c>
      <c r="K150" s="194" t="s">
        <v>21</v>
      </c>
      <c r="L150" s="61"/>
      <c r="M150" s="199" t="s">
        <v>21</v>
      </c>
      <c r="N150" s="200" t="s">
        <v>43</v>
      </c>
      <c r="O150" s="42"/>
      <c r="P150" s="201">
        <f t="shared" si="21"/>
        <v>0</v>
      </c>
      <c r="Q150" s="201">
        <v>0</v>
      </c>
      <c r="R150" s="201">
        <f t="shared" si="22"/>
        <v>0</v>
      </c>
      <c r="S150" s="201">
        <v>0</v>
      </c>
      <c r="T150" s="202">
        <f t="shared" si="23"/>
        <v>0</v>
      </c>
      <c r="AR150" s="24" t="s">
        <v>412</v>
      </c>
      <c r="AT150" s="24" t="s">
        <v>155</v>
      </c>
      <c r="AU150" s="24" t="s">
        <v>80</v>
      </c>
      <c r="AY150" s="24" t="s">
        <v>152</v>
      </c>
      <c r="BE150" s="203">
        <f t="shared" si="24"/>
        <v>0</v>
      </c>
      <c r="BF150" s="203">
        <f t="shared" si="25"/>
        <v>0</v>
      </c>
      <c r="BG150" s="203">
        <f t="shared" si="26"/>
        <v>0</v>
      </c>
      <c r="BH150" s="203">
        <f t="shared" si="27"/>
        <v>0</v>
      </c>
      <c r="BI150" s="203">
        <f t="shared" si="28"/>
        <v>0</v>
      </c>
      <c r="BJ150" s="24" t="s">
        <v>80</v>
      </c>
      <c r="BK150" s="203">
        <f t="shared" si="29"/>
        <v>0</v>
      </c>
      <c r="BL150" s="24" t="s">
        <v>412</v>
      </c>
      <c r="BM150" s="24" t="s">
        <v>2926</v>
      </c>
    </row>
    <row r="151" spans="2:65" s="1" customFormat="1" ht="16.5" customHeight="1">
      <c r="B151" s="41"/>
      <c r="C151" s="250" t="s">
        <v>637</v>
      </c>
      <c r="D151" s="250" t="s">
        <v>177</v>
      </c>
      <c r="E151" s="251" t="s">
        <v>2927</v>
      </c>
      <c r="F151" s="252" t="s">
        <v>2813</v>
      </c>
      <c r="G151" s="253" t="s">
        <v>804</v>
      </c>
      <c r="H151" s="254">
        <v>13</v>
      </c>
      <c r="I151" s="255"/>
      <c r="J151" s="256">
        <f t="shared" si="20"/>
        <v>0</v>
      </c>
      <c r="K151" s="252" t="s">
        <v>21</v>
      </c>
      <c r="L151" s="257"/>
      <c r="M151" s="258" t="s">
        <v>21</v>
      </c>
      <c r="N151" s="259" t="s">
        <v>43</v>
      </c>
      <c r="O151" s="42"/>
      <c r="P151" s="201">
        <f t="shared" si="21"/>
        <v>0</v>
      </c>
      <c r="Q151" s="201">
        <v>0</v>
      </c>
      <c r="R151" s="201">
        <f t="shared" si="22"/>
        <v>0</v>
      </c>
      <c r="S151" s="201">
        <v>0</v>
      </c>
      <c r="T151" s="202">
        <f t="shared" si="23"/>
        <v>0</v>
      </c>
      <c r="AR151" s="24" t="s">
        <v>2609</v>
      </c>
      <c r="AT151" s="24" t="s">
        <v>177</v>
      </c>
      <c r="AU151" s="24" t="s">
        <v>80</v>
      </c>
      <c r="AY151" s="24" t="s">
        <v>152</v>
      </c>
      <c r="BE151" s="203">
        <f t="shared" si="24"/>
        <v>0</v>
      </c>
      <c r="BF151" s="203">
        <f t="shared" si="25"/>
        <v>0</v>
      </c>
      <c r="BG151" s="203">
        <f t="shared" si="26"/>
        <v>0</v>
      </c>
      <c r="BH151" s="203">
        <f t="shared" si="27"/>
        <v>0</v>
      </c>
      <c r="BI151" s="203">
        <f t="shared" si="28"/>
        <v>0</v>
      </c>
      <c r="BJ151" s="24" t="s">
        <v>80</v>
      </c>
      <c r="BK151" s="203">
        <f t="shared" si="29"/>
        <v>0</v>
      </c>
      <c r="BL151" s="24" t="s">
        <v>412</v>
      </c>
      <c r="BM151" s="24" t="s">
        <v>2928</v>
      </c>
    </row>
    <row r="152" spans="2:65" s="1" customFormat="1" ht="16.5" customHeight="1">
      <c r="B152" s="41"/>
      <c r="C152" s="192" t="s">
        <v>642</v>
      </c>
      <c r="D152" s="192" t="s">
        <v>155</v>
      </c>
      <c r="E152" s="193" t="s">
        <v>2929</v>
      </c>
      <c r="F152" s="194" t="s">
        <v>2930</v>
      </c>
      <c r="G152" s="195" t="s">
        <v>804</v>
      </c>
      <c r="H152" s="196">
        <v>1</v>
      </c>
      <c r="I152" s="197"/>
      <c r="J152" s="198">
        <f t="shared" si="20"/>
        <v>0</v>
      </c>
      <c r="K152" s="194" t="s">
        <v>21</v>
      </c>
      <c r="L152" s="61"/>
      <c r="M152" s="199" t="s">
        <v>21</v>
      </c>
      <c r="N152" s="200" t="s">
        <v>43</v>
      </c>
      <c r="O152" s="42"/>
      <c r="P152" s="201">
        <f t="shared" si="21"/>
        <v>0</v>
      </c>
      <c r="Q152" s="201">
        <v>0</v>
      </c>
      <c r="R152" s="201">
        <f t="shared" si="22"/>
        <v>0</v>
      </c>
      <c r="S152" s="201">
        <v>0</v>
      </c>
      <c r="T152" s="202">
        <f t="shared" si="23"/>
        <v>0</v>
      </c>
      <c r="AR152" s="24" t="s">
        <v>412</v>
      </c>
      <c r="AT152" s="24" t="s">
        <v>155</v>
      </c>
      <c r="AU152" s="24" t="s">
        <v>80</v>
      </c>
      <c r="AY152" s="24" t="s">
        <v>152</v>
      </c>
      <c r="BE152" s="203">
        <f t="shared" si="24"/>
        <v>0</v>
      </c>
      <c r="BF152" s="203">
        <f t="shared" si="25"/>
        <v>0</v>
      </c>
      <c r="BG152" s="203">
        <f t="shared" si="26"/>
        <v>0</v>
      </c>
      <c r="BH152" s="203">
        <f t="shared" si="27"/>
        <v>0</v>
      </c>
      <c r="BI152" s="203">
        <f t="shared" si="28"/>
        <v>0</v>
      </c>
      <c r="BJ152" s="24" t="s">
        <v>80</v>
      </c>
      <c r="BK152" s="203">
        <f t="shared" si="29"/>
        <v>0</v>
      </c>
      <c r="BL152" s="24" t="s">
        <v>412</v>
      </c>
      <c r="BM152" s="24" t="s">
        <v>2931</v>
      </c>
    </row>
    <row r="153" spans="2:65" s="1" customFormat="1" ht="16.5" customHeight="1">
      <c r="B153" s="41"/>
      <c r="C153" s="250" t="s">
        <v>648</v>
      </c>
      <c r="D153" s="250" t="s">
        <v>177</v>
      </c>
      <c r="E153" s="251" t="s">
        <v>2932</v>
      </c>
      <c r="F153" s="252" t="s">
        <v>2933</v>
      </c>
      <c r="G153" s="253" t="s">
        <v>804</v>
      </c>
      <c r="H153" s="254">
        <v>1</v>
      </c>
      <c r="I153" s="255"/>
      <c r="J153" s="256">
        <f t="shared" si="20"/>
        <v>0</v>
      </c>
      <c r="K153" s="252" t="s">
        <v>21</v>
      </c>
      <c r="L153" s="257"/>
      <c r="M153" s="258" t="s">
        <v>21</v>
      </c>
      <c r="N153" s="259" t="s">
        <v>43</v>
      </c>
      <c r="O153" s="42"/>
      <c r="P153" s="201">
        <f t="shared" si="21"/>
        <v>0</v>
      </c>
      <c r="Q153" s="201">
        <v>0</v>
      </c>
      <c r="R153" s="201">
        <f t="shared" si="22"/>
        <v>0</v>
      </c>
      <c r="S153" s="201">
        <v>0</v>
      </c>
      <c r="T153" s="202">
        <f t="shared" si="23"/>
        <v>0</v>
      </c>
      <c r="AR153" s="24" t="s">
        <v>2609</v>
      </c>
      <c r="AT153" s="24" t="s">
        <v>177</v>
      </c>
      <c r="AU153" s="24" t="s">
        <v>80</v>
      </c>
      <c r="AY153" s="24" t="s">
        <v>152</v>
      </c>
      <c r="BE153" s="203">
        <f t="shared" si="24"/>
        <v>0</v>
      </c>
      <c r="BF153" s="203">
        <f t="shared" si="25"/>
        <v>0</v>
      </c>
      <c r="BG153" s="203">
        <f t="shared" si="26"/>
        <v>0</v>
      </c>
      <c r="BH153" s="203">
        <f t="shared" si="27"/>
        <v>0</v>
      </c>
      <c r="BI153" s="203">
        <f t="shared" si="28"/>
        <v>0</v>
      </c>
      <c r="BJ153" s="24" t="s">
        <v>80</v>
      </c>
      <c r="BK153" s="203">
        <f t="shared" si="29"/>
        <v>0</v>
      </c>
      <c r="BL153" s="24" t="s">
        <v>412</v>
      </c>
      <c r="BM153" s="24" t="s">
        <v>2934</v>
      </c>
    </row>
    <row r="154" spans="2:65" s="10" customFormat="1" ht="37.35" customHeight="1">
      <c r="B154" s="176"/>
      <c r="C154" s="177"/>
      <c r="D154" s="178" t="s">
        <v>71</v>
      </c>
      <c r="E154" s="179" t="s">
        <v>2935</v>
      </c>
      <c r="F154" s="179" t="s">
        <v>2936</v>
      </c>
      <c r="G154" s="177"/>
      <c r="H154" s="177"/>
      <c r="I154" s="180"/>
      <c r="J154" s="181">
        <f>BK154</f>
        <v>0</v>
      </c>
      <c r="K154" s="177"/>
      <c r="L154" s="182"/>
      <c r="M154" s="183"/>
      <c r="N154" s="184"/>
      <c r="O154" s="184"/>
      <c r="P154" s="185">
        <f>SUM(P155:P166)</f>
        <v>0</v>
      </c>
      <c r="Q154" s="184"/>
      <c r="R154" s="185">
        <f>SUM(R155:R166)</f>
        <v>0</v>
      </c>
      <c r="S154" s="184"/>
      <c r="T154" s="186">
        <f>SUM(T155:T166)</f>
        <v>0</v>
      </c>
      <c r="AR154" s="187" t="s">
        <v>153</v>
      </c>
      <c r="AT154" s="188" t="s">
        <v>71</v>
      </c>
      <c r="AU154" s="188" t="s">
        <v>72</v>
      </c>
      <c r="AY154" s="187" t="s">
        <v>152</v>
      </c>
      <c r="BK154" s="189">
        <f>SUM(BK155:BK166)</f>
        <v>0</v>
      </c>
    </row>
    <row r="155" spans="2:65" s="1" customFormat="1" ht="25.5" customHeight="1">
      <c r="B155" s="41"/>
      <c r="C155" s="192" t="s">
        <v>263</v>
      </c>
      <c r="D155" s="192" t="s">
        <v>155</v>
      </c>
      <c r="E155" s="193" t="s">
        <v>2937</v>
      </c>
      <c r="F155" s="194" t="s">
        <v>2938</v>
      </c>
      <c r="G155" s="195" t="s">
        <v>804</v>
      </c>
      <c r="H155" s="196">
        <v>123</v>
      </c>
      <c r="I155" s="197"/>
      <c r="J155" s="198">
        <f t="shared" ref="J155:J166" si="30">ROUND(I155*H155,2)</f>
        <v>0</v>
      </c>
      <c r="K155" s="194" t="s">
        <v>21</v>
      </c>
      <c r="L155" s="61"/>
      <c r="M155" s="199" t="s">
        <v>21</v>
      </c>
      <c r="N155" s="200" t="s">
        <v>43</v>
      </c>
      <c r="O155" s="42"/>
      <c r="P155" s="201">
        <f t="shared" ref="P155:P166" si="31">O155*H155</f>
        <v>0</v>
      </c>
      <c r="Q155" s="201">
        <v>0</v>
      </c>
      <c r="R155" s="201">
        <f t="shared" ref="R155:R166" si="32">Q155*H155</f>
        <v>0</v>
      </c>
      <c r="S155" s="201">
        <v>0</v>
      </c>
      <c r="T155" s="202">
        <f t="shared" ref="T155:T166" si="33">S155*H155</f>
        <v>0</v>
      </c>
      <c r="AR155" s="24" t="s">
        <v>412</v>
      </c>
      <c r="AT155" s="24" t="s">
        <v>155</v>
      </c>
      <c r="AU155" s="24" t="s">
        <v>80</v>
      </c>
      <c r="AY155" s="24" t="s">
        <v>152</v>
      </c>
      <c r="BE155" s="203">
        <f t="shared" ref="BE155:BE166" si="34">IF(N155="základní",J155,0)</f>
        <v>0</v>
      </c>
      <c r="BF155" s="203">
        <f t="shared" ref="BF155:BF166" si="35">IF(N155="snížená",J155,0)</f>
        <v>0</v>
      </c>
      <c r="BG155" s="203">
        <f t="shared" ref="BG155:BG166" si="36">IF(N155="zákl. přenesená",J155,0)</f>
        <v>0</v>
      </c>
      <c r="BH155" s="203">
        <f t="shared" ref="BH155:BH166" si="37">IF(N155="sníž. přenesená",J155,0)</f>
        <v>0</v>
      </c>
      <c r="BI155" s="203">
        <f t="shared" ref="BI155:BI166" si="38">IF(N155="nulová",J155,0)</f>
        <v>0</v>
      </c>
      <c r="BJ155" s="24" t="s">
        <v>80</v>
      </c>
      <c r="BK155" s="203">
        <f t="shared" ref="BK155:BK166" si="39">ROUND(I155*H155,2)</f>
        <v>0</v>
      </c>
      <c r="BL155" s="24" t="s">
        <v>412</v>
      </c>
      <c r="BM155" s="24" t="s">
        <v>2939</v>
      </c>
    </row>
    <row r="156" spans="2:65" s="1" customFormat="1" ht="25.5" customHeight="1">
      <c r="B156" s="41"/>
      <c r="C156" s="250" t="s">
        <v>366</v>
      </c>
      <c r="D156" s="250" t="s">
        <v>177</v>
      </c>
      <c r="E156" s="251" t="s">
        <v>2940</v>
      </c>
      <c r="F156" s="252" t="s">
        <v>2941</v>
      </c>
      <c r="G156" s="253" t="s">
        <v>804</v>
      </c>
      <c r="H156" s="254">
        <v>123</v>
      </c>
      <c r="I156" s="255"/>
      <c r="J156" s="256">
        <f t="shared" si="30"/>
        <v>0</v>
      </c>
      <c r="K156" s="252" t="s">
        <v>21</v>
      </c>
      <c r="L156" s="257"/>
      <c r="M156" s="258" t="s">
        <v>21</v>
      </c>
      <c r="N156" s="259" t="s">
        <v>43</v>
      </c>
      <c r="O156" s="42"/>
      <c r="P156" s="201">
        <f t="shared" si="31"/>
        <v>0</v>
      </c>
      <c r="Q156" s="201">
        <v>0</v>
      </c>
      <c r="R156" s="201">
        <f t="shared" si="32"/>
        <v>0</v>
      </c>
      <c r="S156" s="201">
        <v>0</v>
      </c>
      <c r="T156" s="202">
        <f t="shared" si="33"/>
        <v>0</v>
      </c>
      <c r="AR156" s="24" t="s">
        <v>2609</v>
      </c>
      <c r="AT156" s="24" t="s">
        <v>177</v>
      </c>
      <c r="AU156" s="24" t="s">
        <v>80</v>
      </c>
      <c r="AY156" s="24" t="s">
        <v>152</v>
      </c>
      <c r="BE156" s="203">
        <f t="shared" si="34"/>
        <v>0</v>
      </c>
      <c r="BF156" s="203">
        <f t="shared" si="35"/>
        <v>0</v>
      </c>
      <c r="BG156" s="203">
        <f t="shared" si="36"/>
        <v>0</v>
      </c>
      <c r="BH156" s="203">
        <f t="shared" si="37"/>
        <v>0</v>
      </c>
      <c r="BI156" s="203">
        <f t="shared" si="38"/>
        <v>0</v>
      </c>
      <c r="BJ156" s="24" t="s">
        <v>80</v>
      </c>
      <c r="BK156" s="203">
        <f t="shared" si="39"/>
        <v>0</v>
      </c>
      <c r="BL156" s="24" t="s">
        <v>412</v>
      </c>
      <c r="BM156" s="24" t="s">
        <v>2942</v>
      </c>
    </row>
    <row r="157" spans="2:65" s="1" customFormat="1" ht="25.5" customHeight="1">
      <c r="B157" s="41"/>
      <c r="C157" s="192" t="s">
        <v>386</v>
      </c>
      <c r="D157" s="192" t="s">
        <v>155</v>
      </c>
      <c r="E157" s="193" t="s">
        <v>2943</v>
      </c>
      <c r="F157" s="194" t="s">
        <v>2944</v>
      </c>
      <c r="G157" s="195" t="s">
        <v>804</v>
      </c>
      <c r="H157" s="196">
        <v>20</v>
      </c>
      <c r="I157" s="197"/>
      <c r="J157" s="198">
        <f t="shared" si="30"/>
        <v>0</v>
      </c>
      <c r="K157" s="194" t="s">
        <v>21</v>
      </c>
      <c r="L157" s="61"/>
      <c r="M157" s="199" t="s">
        <v>21</v>
      </c>
      <c r="N157" s="200" t="s">
        <v>43</v>
      </c>
      <c r="O157" s="42"/>
      <c r="P157" s="201">
        <f t="shared" si="31"/>
        <v>0</v>
      </c>
      <c r="Q157" s="201">
        <v>0</v>
      </c>
      <c r="R157" s="201">
        <f t="shared" si="32"/>
        <v>0</v>
      </c>
      <c r="S157" s="201">
        <v>0</v>
      </c>
      <c r="T157" s="202">
        <f t="shared" si="33"/>
        <v>0</v>
      </c>
      <c r="AR157" s="24" t="s">
        <v>412</v>
      </c>
      <c r="AT157" s="24" t="s">
        <v>155</v>
      </c>
      <c r="AU157" s="24" t="s">
        <v>80</v>
      </c>
      <c r="AY157" s="24" t="s">
        <v>152</v>
      </c>
      <c r="BE157" s="203">
        <f t="shared" si="34"/>
        <v>0</v>
      </c>
      <c r="BF157" s="203">
        <f t="shared" si="35"/>
        <v>0</v>
      </c>
      <c r="BG157" s="203">
        <f t="shared" si="36"/>
        <v>0</v>
      </c>
      <c r="BH157" s="203">
        <f t="shared" si="37"/>
        <v>0</v>
      </c>
      <c r="BI157" s="203">
        <f t="shared" si="38"/>
        <v>0</v>
      </c>
      <c r="BJ157" s="24" t="s">
        <v>80</v>
      </c>
      <c r="BK157" s="203">
        <f t="shared" si="39"/>
        <v>0</v>
      </c>
      <c r="BL157" s="24" t="s">
        <v>412</v>
      </c>
      <c r="BM157" s="24" t="s">
        <v>2945</v>
      </c>
    </row>
    <row r="158" spans="2:65" s="1" customFormat="1" ht="25.5" customHeight="1">
      <c r="B158" s="41"/>
      <c r="C158" s="250" t="s">
        <v>412</v>
      </c>
      <c r="D158" s="250" t="s">
        <v>177</v>
      </c>
      <c r="E158" s="251" t="s">
        <v>2946</v>
      </c>
      <c r="F158" s="252" t="s">
        <v>2947</v>
      </c>
      <c r="G158" s="253" t="s">
        <v>804</v>
      </c>
      <c r="H158" s="254">
        <v>20</v>
      </c>
      <c r="I158" s="255"/>
      <c r="J158" s="256">
        <f t="shared" si="30"/>
        <v>0</v>
      </c>
      <c r="K158" s="252" t="s">
        <v>21</v>
      </c>
      <c r="L158" s="257"/>
      <c r="M158" s="258" t="s">
        <v>21</v>
      </c>
      <c r="N158" s="259" t="s">
        <v>43</v>
      </c>
      <c r="O158" s="42"/>
      <c r="P158" s="201">
        <f t="shared" si="31"/>
        <v>0</v>
      </c>
      <c r="Q158" s="201">
        <v>0</v>
      </c>
      <c r="R158" s="201">
        <f t="shared" si="32"/>
        <v>0</v>
      </c>
      <c r="S158" s="201">
        <v>0</v>
      </c>
      <c r="T158" s="202">
        <f t="shared" si="33"/>
        <v>0</v>
      </c>
      <c r="AR158" s="24" t="s">
        <v>2609</v>
      </c>
      <c r="AT158" s="24" t="s">
        <v>177</v>
      </c>
      <c r="AU158" s="24" t="s">
        <v>80</v>
      </c>
      <c r="AY158" s="24" t="s">
        <v>152</v>
      </c>
      <c r="BE158" s="203">
        <f t="shared" si="34"/>
        <v>0</v>
      </c>
      <c r="BF158" s="203">
        <f t="shared" si="35"/>
        <v>0</v>
      </c>
      <c r="BG158" s="203">
        <f t="shared" si="36"/>
        <v>0</v>
      </c>
      <c r="BH158" s="203">
        <f t="shared" si="37"/>
        <v>0</v>
      </c>
      <c r="BI158" s="203">
        <f t="shared" si="38"/>
        <v>0</v>
      </c>
      <c r="BJ158" s="24" t="s">
        <v>80</v>
      </c>
      <c r="BK158" s="203">
        <f t="shared" si="39"/>
        <v>0</v>
      </c>
      <c r="BL158" s="24" t="s">
        <v>412</v>
      </c>
      <c r="BM158" s="24" t="s">
        <v>2948</v>
      </c>
    </row>
    <row r="159" spans="2:65" s="1" customFormat="1" ht="25.5" customHeight="1">
      <c r="B159" s="41"/>
      <c r="C159" s="192" t="s">
        <v>680</v>
      </c>
      <c r="D159" s="192" t="s">
        <v>155</v>
      </c>
      <c r="E159" s="193" t="s">
        <v>2949</v>
      </c>
      <c r="F159" s="194" t="s">
        <v>2950</v>
      </c>
      <c r="G159" s="195" t="s">
        <v>804</v>
      </c>
      <c r="H159" s="196">
        <v>4</v>
      </c>
      <c r="I159" s="197"/>
      <c r="J159" s="198">
        <f t="shared" si="30"/>
        <v>0</v>
      </c>
      <c r="K159" s="194" t="s">
        <v>21</v>
      </c>
      <c r="L159" s="61"/>
      <c r="M159" s="199" t="s">
        <v>21</v>
      </c>
      <c r="N159" s="200" t="s">
        <v>43</v>
      </c>
      <c r="O159" s="42"/>
      <c r="P159" s="201">
        <f t="shared" si="31"/>
        <v>0</v>
      </c>
      <c r="Q159" s="201">
        <v>0</v>
      </c>
      <c r="R159" s="201">
        <f t="shared" si="32"/>
        <v>0</v>
      </c>
      <c r="S159" s="201">
        <v>0</v>
      </c>
      <c r="T159" s="202">
        <f t="shared" si="33"/>
        <v>0</v>
      </c>
      <c r="AR159" s="24" t="s">
        <v>412</v>
      </c>
      <c r="AT159" s="24" t="s">
        <v>155</v>
      </c>
      <c r="AU159" s="24" t="s">
        <v>80</v>
      </c>
      <c r="AY159" s="24" t="s">
        <v>152</v>
      </c>
      <c r="BE159" s="203">
        <f t="shared" si="34"/>
        <v>0</v>
      </c>
      <c r="BF159" s="203">
        <f t="shared" si="35"/>
        <v>0</v>
      </c>
      <c r="BG159" s="203">
        <f t="shared" si="36"/>
        <v>0</v>
      </c>
      <c r="BH159" s="203">
        <f t="shared" si="37"/>
        <v>0</v>
      </c>
      <c r="BI159" s="203">
        <f t="shared" si="38"/>
        <v>0</v>
      </c>
      <c r="BJ159" s="24" t="s">
        <v>80</v>
      </c>
      <c r="BK159" s="203">
        <f t="shared" si="39"/>
        <v>0</v>
      </c>
      <c r="BL159" s="24" t="s">
        <v>412</v>
      </c>
      <c r="BM159" s="24" t="s">
        <v>2951</v>
      </c>
    </row>
    <row r="160" spans="2:65" s="1" customFormat="1" ht="25.5" customHeight="1">
      <c r="B160" s="41"/>
      <c r="C160" s="250" t="s">
        <v>685</v>
      </c>
      <c r="D160" s="250" t="s">
        <v>177</v>
      </c>
      <c r="E160" s="251" t="s">
        <v>2952</v>
      </c>
      <c r="F160" s="252" t="s">
        <v>2953</v>
      </c>
      <c r="G160" s="253" t="s">
        <v>804</v>
      </c>
      <c r="H160" s="254">
        <v>4</v>
      </c>
      <c r="I160" s="255"/>
      <c r="J160" s="256">
        <f t="shared" si="30"/>
        <v>0</v>
      </c>
      <c r="K160" s="252" t="s">
        <v>21</v>
      </c>
      <c r="L160" s="257"/>
      <c r="M160" s="258" t="s">
        <v>21</v>
      </c>
      <c r="N160" s="259" t="s">
        <v>43</v>
      </c>
      <c r="O160" s="42"/>
      <c r="P160" s="201">
        <f t="shared" si="31"/>
        <v>0</v>
      </c>
      <c r="Q160" s="201">
        <v>0</v>
      </c>
      <c r="R160" s="201">
        <f t="shared" si="32"/>
        <v>0</v>
      </c>
      <c r="S160" s="201">
        <v>0</v>
      </c>
      <c r="T160" s="202">
        <f t="shared" si="33"/>
        <v>0</v>
      </c>
      <c r="AR160" s="24" t="s">
        <v>2609</v>
      </c>
      <c r="AT160" s="24" t="s">
        <v>177</v>
      </c>
      <c r="AU160" s="24" t="s">
        <v>80</v>
      </c>
      <c r="AY160" s="24" t="s">
        <v>152</v>
      </c>
      <c r="BE160" s="203">
        <f t="shared" si="34"/>
        <v>0</v>
      </c>
      <c r="BF160" s="203">
        <f t="shared" si="35"/>
        <v>0</v>
      </c>
      <c r="BG160" s="203">
        <f t="shared" si="36"/>
        <v>0</v>
      </c>
      <c r="BH160" s="203">
        <f t="shared" si="37"/>
        <v>0</v>
      </c>
      <c r="BI160" s="203">
        <f t="shared" si="38"/>
        <v>0</v>
      </c>
      <c r="BJ160" s="24" t="s">
        <v>80</v>
      </c>
      <c r="BK160" s="203">
        <f t="shared" si="39"/>
        <v>0</v>
      </c>
      <c r="BL160" s="24" t="s">
        <v>412</v>
      </c>
      <c r="BM160" s="24" t="s">
        <v>2954</v>
      </c>
    </row>
    <row r="161" spans="2:65" s="1" customFormat="1" ht="16.5" customHeight="1">
      <c r="B161" s="41"/>
      <c r="C161" s="192" t="s">
        <v>690</v>
      </c>
      <c r="D161" s="192" t="s">
        <v>155</v>
      </c>
      <c r="E161" s="193" t="s">
        <v>2955</v>
      </c>
      <c r="F161" s="194" t="s">
        <v>2956</v>
      </c>
      <c r="G161" s="195" t="s">
        <v>804</v>
      </c>
      <c r="H161" s="196">
        <v>11</v>
      </c>
      <c r="I161" s="197"/>
      <c r="J161" s="198">
        <f t="shared" si="30"/>
        <v>0</v>
      </c>
      <c r="K161" s="194" t="s">
        <v>21</v>
      </c>
      <c r="L161" s="61"/>
      <c r="M161" s="199" t="s">
        <v>21</v>
      </c>
      <c r="N161" s="200" t="s">
        <v>43</v>
      </c>
      <c r="O161" s="42"/>
      <c r="P161" s="201">
        <f t="shared" si="31"/>
        <v>0</v>
      </c>
      <c r="Q161" s="201">
        <v>0</v>
      </c>
      <c r="R161" s="201">
        <f t="shared" si="32"/>
        <v>0</v>
      </c>
      <c r="S161" s="201">
        <v>0</v>
      </c>
      <c r="T161" s="202">
        <f t="shared" si="33"/>
        <v>0</v>
      </c>
      <c r="AR161" s="24" t="s">
        <v>412</v>
      </c>
      <c r="AT161" s="24" t="s">
        <v>155</v>
      </c>
      <c r="AU161" s="24" t="s">
        <v>80</v>
      </c>
      <c r="AY161" s="24" t="s">
        <v>152</v>
      </c>
      <c r="BE161" s="203">
        <f t="shared" si="34"/>
        <v>0</v>
      </c>
      <c r="BF161" s="203">
        <f t="shared" si="35"/>
        <v>0</v>
      </c>
      <c r="BG161" s="203">
        <f t="shared" si="36"/>
        <v>0</v>
      </c>
      <c r="BH161" s="203">
        <f t="shared" si="37"/>
        <v>0</v>
      </c>
      <c r="BI161" s="203">
        <f t="shared" si="38"/>
        <v>0</v>
      </c>
      <c r="BJ161" s="24" t="s">
        <v>80</v>
      </c>
      <c r="BK161" s="203">
        <f t="shared" si="39"/>
        <v>0</v>
      </c>
      <c r="BL161" s="24" t="s">
        <v>412</v>
      </c>
      <c r="BM161" s="24" t="s">
        <v>2957</v>
      </c>
    </row>
    <row r="162" spans="2:65" s="1" customFormat="1" ht="16.5" customHeight="1">
      <c r="B162" s="41"/>
      <c r="C162" s="250" t="s">
        <v>695</v>
      </c>
      <c r="D162" s="250" t="s">
        <v>177</v>
      </c>
      <c r="E162" s="251" t="s">
        <v>2958</v>
      </c>
      <c r="F162" s="252" t="s">
        <v>2959</v>
      </c>
      <c r="G162" s="253" t="s">
        <v>804</v>
      </c>
      <c r="H162" s="254">
        <v>11</v>
      </c>
      <c r="I162" s="255"/>
      <c r="J162" s="256">
        <f t="shared" si="30"/>
        <v>0</v>
      </c>
      <c r="K162" s="252" t="s">
        <v>21</v>
      </c>
      <c r="L162" s="257"/>
      <c r="M162" s="258" t="s">
        <v>21</v>
      </c>
      <c r="N162" s="259" t="s">
        <v>43</v>
      </c>
      <c r="O162" s="42"/>
      <c r="P162" s="201">
        <f t="shared" si="31"/>
        <v>0</v>
      </c>
      <c r="Q162" s="201">
        <v>0</v>
      </c>
      <c r="R162" s="201">
        <f t="shared" si="32"/>
        <v>0</v>
      </c>
      <c r="S162" s="201">
        <v>0</v>
      </c>
      <c r="T162" s="202">
        <f t="shared" si="33"/>
        <v>0</v>
      </c>
      <c r="AR162" s="24" t="s">
        <v>2609</v>
      </c>
      <c r="AT162" s="24" t="s">
        <v>177</v>
      </c>
      <c r="AU162" s="24" t="s">
        <v>80</v>
      </c>
      <c r="AY162" s="24" t="s">
        <v>152</v>
      </c>
      <c r="BE162" s="203">
        <f t="shared" si="34"/>
        <v>0</v>
      </c>
      <c r="BF162" s="203">
        <f t="shared" si="35"/>
        <v>0</v>
      </c>
      <c r="BG162" s="203">
        <f t="shared" si="36"/>
        <v>0</v>
      </c>
      <c r="BH162" s="203">
        <f t="shared" si="37"/>
        <v>0</v>
      </c>
      <c r="BI162" s="203">
        <f t="shared" si="38"/>
        <v>0</v>
      </c>
      <c r="BJ162" s="24" t="s">
        <v>80</v>
      </c>
      <c r="BK162" s="203">
        <f t="shared" si="39"/>
        <v>0</v>
      </c>
      <c r="BL162" s="24" t="s">
        <v>412</v>
      </c>
      <c r="BM162" s="24" t="s">
        <v>2960</v>
      </c>
    </row>
    <row r="163" spans="2:65" s="1" customFormat="1" ht="16.5" customHeight="1">
      <c r="B163" s="41"/>
      <c r="C163" s="192" t="s">
        <v>707</v>
      </c>
      <c r="D163" s="192" t="s">
        <v>155</v>
      </c>
      <c r="E163" s="193" t="s">
        <v>2961</v>
      </c>
      <c r="F163" s="194" t="s">
        <v>2962</v>
      </c>
      <c r="G163" s="195" t="s">
        <v>804</v>
      </c>
      <c r="H163" s="196">
        <v>2</v>
      </c>
      <c r="I163" s="197"/>
      <c r="J163" s="198">
        <f t="shared" si="30"/>
        <v>0</v>
      </c>
      <c r="K163" s="194" t="s">
        <v>21</v>
      </c>
      <c r="L163" s="61"/>
      <c r="M163" s="199" t="s">
        <v>21</v>
      </c>
      <c r="N163" s="200" t="s">
        <v>43</v>
      </c>
      <c r="O163" s="42"/>
      <c r="P163" s="201">
        <f t="shared" si="31"/>
        <v>0</v>
      </c>
      <c r="Q163" s="201">
        <v>0</v>
      </c>
      <c r="R163" s="201">
        <f t="shared" si="32"/>
        <v>0</v>
      </c>
      <c r="S163" s="201">
        <v>0</v>
      </c>
      <c r="T163" s="202">
        <f t="shared" si="33"/>
        <v>0</v>
      </c>
      <c r="AR163" s="24" t="s">
        <v>412</v>
      </c>
      <c r="AT163" s="24" t="s">
        <v>155</v>
      </c>
      <c r="AU163" s="24" t="s">
        <v>80</v>
      </c>
      <c r="AY163" s="24" t="s">
        <v>152</v>
      </c>
      <c r="BE163" s="203">
        <f t="shared" si="34"/>
        <v>0</v>
      </c>
      <c r="BF163" s="203">
        <f t="shared" si="35"/>
        <v>0</v>
      </c>
      <c r="BG163" s="203">
        <f t="shared" si="36"/>
        <v>0</v>
      </c>
      <c r="BH163" s="203">
        <f t="shared" si="37"/>
        <v>0</v>
      </c>
      <c r="BI163" s="203">
        <f t="shared" si="38"/>
        <v>0</v>
      </c>
      <c r="BJ163" s="24" t="s">
        <v>80</v>
      </c>
      <c r="BK163" s="203">
        <f t="shared" si="39"/>
        <v>0</v>
      </c>
      <c r="BL163" s="24" t="s">
        <v>412</v>
      </c>
      <c r="BM163" s="24" t="s">
        <v>2963</v>
      </c>
    </row>
    <row r="164" spans="2:65" s="1" customFormat="1" ht="16.5" customHeight="1">
      <c r="B164" s="41"/>
      <c r="C164" s="250" t="s">
        <v>712</v>
      </c>
      <c r="D164" s="250" t="s">
        <v>177</v>
      </c>
      <c r="E164" s="251" t="s">
        <v>2964</v>
      </c>
      <c r="F164" s="252" t="s">
        <v>2965</v>
      </c>
      <c r="G164" s="253" t="s">
        <v>804</v>
      </c>
      <c r="H164" s="254">
        <v>2</v>
      </c>
      <c r="I164" s="255"/>
      <c r="J164" s="256">
        <f t="shared" si="30"/>
        <v>0</v>
      </c>
      <c r="K164" s="252" t="s">
        <v>21</v>
      </c>
      <c r="L164" s="257"/>
      <c r="M164" s="258" t="s">
        <v>21</v>
      </c>
      <c r="N164" s="259" t="s">
        <v>43</v>
      </c>
      <c r="O164" s="42"/>
      <c r="P164" s="201">
        <f t="shared" si="31"/>
        <v>0</v>
      </c>
      <c r="Q164" s="201">
        <v>0</v>
      </c>
      <c r="R164" s="201">
        <f t="shared" si="32"/>
        <v>0</v>
      </c>
      <c r="S164" s="201">
        <v>0</v>
      </c>
      <c r="T164" s="202">
        <f t="shared" si="33"/>
        <v>0</v>
      </c>
      <c r="AR164" s="24" t="s">
        <v>2609</v>
      </c>
      <c r="AT164" s="24" t="s">
        <v>177</v>
      </c>
      <c r="AU164" s="24" t="s">
        <v>80</v>
      </c>
      <c r="AY164" s="24" t="s">
        <v>152</v>
      </c>
      <c r="BE164" s="203">
        <f t="shared" si="34"/>
        <v>0</v>
      </c>
      <c r="BF164" s="203">
        <f t="shared" si="35"/>
        <v>0</v>
      </c>
      <c r="BG164" s="203">
        <f t="shared" si="36"/>
        <v>0</v>
      </c>
      <c r="BH164" s="203">
        <f t="shared" si="37"/>
        <v>0</v>
      </c>
      <c r="BI164" s="203">
        <f t="shared" si="38"/>
        <v>0</v>
      </c>
      <c r="BJ164" s="24" t="s">
        <v>80</v>
      </c>
      <c r="BK164" s="203">
        <f t="shared" si="39"/>
        <v>0</v>
      </c>
      <c r="BL164" s="24" t="s">
        <v>412</v>
      </c>
      <c r="BM164" s="24" t="s">
        <v>2966</v>
      </c>
    </row>
    <row r="165" spans="2:65" s="1" customFormat="1" ht="16.5" customHeight="1">
      <c r="B165" s="41"/>
      <c r="C165" s="192" t="s">
        <v>719</v>
      </c>
      <c r="D165" s="192" t="s">
        <v>155</v>
      </c>
      <c r="E165" s="193" t="s">
        <v>2967</v>
      </c>
      <c r="F165" s="194" t="s">
        <v>2968</v>
      </c>
      <c r="G165" s="195" t="s">
        <v>804</v>
      </c>
      <c r="H165" s="196">
        <v>54</v>
      </c>
      <c r="I165" s="197"/>
      <c r="J165" s="198">
        <f t="shared" si="30"/>
        <v>0</v>
      </c>
      <c r="K165" s="194" t="s">
        <v>21</v>
      </c>
      <c r="L165" s="61"/>
      <c r="M165" s="199" t="s">
        <v>21</v>
      </c>
      <c r="N165" s="200" t="s">
        <v>43</v>
      </c>
      <c r="O165" s="42"/>
      <c r="P165" s="201">
        <f t="shared" si="31"/>
        <v>0</v>
      </c>
      <c r="Q165" s="201">
        <v>0</v>
      </c>
      <c r="R165" s="201">
        <f t="shared" si="32"/>
        <v>0</v>
      </c>
      <c r="S165" s="201">
        <v>0</v>
      </c>
      <c r="T165" s="202">
        <f t="shared" si="33"/>
        <v>0</v>
      </c>
      <c r="AR165" s="24" t="s">
        <v>412</v>
      </c>
      <c r="AT165" s="24" t="s">
        <v>155</v>
      </c>
      <c r="AU165" s="24" t="s">
        <v>80</v>
      </c>
      <c r="AY165" s="24" t="s">
        <v>152</v>
      </c>
      <c r="BE165" s="203">
        <f t="shared" si="34"/>
        <v>0</v>
      </c>
      <c r="BF165" s="203">
        <f t="shared" si="35"/>
        <v>0</v>
      </c>
      <c r="BG165" s="203">
        <f t="shared" si="36"/>
        <v>0</v>
      </c>
      <c r="BH165" s="203">
        <f t="shared" si="37"/>
        <v>0</v>
      </c>
      <c r="BI165" s="203">
        <f t="shared" si="38"/>
        <v>0</v>
      </c>
      <c r="BJ165" s="24" t="s">
        <v>80</v>
      </c>
      <c r="BK165" s="203">
        <f t="shared" si="39"/>
        <v>0</v>
      </c>
      <c r="BL165" s="24" t="s">
        <v>412</v>
      </c>
      <c r="BM165" s="24" t="s">
        <v>2969</v>
      </c>
    </row>
    <row r="166" spans="2:65" s="1" customFormat="1" ht="16.5" customHeight="1">
      <c r="B166" s="41"/>
      <c r="C166" s="250" t="s">
        <v>727</v>
      </c>
      <c r="D166" s="250" t="s">
        <v>177</v>
      </c>
      <c r="E166" s="251" t="s">
        <v>2970</v>
      </c>
      <c r="F166" s="252" t="s">
        <v>2971</v>
      </c>
      <c r="G166" s="253" t="s">
        <v>804</v>
      </c>
      <c r="H166" s="254">
        <v>54</v>
      </c>
      <c r="I166" s="255"/>
      <c r="J166" s="256">
        <f t="shared" si="30"/>
        <v>0</v>
      </c>
      <c r="K166" s="252" t="s">
        <v>21</v>
      </c>
      <c r="L166" s="257"/>
      <c r="M166" s="258" t="s">
        <v>21</v>
      </c>
      <c r="N166" s="259" t="s">
        <v>43</v>
      </c>
      <c r="O166" s="42"/>
      <c r="P166" s="201">
        <f t="shared" si="31"/>
        <v>0</v>
      </c>
      <c r="Q166" s="201">
        <v>0</v>
      </c>
      <c r="R166" s="201">
        <f t="shared" si="32"/>
        <v>0</v>
      </c>
      <c r="S166" s="201">
        <v>0</v>
      </c>
      <c r="T166" s="202">
        <f t="shared" si="33"/>
        <v>0</v>
      </c>
      <c r="AR166" s="24" t="s">
        <v>2609</v>
      </c>
      <c r="AT166" s="24" t="s">
        <v>177</v>
      </c>
      <c r="AU166" s="24" t="s">
        <v>80</v>
      </c>
      <c r="AY166" s="24" t="s">
        <v>152</v>
      </c>
      <c r="BE166" s="203">
        <f t="shared" si="34"/>
        <v>0</v>
      </c>
      <c r="BF166" s="203">
        <f t="shared" si="35"/>
        <v>0</v>
      </c>
      <c r="BG166" s="203">
        <f t="shared" si="36"/>
        <v>0</v>
      </c>
      <c r="BH166" s="203">
        <f t="shared" si="37"/>
        <v>0</v>
      </c>
      <c r="BI166" s="203">
        <f t="shared" si="38"/>
        <v>0</v>
      </c>
      <c r="BJ166" s="24" t="s">
        <v>80</v>
      </c>
      <c r="BK166" s="203">
        <f t="shared" si="39"/>
        <v>0</v>
      </c>
      <c r="BL166" s="24" t="s">
        <v>412</v>
      </c>
      <c r="BM166" s="24" t="s">
        <v>2972</v>
      </c>
    </row>
    <row r="167" spans="2:65" s="10" customFormat="1" ht="37.35" customHeight="1">
      <c r="B167" s="176"/>
      <c r="C167" s="177"/>
      <c r="D167" s="178" t="s">
        <v>71</v>
      </c>
      <c r="E167" s="179" t="s">
        <v>2973</v>
      </c>
      <c r="F167" s="179" t="s">
        <v>2974</v>
      </c>
      <c r="G167" s="177"/>
      <c r="H167" s="177"/>
      <c r="I167" s="180"/>
      <c r="J167" s="181">
        <f>BK167</f>
        <v>0</v>
      </c>
      <c r="K167" s="177"/>
      <c r="L167" s="182"/>
      <c r="M167" s="183"/>
      <c r="N167" s="184"/>
      <c r="O167" s="184"/>
      <c r="P167" s="185">
        <f>SUM(P168:P207)</f>
        <v>0</v>
      </c>
      <c r="Q167" s="184"/>
      <c r="R167" s="185">
        <f>SUM(R168:R207)</f>
        <v>0</v>
      </c>
      <c r="S167" s="184"/>
      <c r="T167" s="186">
        <f>SUM(T168:T207)</f>
        <v>0</v>
      </c>
      <c r="AR167" s="187" t="s">
        <v>153</v>
      </c>
      <c r="AT167" s="188" t="s">
        <v>71</v>
      </c>
      <c r="AU167" s="188" t="s">
        <v>72</v>
      </c>
      <c r="AY167" s="187" t="s">
        <v>152</v>
      </c>
      <c r="BK167" s="189">
        <f>SUM(BK168:BK207)</f>
        <v>0</v>
      </c>
    </row>
    <row r="168" spans="2:65" s="1" customFormat="1" ht="16.5" customHeight="1">
      <c r="B168" s="41"/>
      <c r="C168" s="192" t="s">
        <v>732</v>
      </c>
      <c r="D168" s="192" t="s">
        <v>155</v>
      </c>
      <c r="E168" s="193" t="s">
        <v>2975</v>
      </c>
      <c r="F168" s="194" t="s">
        <v>2976</v>
      </c>
      <c r="G168" s="195" t="s">
        <v>804</v>
      </c>
      <c r="H168" s="196">
        <v>19</v>
      </c>
      <c r="I168" s="197"/>
      <c r="J168" s="198">
        <f t="shared" ref="J168:J207" si="40">ROUND(I168*H168,2)</f>
        <v>0</v>
      </c>
      <c r="K168" s="194" t="s">
        <v>21</v>
      </c>
      <c r="L168" s="61"/>
      <c r="M168" s="199" t="s">
        <v>21</v>
      </c>
      <c r="N168" s="200" t="s">
        <v>43</v>
      </c>
      <c r="O168" s="42"/>
      <c r="P168" s="201">
        <f t="shared" ref="P168:P207" si="41">O168*H168</f>
        <v>0</v>
      </c>
      <c r="Q168" s="201">
        <v>0</v>
      </c>
      <c r="R168" s="201">
        <f t="shared" ref="R168:R207" si="42">Q168*H168</f>
        <v>0</v>
      </c>
      <c r="S168" s="201">
        <v>0</v>
      </c>
      <c r="T168" s="202">
        <f t="shared" ref="T168:T207" si="43">S168*H168</f>
        <v>0</v>
      </c>
      <c r="AR168" s="24" t="s">
        <v>412</v>
      </c>
      <c r="AT168" s="24" t="s">
        <v>155</v>
      </c>
      <c r="AU168" s="24" t="s">
        <v>80</v>
      </c>
      <c r="AY168" s="24" t="s">
        <v>152</v>
      </c>
      <c r="BE168" s="203">
        <f t="shared" ref="BE168:BE207" si="44">IF(N168="základní",J168,0)</f>
        <v>0</v>
      </c>
      <c r="BF168" s="203">
        <f t="shared" ref="BF168:BF207" si="45">IF(N168="snížená",J168,0)</f>
        <v>0</v>
      </c>
      <c r="BG168" s="203">
        <f t="shared" ref="BG168:BG207" si="46">IF(N168="zákl. přenesená",J168,0)</f>
        <v>0</v>
      </c>
      <c r="BH168" s="203">
        <f t="shared" ref="BH168:BH207" si="47">IF(N168="sníž. přenesená",J168,0)</f>
        <v>0</v>
      </c>
      <c r="BI168" s="203">
        <f t="shared" ref="BI168:BI207" si="48">IF(N168="nulová",J168,0)</f>
        <v>0</v>
      </c>
      <c r="BJ168" s="24" t="s">
        <v>80</v>
      </c>
      <c r="BK168" s="203">
        <f t="shared" ref="BK168:BK207" si="49">ROUND(I168*H168,2)</f>
        <v>0</v>
      </c>
      <c r="BL168" s="24" t="s">
        <v>412</v>
      </c>
      <c r="BM168" s="24" t="s">
        <v>2977</v>
      </c>
    </row>
    <row r="169" spans="2:65" s="1" customFormat="1" ht="16.5" customHeight="1">
      <c r="B169" s="41"/>
      <c r="C169" s="250" t="s">
        <v>734</v>
      </c>
      <c r="D169" s="250" t="s">
        <v>177</v>
      </c>
      <c r="E169" s="251" t="s">
        <v>2978</v>
      </c>
      <c r="F169" s="252" t="s">
        <v>2979</v>
      </c>
      <c r="G169" s="253" t="s">
        <v>804</v>
      </c>
      <c r="H169" s="254">
        <v>19</v>
      </c>
      <c r="I169" s="255"/>
      <c r="J169" s="256">
        <f t="shared" si="40"/>
        <v>0</v>
      </c>
      <c r="K169" s="252" t="s">
        <v>21</v>
      </c>
      <c r="L169" s="257"/>
      <c r="M169" s="258" t="s">
        <v>21</v>
      </c>
      <c r="N169" s="259" t="s">
        <v>43</v>
      </c>
      <c r="O169" s="42"/>
      <c r="P169" s="201">
        <f t="shared" si="41"/>
        <v>0</v>
      </c>
      <c r="Q169" s="201">
        <v>0</v>
      </c>
      <c r="R169" s="201">
        <f t="shared" si="42"/>
        <v>0</v>
      </c>
      <c r="S169" s="201">
        <v>0</v>
      </c>
      <c r="T169" s="202">
        <f t="shared" si="43"/>
        <v>0</v>
      </c>
      <c r="AR169" s="24" t="s">
        <v>2609</v>
      </c>
      <c r="AT169" s="24" t="s">
        <v>177</v>
      </c>
      <c r="AU169" s="24" t="s">
        <v>80</v>
      </c>
      <c r="AY169" s="24" t="s">
        <v>152</v>
      </c>
      <c r="BE169" s="203">
        <f t="shared" si="44"/>
        <v>0</v>
      </c>
      <c r="BF169" s="203">
        <f t="shared" si="45"/>
        <v>0</v>
      </c>
      <c r="BG169" s="203">
        <f t="shared" si="46"/>
        <v>0</v>
      </c>
      <c r="BH169" s="203">
        <f t="shared" si="47"/>
        <v>0</v>
      </c>
      <c r="BI169" s="203">
        <f t="shared" si="48"/>
        <v>0</v>
      </c>
      <c r="BJ169" s="24" t="s">
        <v>80</v>
      </c>
      <c r="BK169" s="203">
        <f t="shared" si="49"/>
        <v>0</v>
      </c>
      <c r="BL169" s="24" t="s">
        <v>412</v>
      </c>
      <c r="BM169" s="24" t="s">
        <v>2980</v>
      </c>
    </row>
    <row r="170" spans="2:65" s="1" customFormat="1" ht="16.5" customHeight="1">
      <c r="B170" s="41"/>
      <c r="C170" s="192" t="s">
        <v>738</v>
      </c>
      <c r="D170" s="192" t="s">
        <v>155</v>
      </c>
      <c r="E170" s="193" t="s">
        <v>2981</v>
      </c>
      <c r="F170" s="194" t="s">
        <v>2982</v>
      </c>
      <c r="G170" s="195" t="s">
        <v>804</v>
      </c>
      <c r="H170" s="196">
        <v>22</v>
      </c>
      <c r="I170" s="197"/>
      <c r="J170" s="198">
        <f t="shared" si="40"/>
        <v>0</v>
      </c>
      <c r="K170" s="194" t="s">
        <v>21</v>
      </c>
      <c r="L170" s="61"/>
      <c r="M170" s="199" t="s">
        <v>21</v>
      </c>
      <c r="N170" s="200" t="s">
        <v>43</v>
      </c>
      <c r="O170" s="42"/>
      <c r="P170" s="201">
        <f t="shared" si="41"/>
        <v>0</v>
      </c>
      <c r="Q170" s="201">
        <v>0</v>
      </c>
      <c r="R170" s="201">
        <f t="shared" si="42"/>
        <v>0</v>
      </c>
      <c r="S170" s="201">
        <v>0</v>
      </c>
      <c r="T170" s="202">
        <f t="shared" si="43"/>
        <v>0</v>
      </c>
      <c r="AR170" s="24" t="s">
        <v>412</v>
      </c>
      <c r="AT170" s="24" t="s">
        <v>155</v>
      </c>
      <c r="AU170" s="24" t="s">
        <v>80</v>
      </c>
      <c r="AY170" s="24" t="s">
        <v>152</v>
      </c>
      <c r="BE170" s="203">
        <f t="shared" si="44"/>
        <v>0</v>
      </c>
      <c r="BF170" s="203">
        <f t="shared" si="45"/>
        <v>0</v>
      </c>
      <c r="BG170" s="203">
        <f t="shared" si="46"/>
        <v>0</v>
      </c>
      <c r="BH170" s="203">
        <f t="shared" si="47"/>
        <v>0</v>
      </c>
      <c r="BI170" s="203">
        <f t="shared" si="48"/>
        <v>0</v>
      </c>
      <c r="BJ170" s="24" t="s">
        <v>80</v>
      </c>
      <c r="BK170" s="203">
        <f t="shared" si="49"/>
        <v>0</v>
      </c>
      <c r="BL170" s="24" t="s">
        <v>412</v>
      </c>
      <c r="BM170" s="24" t="s">
        <v>2983</v>
      </c>
    </row>
    <row r="171" spans="2:65" s="1" customFormat="1" ht="16.5" customHeight="1">
      <c r="B171" s="41"/>
      <c r="C171" s="250" t="s">
        <v>744</v>
      </c>
      <c r="D171" s="250" t="s">
        <v>177</v>
      </c>
      <c r="E171" s="251" t="s">
        <v>2984</v>
      </c>
      <c r="F171" s="252" t="s">
        <v>2985</v>
      </c>
      <c r="G171" s="253" t="s">
        <v>804</v>
      </c>
      <c r="H171" s="254">
        <v>22</v>
      </c>
      <c r="I171" s="255"/>
      <c r="J171" s="256">
        <f t="shared" si="40"/>
        <v>0</v>
      </c>
      <c r="K171" s="252" t="s">
        <v>21</v>
      </c>
      <c r="L171" s="257"/>
      <c r="M171" s="258" t="s">
        <v>21</v>
      </c>
      <c r="N171" s="259" t="s">
        <v>43</v>
      </c>
      <c r="O171" s="42"/>
      <c r="P171" s="201">
        <f t="shared" si="41"/>
        <v>0</v>
      </c>
      <c r="Q171" s="201">
        <v>0</v>
      </c>
      <c r="R171" s="201">
        <f t="shared" si="42"/>
        <v>0</v>
      </c>
      <c r="S171" s="201">
        <v>0</v>
      </c>
      <c r="T171" s="202">
        <f t="shared" si="43"/>
        <v>0</v>
      </c>
      <c r="AR171" s="24" t="s">
        <v>2609</v>
      </c>
      <c r="AT171" s="24" t="s">
        <v>177</v>
      </c>
      <c r="AU171" s="24" t="s">
        <v>80</v>
      </c>
      <c r="AY171" s="24" t="s">
        <v>152</v>
      </c>
      <c r="BE171" s="203">
        <f t="shared" si="44"/>
        <v>0</v>
      </c>
      <c r="BF171" s="203">
        <f t="shared" si="45"/>
        <v>0</v>
      </c>
      <c r="BG171" s="203">
        <f t="shared" si="46"/>
        <v>0</v>
      </c>
      <c r="BH171" s="203">
        <f t="shared" si="47"/>
        <v>0</v>
      </c>
      <c r="BI171" s="203">
        <f t="shared" si="48"/>
        <v>0</v>
      </c>
      <c r="BJ171" s="24" t="s">
        <v>80</v>
      </c>
      <c r="BK171" s="203">
        <f t="shared" si="49"/>
        <v>0</v>
      </c>
      <c r="BL171" s="24" t="s">
        <v>412</v>
      </c>
      <c r="BM171" s="24" t="s">
        <v>2986</v>
      </c>
    </row>
    <row r="172" spans="2:65" s="1" customFormat="1" ht="16.5" customHeight="1">
      <c r="B172" s="41"/>
      <c r="C172" s="192" t="s">
        <v>749</v>
      </c>
      <c r="D172" s="192" t="s">
        <v>155</v>
      </c>
      <c r="E172" s="193" t="s">
        <v>2987</v>
      </c>
      <c r="F172" s="194" t="s">
        <v>2988</v>
      </c>
      <c r="G172" s="195" t="s">
        <v>804</v>
      </c>
      <c r="H172" s="196">
        <v>11</v>
      </c>
      <c r="I172" s="197"/>
      <c r="J172" s="198">
        <f t="shared" si="40"/>
        <v>0</v>
      </c>
      <c r="K172" s="194" t="s">
        <v>21</v>
      </c>
      <c r="L172" s="61"/>
      <c r="M172" s="199" t="s">
        <v>21</v>
      </c>
      <c r="N172" s="200" t="s">
        <v>43</v>
      </c>
      <c r="O172" s="42"/>
      <c r="P172" s="201">
        <f t="shared" si="41"/>
        <v>0</v>
      </c>
      <c r="Q172" s="201">
        <v>0</v>
      </c>
      <c r="R172" s="201">
        <f t="shared" si="42"/>
        <v>0</v>
      </c>
      <c r="S172" s="201">
        <v>0</v>
      </c>
      <c r="T172" s="202">
        <f t="shared" si="43"/>
        <v>0</v>
      </c>
      <c r="AR172" s="24" t="s">
        <v>412</v>
      </c>
      <c r="AT172" s="24" t="s">
        <v>155</v>
      </c>
      <c r="AU172" s="24" t="s">
        <v>80</v>
      </c>
      <c r="AY172" s="24" t="s">
        <v>152</v>
      </c>
      <c r="BE172" s="203">
        <f t="shared" si="44"/>
        <v>0</v>
      </c>
      <c r="BF172" s="203">
        <f t="shared" si="45"/>
        <v>0</v>
      </c>
      <c r="BG172" s="203">
        <f t="shared" si="46"/>
        <v>0</v>
      </c>
      <c r="BH172" s="203">
        <f t="shared" si="47"/>
        <v>0</v>
      </c>
      <c r="BI172" s="203">
        <f t="shared" si="48"/>
        <v>0</v>
      </c>
      <c r="BJ172" s="24" t="s">
        <v>80</v>
      </c>
      <c r="BK172" s="203">
        <f t="shared" si="49"/>
        <v>0</v>
      </c>
      <c r="BL172" s="24" t="s">
        <v>412</v>
      </c>
      <c r="BM172" s="24" t="s">
        <v>2989</v>
      </c>
    </row>
    <row r="173" spans="2:65" s="1" customFormat="1" ht="16.5" customHeight="1">
      <c r="B173" s="41"/>
      <c r="C173" s="250" t="s">
        <v>754</v>
      </c>
      <c r="D173" s="250" t="s">
        <v>177</v>
      </c>
      <c r="E173" s="251" t="s">
        <v>2990</v>
      </c>
      <c r="F173" s="252" t="s">
        <v>2991</v>
      </c>
      <c r="G173" s="253" t="s">
        <v>804</v>
      </c>
      <c r="H173" s="254">
        <v>11</v>
      </c>
      <c r="I173" s="255"/>
      <c r="J173" s="256">
        <f t="shared" si="40"/>
        <v>0</v>
      </c>
      <c r="K173" s="252" t="s">
        <v>21</v>
      </c>
      <c r="L173" s="257"/>
      <c r="M173" s="258" t="s">
        <v>21</v>
      </c>
      <c r="N173" s="259" t="s">
        <v>43</v>
      </c>
      <c r="O173" s="42"/>
      <c r="P173" s="201">
        <f t="shared" si="41"/>
        <v>0</v>
      </c>
      <c r="Q173" s="201">
        <v>0</v>
      </c>
      <c r="R173" s="201">
        <f t="shared" si="42"/>
        <v>0</v>
      </c>
      <c r="S173" s="201">
        <v>0</v>
      </c>
      <c r="T173" s="202">
        <f t="shared" si="43"/>
        <v>0</v>
      </c>
      <c r="AR173" s="24" t="s">
        <v>2609</v>
      </c>
      <c r="AT173" s="24" t="s">
        <v>177</v>
      </c>
      <c r="AU173" s="24" t="s">
        <v>80</v>
      </c>
      <c r="AY173" s="24" t="s">
        <v>152</v>
      </c>
      <c r="BE173" s="203">
        <f t="shared" si="44"/>
        <v>0</v>
      </c>
      <c r="BF173" s="203">
        <f t="shared" si="45"/>
        <v>0</v>
      </c>
      <c r="BG173" s="203">
        <f t="shared" si="46"/>
        <v>0</v>
      </c>
      <c r="BH173" s="203">
        <f t="shared" si="47"/>
        <v>0</v>
      </c>
      <c r="BI173" s="203">
        <f t="shared" si="48"/>
        <v>0</v>
      </c>
      <c r="BJ173" s="24" t="s">
        <v>80</v>
      </c>
      <c r="BK173" s="203">
        <f t="shared" si="49"/>
        <v>0</v>
      </c>
      <c r="BL173" s="24" t="s">
        <v>412</v>
      </c>
      <c r="BM173" s="24" t="s">
        <v>2992</v>
      </c>
    </row>
    <row r="174" spans="2:65" s="1" customFormat="1" ht="16.5" customHeight="1">
      <c r="B174" s="41"/>
      <c r="C174" s="192" t="s">
        <v>761</v>
      </c>
      <c r="D174" s="192" t="s">
        <v>155</v>
      </c>
      <c r="E174" s="193" t="s">
        <v>2993</v>
      </c>
      <c r="F174" s="194" t="s">
        <v>2994</v>
      </c>
      <c r="G174" s="195" t="s">
        <v>804</v>
      </c>
      <c r="H174" s="196">
        <v>11</v>
      </c>
      <c r="I174" s="197"/>
      <c r="J174" s="198">
        <f t="shared" si="40"/>
        <v>0</v>
      </c>
      <c r="K174" s="194" t="s">
        <v>21</v>
      </c>
      <c r="L174" s="61"/>
      <c r="M174" s="199" t="s">
        <v>21</v>
      </c>
      <c r="N174" s="200" t="s">
        <v>43</v>
      </c>
      <c r="O174" s="42"/>
      <c r="P174" s="201">
        <f t="shared" si="41"/>
        <v>0</v>
      </c>
      <c r="Q174" s="201">
        <v>0</v>
      </c>
      <c r="R174" s="201">
        <f t="shared" si="42"/>
        <v>0</v>
      </c>
      <c r="S174" s="201">
        <v>0</v>
      </c>
      <c r="T174" s="202">
        <f t="shared" si="43"/>
        <v>0</v>
      </c>
      <c r="AR174" s="24" t="s">
        <v>412</v>
      </c>
      <c r="AT174" s="24" t="s">
        <v>155</v>
      </c>
      <c r="AU174" s="24" t="s">
        <v>80</v>
      </c>
      <c r="AY174" s="24" t="s">
        <v>152</v>
      </c>
      <c r="BE174" s="203">
        <f t="shared" si="44"/>
        <v>0</v>
      </c>
      <c r="BF174" s="203">
        <f t="shared" si="45"/>
        <v>0</v>
      </c>
      <c r="BG174" s="203">
        <f t="shared" si="46"/>
        <v>0</v>
      </c>
      <c r="BH174" s="203">
        <f t="shared" si="47"/>
        <v>0</v>
      </c>
      <c r="BI174" s="203">
        <f t="shared" si="48"/>
        <v>0</v>
      </c>
      <c r="BJ174" s="24" t="s">
        <v>80</v>
      </c>
      <c r="BK174" s="203">
        <f t="shared" si="49"/>
        <v>0</v>
      </c>
      <c r="BL174" s="24" t="s">
        <v>412</v>
      </c>
      <c r="BM174" s="24" t="s">
        <v>2995</v>
      </c>
    </row>
    <row r="175" spans="2:65" s="1" customFormat="1" ht="16.5" customHeight="1">
      <c r="B175" s="41"/>
      <c r="C175" s="250" t="s">
        <v>768</v>
      </c>
      <c r="D175" s="250" t="s">
        <v>177</v>
      </c>
      <c r="E175" s="251" t="s">
        <v>2996</v>
      </c>
      <c r="F175" s="252" t="s">
        <v>2997</v>
      </c>
      <c r="G175" s="253" t="s">
        <v>804</v>
      </c>
      <c r="H175" s="254">
        <v>11</v>
      </c>
      <c r="I175" s="255"/>
      <c r="J175" s="256">
        <f t="shared" si="40"/>
        <v>0</v>
      </c>
      <c r="K175" s="252" t="s">
        <v>21</v>
      </c>
      <c r="L175" s="257"/>
      <c r="M175" s="258" t="s">
        <v>21</v>
      </c>
      <c r="N175" s="259" t="s">
        <v>43</v>
      </c>
      <c r="O175" s="42"/>
      <c r="P175" s="201">
        <f t="shared" si="41"/>
        <v>0</v>
      </c>
      <c r="Q175" s="201">
        <v>0</v>
      </c>
      <c r="R175" s="201">
        <f t="shared" si="42"/>
        <v>0</v>
      </c>
      <c r="S175" s="201">
        <v>0</v>
      </c>
      <c r="T175" s="202">
        <f t="shared" si="43"/>
        <v>0</v>
      </c>
      <c r="AR175" s="24" t="s">
        <v>2609</v>
      </c>
      <c r="AT175" s="24" t="s">
        <v>177</v>
      </c>
      <c r="AU175" s="24" t="s">
        <v>80</v>
      </c>
      <c r="AY175" s="24" t="s">
        <v>152</v>
      </c>
      <c r="BE175" s="203">
        <f t="shared" si="44"/>
        <v>0</v>
      </c>
      <c r="BF175" s="203">
        <f t="shared" si="45"/>
        <v>0</v>
      </c>
      <c r="BG175" s="203">
        <f t="shared" si="46"/>
        <v>0</v>
      </c>
      <c r="BH175" s="203">
        <f t="shared" si="47"/>
        <v>0</v>
      </c>
      <c r="BI175" s="203">
        <f t="shared" si="48"/>
        <v>0</v>
      </c>
      <c r="BJ175" s="24" t="s">
        <v>80</v>
      </c>
      <c r="BK175" s="203">
        <f t="shared" si="49"/>
        <v>0</v>
      </c>
      <c r="BL175" s="24" t="s">
        <v>412</v>
      </c>
      <c r="BM175" s="24" t="s">
        <v>2998</v>
      </c>
    </row>
    <row r="176" spans="2:65" s="1" customFormat="1" ht="16.5" customHeight="1">
      <c r="B176" s="41"/>
      <c r="C176" s="192" t="s">
        <v>775</v>
      </c>
      <c r="D176" s="192" t="s">
        <v>155</v>
      </c>
      <c r="E176" s="193" t="s">
        <v>2999</v>
      </c>
      <c r="F176" s="194" t="s">
        <v>3000</v>
      </c>
      <c r="G176" s="195" t="s">
        <v>804</v>
      </c>
      <c r="H176" s="196">
        <v>80</v>
      </c>
      <c r="I176" s="197"/>
      <c r="J176" s="198">
        <f t="shared" si="40"/>
        <v>0</v>
      </c>
      <c r="K176" s="194" t="s">
        <v>21</v>
      </c>
      <c r="L176" s="61"/>
      <c r="M176" s="199" t="s">
        <v>21</v>
      </c>
      <c r="N176" s="200" t="s">
        <v>43</v>
      </c>
      <c r="O176" s="42"/>
      <c r="P176" s="201">
        <f t="shared" si="41"/>
        <v>0</v>
      </c>
      <c r="Q176" s="201">
        <v>0</v>
      </c>
      <c r="R176" s="201">
        <f t="shared" si="42"/>
        <v>0</v>
      </c>
      <c r="S176" s="201">
        <v>0</v>
      </c>
      <c r="T176" s="202">
        <f t="shared" si="43"/>
        <v>0</v>
      </c>
      <c r="AR176" s="24" t="s">
        <v>412</v>
      </c>
      <c r="AT176" s="24" t="s">
        <v>155</v>
      </c>
      <c r="AU176" s="24" t="s">
        <v>80</v>
      </c>
      <c r="AY176" s="24" t="s">
        <v>152</v>
      </c>
      <c r="BE176" s="203">
        <f t="shared" si="44"/>
        <v>0</v>
      </c>
      <c r="BF176" s="203">
        <f t="shared" si="45"/>
        <v>0</v>
      </c>
      <c r="BG176" s="203">
        <f t="shared" si="46"/>
        <v>0</v>
      </c>
      <c r="BH176" s="203">
        <f t="shared" si="47"/>
        <v>0</v>
      </c>
      <c r="BI176" s="203">
        <f t="shared" si="48"/>
        <v>0</v>
      </c>
      <c r="BJ176" s="24" t="s">
        <v>80</v>
      </c>
      <c r="BK176" s="203">
        <f t="shared" si="49"/>
        <v>0</v>
      </c>
      <c r="BL176" s="24" t="s">
        <v>412</v>
      </c>
      <c r="BM176" s="24" t="s">
        <v>3001</v>
      </c>
    </row>
    <row r="177" spans="2:65" s="1" customFormat="1" ht="16.5" customHeight="1">
      <c r="B177" s="41"/>
      <c r="C177" s="250" t="s">
        <v>785</v>
      </c>
      <c r="D177" s="250" t="s">
        <v>177</v>
      </c>
      <c r="E177" s="251" t="s">
        <v>3002</v>
      </c>
      <c r="F177" s="252" t="s">
        <v>3003</v>
      </c>
      <c r="G177" s="253" t="s">
        <v>804</v>
      </c>
      <c r="H177" s="254">
        <v>80</v>
      </c>
      <c r="I177" s="255"/>
      <c r="J177" s="256">
        <f t="shared" si="40"/>
        <v>0</v>
      </c>
      <c r="K177" s="252" t="s">
        <v>21</v>
      </c>
      <c r="L177" s="257"/>
      <c r="M177" s="258" t="s">
        <v>21</v>
      </c>
      <c r="N177" s="259" t="s">
        <v>43</v>
      </c>
      <c r="O177" s="42"/>
      <c r="P177" s="201">
        <f t="shared" si="41"/>
        <v>0</v>
      </c>
      <c r="Q177" s="201">
        <v>0</v>
      </c>
      <c r="R177" s="201">
        <f t="shared" si="42"/>
        <v>0</v>
      </c>
      <c r="S177" s="201">
        <v>0</v>
      </c>
      <c r="T177" s="202">
        <f t="shared" si="43"/>
        <v>0</v>
      </c>
      <c r="AR177" s="24" t="s">
        <v>2609</v>
      </c>
      <c r="AT177" s="24" t="s">
        <v>177</v>
      </c>
      <c r="AU177" s="24" t="s">
        <v>80</v>
      </c>
      <c r="AY177" s="24" t="s">
        <v>152</v>
      </c>
      <c r="BE177" s="203">
        <f t="shared" si="44"/>
        <v>0</v>
      </c>
      <c r="BF177" s="203">
        <f t="shared" si="45"/>
        <v>0</v>
      </c>
      <c r="BG177" s="203">
        <f t="shared" si="46"/>
        <v>0</v>
      </c>
      <c r="BH177" s="203">
        <f t="shared" si="47"/>
        <v>0</v>
      </c>
      <c r="BI177" s="203">
        <f t="shared" si="48"/>
        <v>0</v>
      </c>
      <c r="BJ177" s="24" t="s">
        <v>80</v>
      </c>
      <c r="BK177" s="203">
        <f t="shared" si="49"/>
        <v>0</v>
      </c>
      <c r="BL177" s="24" t="s">
        <v>412</v>
      </c>
      <c r="BM177" s="24" t="s">
        <v>3004</v>
      </c>
    </row>
    <row r="178" spans="2:65" s="1" customFormat="1" ht="16.5" customHeight="1">
      <c r="B178" s="41"/>
      <c r="C178" s="192" t="s">
        <v>791</v>
      </c>
      <c r="D178" s="192" t="s">
        <v>155</v>
      </c>
      <c r="E178" s="193" t="s">
        <v>3005</v>
      </c>
      <c r="F178" s="194" t="s">
        <v>3006</v>
      </c>
      <c r="G178" s="195" t="s">
        <v>804</v>
      </c>
      <c r="H178" s="196">
        <v>22</v>
      </c>
      <c r="I178" s="197"/>
      <c r="J178" s="198">
        <f t="shared" si="40"/>
        <v>0</v>
      </c>
      <c r="K178" s="194" t="s">
        <v>21</v>
      </c>
      <c r="L178" s="61"/>
      <c r="M178" s="199" t="s">
        <v>21</v>
      </c>
      <c r="N178" s="200" t="s">
        <v>43</v>
      </c>
      <c r="O178" s="42"/>
      <c r="P178" s="201">
        <f t="shared" si="41"/>
        <v>0</v>
      </c>
      <c r="Q178" s="201">
        <v>0</v>
      </c>
      <c r="R178" s="201">
        <f t="shared" si="42"/>
        <v>0</v>
      </c>
      <c r="S178" s="201">
        <v>0</v>
      </c>
      <c r="T178" s="202">
        <f t="shared" si="43"/>
        <v>0</v>
      </c>
      <c r="AR178" s="24" t="s">
        <v>412</v>
      </c>
      <c r="AT178" s="24" t="s">
        <v>155</v>
      </c>
      <c r="AU178" s="24" t="s">
        <v>80</v>
      </c>
      <c r="AY178" s="24" t="s">
        <v>152</v>
      </c>
      <c r="BE178" s="203">
        <f t="shared" si="44"/>
        <v>0</v>
      </c>
      <c r="BF178" s="203">
        <f t="shared" si="45"/>
        <v>0</v>
      </c>
      <c r="BG178" s="203">
        <f t="shared" si="46"/>
        <v>0</v>
      </c>
      <c r="BH178" s="203">
        <f t="shared" si="47"/>
        <v>0</v>
      </c>
      <c r="BI178" s="203">
        <f t="shared" si="48"/>
        <v>0</v>
      </c>
      <c r="BJ178" s="24" t="s">
        <v>80</v>
      </c>
      <c r="BK178" s="203">
        <f t="shared" si="49"/>
        <v>0</v>
      </c>
      <c r="BL178" s="24" t="s">
        <v>412</v>
      </c>
      <c r="BM178" s="24" t="s">
        <v>3007</v>
      </c>
    </row>
    <row r="179" spans="2:65" s="1" customFormat="1" ht="16.5" customHeight="1">
      <c r="B179" s="41"/>
      <c r="C179" s="250" t="s">
        <v>795</v>
      </c>
      <c r="D179" s="250" t="s">
        <v>177</v>
      </c>
      <c r="E179" s="251" t="s">
        <v>3008</v>
      </c>
      <c r="F179" s="252" t="s">
        <v>3009</v>
      </c>
      <c r="G179" s="253" t="s">
        <v>804</v>
      </c>
      <c r="H179" s="254">
        <v>22</v>
      </c>
      <c r="I179" s="255"/>
      <c r="J179" s="256">
        <f t="shared" si="40"/>
        <v>0</v>
      </c>
      <c r="K179" s="252" t="s">
        <v>21</v>
      </c>
      <c r="L179" s="257"/>
      <c r="M179" s="258" t="s">
        <v>21</v>
      </c>
      <c r="N179" s="259" t="s">
        <v>43</v>
      </c>
      <c r="O179" s="42"/>
      <c r="P179" s="201">
        <f t="shared" si="41"/>
        <v>0</v>
      </c>
      <c r="Q179" s="201">
        <v>0</v>
      </c>
      <c r="R179" s="201">
        <f t="shared" si="42"/>
        <v>0</v>
      </c>
      <c r="S179" s="201">
        <v>0</v>
      </c>
      <c r="T179" s="202">
        <f t="shared" si="43"/>
        <v>0</v>
      </c>
      <c r="AR179" s="24" t="s">
        <v>2609</v>
      </c>
      <c r="AT179" s="24" t="s">
        <v>177</v>
      </c>
      <c r="AU179" s="24" t="s">
        <v>80</v>
      </c>
      <c r="AY179" s="24" t="s">
        <v>152</v>
      </c>
      <c r="BE179" s="203">
        <f t="shared" si="44"/>
        <v>0</v>
      </c>
      <c r="BF179" s="203">
        <f t="shared" si="45"/>
        <v>0</v>
      </c>
      <c r="BG179" s="203">
        <f t="shared" si="46"/>
        <v>0</v>
      </c>
      <c r="BH179" s="203">
        <f t="shared" si="47"/>
        <v>0</v>
      </c>
      <c r="BI179" s="203">
        <f t="shared" si="48"/>
        <v>0</v>
      </c>
      <c r="BJ179" s="24" t="s">
        <v>80</v>
      </c>
      <c r="BK179" s="203">
        <f t="shared" si="49"/>
        <v>0</v>
      </c>
      <c r="BL179" s="24" t="s">
        <v>412</v>
      </c>
      <c r="BM179" s="24" t="s">
        <v>3010</v>
      </c>
    </row>
    <row r="180" spans="2:65" s="1" customFormat="1" ht="16.5" customHeight="1">
      <c r="B180" s="41"/>
      <c r="C180" s="192" t="s">
        <v>801</v>
      </c>
      <c r="D180" s="192" t="s">
        <v>155</v>
      </c>
      <c r="E180" s="193" t="s">
        <v>3011</v>
      </c>
      <c r="F180" s="194" t="s">
        <v>3012</v>
      </c>
      <c r="G180" s="195" t="s">
        <v>804</v>
      </c>
      <c r="H180" s="196">
        <v>2</v>
      </c>
      <c r="I180" s="197"/>
      <c r="J180" s="198">
        <f t="shared" si="40"/>
        <v>0</v>
      </c>
      <c r="K180" s="194" t="s">
        <v>21</v>
      </c>
      <c r="L180" s="61"/>
      <c r="M180" s="199" t="s">
        <v>21</v>
      </c>
      <c r="N180" s="200" t="s">
        <v>43</v>
      </c>
      <c r="O180" s="42"/>
      <c r="P180" s="201">
        <f t="shared" si="41"/>
        <v>0</v>
      </c>
      <c r="Q180" s="201">
        <v>0</v>
      </c>
      <c r="R180" s="201">
        <f t="shared" si="42"/>
        <v>0</v>
      </c>
      <c r="S180" s="201">
        <v>0</v>
      </c>
      <c r="T180" s="202">
        <f t="shared" si="43"/>
        <v>0</v>
      </c>
      <c r="AR180" s="24" t="s">
        <v>412</v>
      </c>
      <c r="AT180" s="24" t="s">
        <v>155</v>
      </c>
      <c r="AU180" s="24" t="s">
        <v>80</v>
      </c>
      <c r="AY180" s="24" t="s">
        <v>152</v>
      </c>
      <c r="BE180" s="203">
        <f t="shared" si="44"/>
        <v>0</v>
      </c>
      <c r="BF180" s="203">
        <f t="shared" si="45"/>
        <v>0</v>
      </c>
      <c r="BG180" s="203">
        <f t="shared" si="46"/>
        <v>0</v>
      </c>
      <c r="BH180" s="203">
        <f t="shared" si="47"/>
        <v>0</v>
      </c>
      <c r="BI180" s="203">
        <f t="shared" si="48"/>
        <v>0</v>
      </c>
      <c r="BJ180" s="24" t="s">
        <v>80</v>
      </c>
      <c r="BK180" s="203">
        <f t="shared" si="49"/>
        <v>0</v>
      </c>
      <c r="BL180" s="24" t="s">
        <v>412</v>
      </c>
      <c r="BM180" s="24" t="s">
        <v>3013</v>
      </c>
    </row>
    <row r="181" spans="2:65" s="1" customFormat="1" ht="16.5" customHeight="1">
      <c r="B181" s="41"/>
      <c r="C181" s="250" t="s">
        <v>807</v>
      </c>
      <c r="D181" s="250" t="s">
        <v>177</v>
      </c>
      <c r="E181" s="251" t="s">
        <v>3014</v>
      </c>
      <c r="F181" s="252" t="s">
        <v>3015</v>
      </c>
      <c r="G181" s="253" t="s">
        <v>804</v>
      </c>
      <c r="H181" s="254">
        <v>2</v>
      </c>
      <c r="I181" s="255"/>
      <c r="J181" s="256">
        <f t="shared" si="40"/>
        <v>0</v>
      </c>
      <c r="K181" s="252" t="s">
        <v>21</v>
      </c>
      <c r="L181" s="257"/>
      <c r="M181" s="258" t="s">
        <v>21</v>
      </c>
      <c r="N181" s="259" t="s">
        <v>43</v>
      </c>
      <c r="O181" s="42"/>
      <c r="P181" s="201">
        <f t="shared" si="41"/>
        <v>0</v>
      </c>
      <c r="Q181" s="201">
        <v>0</v>
      </c>
      <c r="R181" s="201">
        <f t="shared" si="42"/>
        <v>0</v>
      </c>
      <c r="S181" s="201">
        <v>0</v>
      </c>
      <c r="T181" s="202">
        <f t="shared" si="43"/>
        <v>0</v>
      </c>
      <c r="AR181" s="24" t="s">
        <v>2609</v>
      </c>
      <c r="AT181" s="24" t="s">
        <v>177</v>
      </c>
      <c r="AU181" s="24" t="s">
        <v>80</v>
      </c>
      <c r="AY181" s="24" t="s">
        <v>152</v>
      </c>
      <c r="BE181" s="203">
        <f t="shared" si="44"/>
        <v>0</v>
      </c>
      <c r="BF181" s="203">
        <f t="shared" si="45"/>
        <v>0</v>
      </c>
      <c r="BG181" s="203">
        <f t="shared" si="46"/>
        <v>0</v>
      </c>
      <c r="BH181" s="203">
        <f t="shared" si="47"/>
        <v>0</v>
      </c>
      <c r="BI181" s="203">
        <f t="shared" si="48"/>
        <v>0</v>
      </c>
      <c r="BJ181" s="24" t="s">
        <v>80</v>
      </c>
      <c r="BK181" s="203">
        <f t="shared" si="49"/>
        <v>0</v>
      </c>
      <c r="BL181" s="24" t="s">
        <v>412</v>
      </c>
      <c r="BM181" s="24" t="s">
        <v>3016</v>
      </c>
    </row>
    <row r="182" spans="2:65" s="1" customFormat="1" ht="16.5" customHeight="1">
      <c r="B182" s="41"/>
      <c r="C182" s="192" t="s">
        <v>811</v>
      </c>
      <c r="D182" s="192" t="s">
        <v>155</v>
      </c>
      <c r="E182" s="193" t="s">
        <v>3017</v>
      </c>
      <c r="F182" s="194" t="s">
        <v>3018</v>
      </c>
      <c r="G182" s="195" t="s">
        <v>242</v>
      </c>
      <c r="H182" s="196">
        <v>200</v>
      </c>
      <c r="I182" s="197"/>
      <c r="J182" s="198">
        <f t="shared" si="40"/>
        <v>0</v>
      </c>
      <c r="K182" s="194" t="s">
        <v>21</v>
      </c>
      <c r="L182" s="61"/>
      <c r="M182" s="199" t="s">
        <v>21</v>
      </c>
      <c r="N182" s="200" t="s">
        <v>43</v>
      </c>
      <c r="O182" s="42"/>
      <c r="P182" s="201">
        <f t="shared" si="41"/>
        <v>0</v>
      </c>
      <c r="Q182" s="201">
        <v>0</v>
      </c>
      <c r="R182" s="201">
        <f t="shared" si="42"/>
        <v>0</v>
      </c>
      <c r="S182" s="201">
        <v>0</v>
      </c>
      <c r="T182" s="202">
        <f t="shared" si="43"/>
        <v>0</v>
      </c>
      <c r="AR182" s="24" t="s">
        <v>412</v>
      </c>
      <c r="AT182" s="24" t="s">
        <v>155</v>
      </c>
      <c r="AU182" s="24" t="s">
        <v>80</v>
      </c>
      <c r="AY182" s="24" t="s">
        <v>152</v>
      </c>
      <c r="BE182" s="203">
        <f t="shared" si="44"/>
        <v>0</v>
      </c>
      <c r="BF182" s="203">
        <f t="shared" si="45"/>
        <v>0</v>
      </c>
      <c r="BG182" s="203">
        <f t="shared" si="46"/>
        <v>0</v>
      </c>
      <c r="BH182" s="203">
        <f t="shared" si="47"/>
        <v>0</v>
      </c>
      <c r="BI182" s="203">
        <f t="shared" si="48"/>
        <v>0</v>
      </c>
      <c r="BJ182" s="24" t="s">
        <v>80</v>
      </c>
      <c r="BK182" s="203">
        <f t="shared" si="49"/>
        <v>0</v>
      </c>
      <c r="BL182" s="24" t="s">
        <v>412</v>
      </c>
      <c r="BM182" s="24" t="s">
        <v>3019</v>
      </c>
    </row>
    <row r="183" spans="2:65" s="1" customFormat="1" ht="16.5" customHeight="1">
      <c r="B183" s="41"/>
      <c r="C183" s="250" t="s">
        <v>815</v>
      </c>
      <c r="D183" s="250" t="s">
        <v>177</v>
      </c>
      <c r="E183" s="251" t="s">
        <v>3020</v>
      </c>
      <c r="F183" s="252" t="s">
        <v>3021</v>
      </c>
      <c r="G183" s="253" t="s">
        <v>242</v>
      </c>
      <c r="H183" s="254">
        <v>200</v>
      </c>
      <c r="I183" s="255"/>
      <c r="J183" s="256">
        <f t="shared" si="40"/>
        <v>0</v>
      </c>
      <c r="K183" s="252" t="s">
        <v>21</v>
      </c>
      <c r="L183" s="257"/>
      <c r="M183" s="258" t="s">
        <v>21</v>
      </c>
      <c r="N183" s="259" t="s">
        <v>43</v>
      </c>
      <c r="O183" s="42"/>
      <c r="P183" s="201">
        <f t="shared" si="41"/>
        <v>0</v>
      </c>
      <c r="Q183" s="201">
        <v>0</v>
      </c>
      <c r="R183" s="201">
        <f t="shared" si="42"/>
        <v>0</v>
      </c>
      <c r="S183" s="201">
        <v>0</v>
      </c>
      <c r="T183" s="202">
        <f t="shared" si="43"/>
        <v>0</v>
      </c>
      <c r="AR183" s="24" t="s">
        <v>2609</v>
      </c>
      <c r="AT183" s="24" t="s">
        <v>177</v>
      </c>
      <c r="AU183" s="24" t="s">
        <v>80</v>
      </c>
      <c r="AY183" s="24" t="s">
        <v>152</v>
      </c>
      <c r="BE183" s="203">
        <f t="shared" si="44"/>
        <v>0</v>
      </c>
      <c r="BF183" s="203">
        <f t="shared" si="45"/>
        <v>0</v>
      </c>
      <c r="BG183" s="203">
        <f t="shared" si="46"/>
        <v>0</v>
      </c>
      <c r="BH183" s="203">
        <f t="shared" si="47"/>
        <v>0</v>
      </c>
      <c r="BI183" s="203">
        <f t="shared" si="48"/>
        <v>0</v>
      </c>
      <c r="BJ183" s="24" t="s">
        <v>80</v>
      </c>
      <c r="BK183" s="203">
        <f t="shared" si="49"/>
        <v>0</v>
      </c>
      <c r="BL183" s="24" t="s">
        <v>412</v>
      </c>
      <c r="BM183" s="24" t="s">
        <v>3022</v>
      </c>
    </row>
    <row r="184" spans="2:65" s="1" customFormat="1" ht="16.5" customHeight="1">
      <c r="B184" s="41"/>
      <c r="C184" s="192" t="s">
        <v>822</v>
      </c>
      <c r="D184" s="192" t="s">
        <v>155</v>
      </c>
      <c r="E184" s="193" t="s">
        <v>3023</v>
      </c>
      <c r="F184" s="194" t="s">
        <v>3024</v>
      </c>
      <c r="G184" s="195" t="s">
        <v>242</v>
      </c>
      <c r="H184" s="196">
        <v>100</v>
      </c>
      <c r="I184" s="197"/>
      <c r="J184" s="198">
        <f t="shared" si="40"/>
        <v>0</v>
      </c>
      <c r="K184" s="194" t="s">
        <v>21</v>
      </c>
      <c r="L184" s="61"/>
      <c r="M184" s="199" t="s">
        <v>21</v>
      </c>
      <c r="N184" s="200" t="s">
        <v>43</v>
      </c>
      <c r="O184" s="42"/>
      <c r="P184" s="201">
        <f t="shared" si="41"/>
        <v>0</v>
      </c>
      <c r="Q184" s="201">
        <v>0</v>
      </c>
      <c r="R184" s="201">
        <f t="shared" si="42"/>
        <v>0</v>
      </c>
      <c r="S184" s="201">
        <v>0</v>
      </c>
      <c r="T184" s="202">
        <f t="shared" si="43"/>
        <v>0</v>
      </c>
      <c r="AR184" s="24" t="s">
        <v>412</v>
      </c>
      <c r="AT184" s="24" t="s">
        <v>155</v>
      </c>
      <c r="AU184" s="24" t="s">
        <v>80</v>
      </c>
      <c r="AY184" s="24" t="s">
        <v>152</v>
      </c>
      <c r="BE184" s="203">
        <f t="shared" si="44"/>
        <v>0</v>
      </c>
      <c r="BF184" s="203">
        <f t="shared" si="45"/>
        <v>0</v>
      </c>
      <c r="BG184" s="203">
        <f t="shared" si="46"/>
        <v>0</v>
      </c>
      <c r="BH184" s="203">
        <f t="shared" si="47"/>
        <v>0</v>
      </c>
      <c r="BI184" s="203">
        <f t="shared" si="48"/>
        <v>0</v>
      </c>
      <c r="BJ184" s="24" t="s">
        <v>80</v>
      </c>
      <c r="BK184" s="203">
        <f t="shared" si="49"/>
        <v>0</v>
      </c>
      <c r="BL184" s="24" t="s">
        <v>412</v>
      </c>
      <c r="BM184" s="24" t="s">
        <v>3025</v>
      </c>
    </row>
    <row r="185" spans="2:65" s="1" customFormat="1" ht="16.5" customHeight="1">
      <c r="B185" s="41"/>
      <c r="C185" s="250" t="s">
        <v>831</v>
      </c>
      <c r="D185" s="250" t="s">
        <v>177</v>
      </c>
      <c r="E185" s="251" t="s">
        <v>3026</v>
      </c>
      <c r="F185" s="252" t="s">
        <v>3027</v>
      </c>
      <c r="G185" s="253" t="s">
        <v>242</v>
      </c>
      <c r="H185" s="254">
        <v>100</v>
      </c>
      <c r="I185" s="255"/>
      <c r="J185" s="256">
        <f t="shared" si="40"/>
        <v>0</v>
      </c>
      <c r="K185" s="252" t="s">
        <v>21</v>
      </c>
      <c r="L185" s="257"/>
      <c r="M185" s="258" t="s">
        <v>21</v>
      </c>
      <c r="N185" s="259" t="s">
        <v>43</v>
      </c>
      <c r="O185" s="42"/>
      <c r="P185" s="201">
        <f t="shared" si="41"/>
        <v>0</v>
      </c>
      <c r="Q185" s="201">
        <v>0</v>
      </c>
      <c r="R185" s="201">
        <f t="shared" si="42"/>
        <v>0</v>
      </c>
      <c r="S185" s="201">
        <v>0</v>
      </c>
      <c r="T185" s="202">
        <f t="shared" si="43"/>
        <v>0</v>
      </c>
      <c r="AR185" s="24" t="s">
        <v>2609</v>
      </c>
      <c r="AT185" s="24" t="s">
        <v>177</v>
      </c>
      <c r="AU185" s="24" t="s">
        <v>80</v>
      </c>
      <c r="AY185" s="24" t="s">
        <v>152</v>
      </c>
      <c r="BE185" s="203">
        <f t="shared" si="44"/>
        <v>0</v>
      </c>
      <c r="BF185" s="203">
        <f t="shared" si="45"/>
        <v>0</v>
      </c>
      <c r="BG185" s="203">
        <f t="shared" si="46"/>
        <v>0</v>
      </c>
      <c r="BH185" s="203">
        <f t="shared" si="47"/>
        <v>0</v>
      </c>
      <c r="BI185" s="203">
        <f t="shared" si="48"/>
        <v>0</v>
      </c>
      <c r="BJ185" s="24" t="s">
        <v>80</v>
      </c>
      <c r="BK185" s="203">
        <f t="shared" si="49"/>
        <v>0</v>
      </c>
      <c r="BL185" s="24" t="s">
        <v>412</v>
      </c>
      <c r="BM185" s="24" t="s">
        <v>3028</v>
      </c>
    </row>
    <row r="186" spans="2:65" s="1" customFormat="1" ht="16.5" customHeight="1">
      <c r="B186" s="41"/>
      <c r="C186" s="192" t="s">
        <v>839</v>
      </c>
      <c r="D186" s="192" t="s">
        <v>155</v>
      </c>
      <c r="E186" s="193" t="s">
        <v>3029</v>
      </c>
      <c r="F186" s="194" t="s">
        <v>3030</v>
      </c>
      <c r="G186" s="195" t="s">
        <v>804</v>
      </c>
      <c r="H186" s="196">
        <v>11</v>
      </c>
      <c r="I186" s="197"/>
      <c r="J186" s="198">
        <f t="shared" si="40"/>
        <v>0</v>
      </c>
      <c r="K186" s="194" t="s">
        <v>21</v>
      </c>
      <c r="L186" s="61"/>
      <c r="M186" s="199" t="s">
        <v>21</v>
      </c>
      <c r="N186" s="200" t="s">
        <v>43</v>
      </c>
      <c r="O186" s="42"/>
      <c r="P186" s="201">
        <f t="shared" si="41"/>
        <v>0</v>
      </c>
      <c r="Q186" s="201">
        <v>0</v>
      </c>
      <c r="R186" s="201">
        <f t="shared" si="42"/>
        <v>0</v>
      </c>
      <c r="S186" s="201">
        <v>0</v>
      </c>
      <c r="T186" s="202">
        <f t="shared" si="43"/>
        <v>0</v>
      </c>
      <c r="AR186" s="24" t="s">
        <v>412</v>
      </c>
      <c r="AT186" s="24" t="s">
        <v>155</v>
      </c>
      <c r="AU186" s="24" t="s">
        <v>80</v>
      </c>
      <c r="AY186" s="24" t="s">
        <v>152</v>
      </c>
      <c r="BE186" s="203">
        <f t="shared" si="44"/>
        <v>0</v>
      </c>
      <c r="BF186" s="203">
        <f t="shared" si="45"/>
        <v>0</v>
      </c>
      <c r="BG186" s="203">
        <f t="shared" si="46"/>
        <v>0</v>
      </c>
      <c r="BH186" s="203">
        <f t="shared" si="47"/>
        <v>0</v>
      </c>
      <c r="BI186" s="203">
        <f t="shared" si="48"/>
        <v>0</v>
      </c>
      <c r="BJ186" s="24" t="s">
        <v>80</v>
      </c>
      <c r="BK186" s="203">
        <f t="shared" si="49"/>
        <v>0</v>
      </c>
      <c r="BL186" s="24" t="s">
        <v>412</v>
      </c>
      <c r="BM186" s="24" t="s">
        <v>3031</v>
      </c>
    </row>
    <row r="187" spans="2:65" s="1" customFormat="1" ht="16.5" customHeight="1">
      <c r="B187" s="41"/>
      <c r="C187" s="250" t="s">
        <v>845</v>
      </c>
      <c r="D187" s="250" t="s">
        <v>177</v>
      </c>
      <c r="E187" s="251" t="s">
        <v>3032</v>
      </c>
      <c r="F187" s="252" t="s">
        <v>3033</v>
      </c>
      <c r="G187" s="253" t="s">
        <v>804</v>
      </c>
      <c r="H187" s="254">
        <v>11</v>
      </c>
      <c r="I187" s="255"/>
      <c r="J187" s="256">
        <f t="shared" si="40"/>
        <v>0</v>
      </c>
      <c r="K187" s="252" t="s">
        <v>21</v>
      </c>
      <c r="L187" s="257"/>
      <c r="M187" s="258" t="s">
        <v>21</v>
      </c>
      <c r="N187" s="259" t="s">
        <v>43</v>
      </c>
      <c r="O187" s="42"/>
      <c r="P187" s="201">
        <f t="shared" si="41"/>
        <v>0</v>
      </c>
      <c r="Q187" s="201">
        <v>0</v>
      </c>
      <c r="R187" s="201">
        <f t="shared" si="42"/>
        <v>0</v>
      </c>
      <c r="S187" s="201">
        <v>0</v>
      </c>
      <c r="T187" s="202">
        <f t="shared" si="43"/>
        <v>0</v>
      </c>
      <c r="AR187" s="24" t="s">
        <v>2609</v>
      </c>
      <c r="AT187" s="24" t="s">
        <v>177</v>
      </c>
      <c r="AU187" s="24" t="s">
        <v>80</v>
      </c>
      <c r="AY187" s="24" t="s">
        <v>152</v>
      </c>
      <c r="BE187" s="203">
        <f t="shared" si="44"/>
        <v>0</v>
      </c>
      <c r="BF187" s="203">
        <f t="shared" si="45"/>
        <v>0</v>
      </c>
      <c r="BG187" s="203">
        <f t="shared" si="46"/>
        <v>0</v>
      </c>
      <c r="BH187" s="203">
        <f t="shared" si="47"/>
        <v>0</v>
      </c>
      <c r="BI187" s="203">
        <f t="shared" si="48"/>
        <v>0</v>
      </c>
      <c r="BJ187" s="24" t="s">
        <v>80</v>
      </c>
      <c r="BK187" s="203">
        <f t="shared" si="49"/>
        <v>0</v>
      </c>
      <c r="BL187" s="24" t="s">
        <v>412</v>
      </c>
      <c r="BM187" s="24" t="s">
        <v>3034</v>
      </c>
    </row>
    <row r="188" spans="2:65" s="1" customFormat="1" ht="25.5" customHeight="1">
      <c r="B188" s="41"/>
      <c r="C188" s="192" t="s">
        <v>850</v>
      </c>
      <c r="D188" s="192" t="s">
        <v>155</v>
      </c>
      <c r="E188" s="193" t="s">
        <v>3035</v>
      </c>
      <c r="F188" s="194" t="s">
        <v>3036</v>
      </c>
      <c r="G188" s="195" t="s">
        <v>804</v>
      </c>
      <c r="H188" s="196">
        <v>2</v>
      </c>
      <c r="I188" s="197"/>
      <c r="J188" s="198">
        <f t="shared" si="40"/>
        <v>0</v>
      </c>
      <c r="K188" s="194" t="s">
        <v>21</v>
      </c>
      <c r="L188" s="61"/>
      <c r="M188" s="199" t="s">
        <v>21</v>
      </c>
      <c r="N188" s="200" t="s">
        <v>43</v>
      </c>
      <c r="O188" s="42"/>
      <c r="P188" s="201">
        <f t="shared" si="41"/>
        <v>0</v>
      </c>
      <c r="Q188" s="201">
        <v>0</v>
      </c>
      <c r="R188" s="201">
        <f t="shared" si="42"/>
        <v>0</v>
      </c>
      <c r="S188" s="201">
        <v>0</v>
      </c>
      <c r="T188" s="202">
        <f t="shared" si="43"/>
        <v>0</v>
      </c>
      <c r="AR188" s="24" t="s">
        <v>412</v>
      </c>
      <c r="AT188" s="24" t="s">
        <v>155</v>
      </c>
      <c r="AU188" s="24" t="s">
        <v>80</v>
      </c>
      <c r="AY188" s="24" t="s">
        <v>152</v>
      </c>
      <c r="BE188" s="203">
        <f t="shared" si="44"/>
        <v>0</v>
      </c>
      <c r="BF188" s="203">
        <f t="shared" si="45"/>
        <v>0</v>
      </c>
      <c r="BG188" s="203">
        <f t="shared" si="46"/>
        <v>0</v>
      </c>
      <c r="BH188" s="203">
        <f t="shared" si="47"/>
        <v>0</v>
      </c>
      <c r="BI188" s="203">
        <f t="shared" si="48"/>
        <v>0</v>
      </c>
      <c r="BJ188" s="24" t="s">
        <v>80</v>
      </c>
      <c r="BK188" s="203">
        <f t="shared" si="49"/>
        <v>0</v>
      </c>
      <c r="BL188" s="24" t="s">
        <v>412</v>
      </c>
      <c r="BM188" s="24" t="s">
        <v>3037</v>
      </c>
    </row>
    <row r="189" spans="2:65" s="1" customFormat="1" ht="25.5" customHeight="1">
      <c r="B189" s="41"/>
      <c r="C189" s="250" t="s">
        <v>437</v>
      </c>
      <c r="D189" s="250" t="s">
        <v>177</v>
      </c>
      <c r="E189" s="251" t="s">
        <v>3038</v>
      </c>
      <c r="F189" s="252" t="s">
        <v>3039</v>
      </c>
      <c r="G189" s="253" t="s">
        <v>804</v>
      </c>
      <c r="H189" s="254">
        <v>2</v>
      </c>
      <c r="I189" s="255"/>
      <c r="J189" s="256">
        <f t="shared" si="40"/>
        <v>0</v>
      </c>
      <c r="K189" s="252" t="s">
        <v>21</v>
      </c>
      <c r="L189" s="257"/>
      <c r="M189" s="258" t="s">
        <v>21</v>
      </c>
      <c r="N189" s="259" t="s">
        <v>43</v>
      </c>
      <c r="O189" s="42"/>
      <c r="P189" s="201">
        <f t="shared" si="41"/>
        <v>0</v>
      </c>
      <c r="Q189" s="201">
        <v>0</v>
      </c>
      <c r="R189" s="201">
        <f t="shared" si="42"/>
        <v>0</v>
      </c>
      <c r="S189" s="201">
        <v>0</v>
      </c>
      <c r="T189" s="202">
        <f t="shared" si="43"/>
        <v>0</v>
      </c>
      <c r="AR189" s="24" t="s">
        <v>2609</v>
      </c>
      <c r="AT189" s="24" t="s">
        <v>177</v>
      </c>
      <c r="AU189" s="24" t="s">
        <v>80</v>
      </c>
      <c r="AY189" s="24" t="s">
        <v>152</v>
      </c>
      <c r="BE189" s="203">
        <f t="shared" si="44"/>
        <v>0</v>
      </c>
      <c r="BF189" s="203">
        <f t="shared" si="45"/>
        <v>0</v>
      </c>
      <c r="BG189" s="203">
        <f t="shared" si="46"/>
        <v>0</v>
      </c>
      <c r="BH189" s="203">
        <f t="shared" si="47"/>
        <v>0</v>
      </c>
      <c r="BI189" s="203">
        <f t="shared" si="48"/>
        <v>0</v>
      </c>
      <c r="BJ189" s="24" t="s">
        <v>80</v>
      </c>
      <c r="BK189" s="203">
        <f t="shared" si="49"/>
        <v>0</v>
      </c>
      <c r="BL189" s="24" t="s">
        <v>412</v>
      </c>
      <c r="BM189" s="24" t="s">
        <v>3040</v>
      </c>
    </row>
    <row r="190" spans="2:65" s="1" customFormat="1" ht="16.5" customHeight="1">
      <c r="B190" s="41"/>
      <c r="C190" s="192" t="s">
        <v>446</v>
      </c>
      <c r="D190" s="192" t="s">
        <v>155</v>
      </c>
      <c r="E190" s="193" t="s">
        <v>3041</v>
      </c>
      <c r="F190" s="194" t="s">
        <v>3042</v>
      </c>
      <c r="G190" s="195" t="s">
        <v>804</v>
      </c>
      <c r="H190" s="196">
        <v>1</v>
      </c>
      <c r="I190" s="197"/>
      <c r="J190" s="198">
        <f t="shared" si="40"/>
        <v>0</v>
      </c>
      <c r="K190" s="194" t="s">
        <v>21</v>
      </c>
      <c r="L190" s="61"/>
      <c r="M190" s="199" t="s">
        <v>21</v>
      </c>
      <c r="N190" s="200" t="s">
        <v>43</v>
      </c>
      <c r="O190" s="42"/>
      <c r="P190" s="201">
        <f t="shared" si="41"/>
        <v>0</v>
      </c>
      <c r="Q190" s="201">
        <v>0</v>
      </c>
      <c r="R190" s="201">
        <f t="shared" si="42"/>
        <v>0</v>
      </c>
      <c r="S190" s="201">
        <v>0</v>
      </c>
      <c r="T190" s="202">
        <f t="shared" si="43"/>
        <v>0</v>
      </c>
      <c r="AR190" s="24" t="s">
        <v>412</v>
      </c>
      <c r="AT190" s="24" t="s">
        <v>155</v>
      </c>
      <c r="AU190" s="24" t="s">
        <v>80</v>
      </c>
      <c r="AY190" s="24" t="s">
        <v>152</v>
      </c>
      <c r="BE190" s="203">
        <f t="shared" si="44"/>
        <v>0</v>
      </c>
      <c r="BF190" s="203">
        <f t="shared" si="45"/>
        <v>0</v>
      </c>
      <c r="BG190" s="203">
        <f t="shared" si="46"/>
        <v>0</v>
      </c>
      <c r="BH190" s="203">
        <f t="shared" si="47"/>
        <v>0</v>
      </c>
      <c r="BI190" s="203">
        <f t="shared" si="48"/>
        <v>0</v>
      </c>
      <c r="BJ190" s="24" t="s">
        <v>80</v>
      </c>
      <c r="BK190" s="203">
        <f t="shared" si="49"/>
        <v>0</v>
      </c>
      <c r="BL190" s="24" t="s">
        <v>412</v>
      </c>
      <c r="BM190" s="24" t="s">
        <v>3043</v>
      </c>
    </row>
    <row r="191" spans="2:65" s="1" customFormat="1" ht="16.5" customHeight="1">
      <c r="B191" s="41"/>
      <c r="C191" s="250" t="s">
        <v>465</v>
      </c>
      <c r="D191" s="250" t="s">
        <v>177</v>
      </c>
      <c r="E191" s="251" t="s">
        <v>3044</v>
      </c>
      <c r="F191" s="252" t="s">
        <v>3045</v>
      </c>
      <c r="G191" s="253" t="s">
        <v>804</v>
      </c>
      <c r="H191" s="254">
        <v>1</v>
      </c>
      <c r="I191" s="255"/>
      <c r="J191" s="256">
        <f t="shared" si="40"/>
        <v>0</v>
      </c>
      <c r="K191" s="252" t="s">
        <v>21</v>
      </c>
      <c r="L191" s="257"/>
      <c r="M191" s="258" t="s">
        <v>21</v>
      </c>
      <c r="N191" s="259" t="s">
        <v>43</v>
      </c>
      <c r="O191" s="42"/>
      <c r="P191" s="201">
        <f t="shared" si="41"/>
        <v>0</v>
      </c>
      <c r="Q191" s="201">
        <v>0</v>
      </c>
      <c r="R191" s="201">
        <f t="shared" si="42"/>
        <v>0</v>
      </c>
      <c r="S191" s="201">
        <v>0</v>
      </c>
      <c r="T191" s="202">
        <f t="shared" si="43"/>
        <v>0</v>
      </c>
      <c r="AR191" s="24" t="s">
        <v>2609</v>
      </c>
      <c r="AT191" s="24" t="s">
        <v>177</v>
      </c>
      <c r="AU191" s="24" t="s">
        <v>80</v>
      </c>
      <c r="AY191" s="24" t="s">
        <v>152</v>
      </c>
      <c r="BE191" s="203">
        <f t="shared" si="44"/>
        <v>0</v>
      </c>
      <c r="BF191" s="203">
        <f t="shared" si="45"/>
        <v>0</v>
      </c>
      <c r="BG191" s="203">
        <f t="shared" si="46"/>
        <v>0</v>
      </c>
      <c r="BH191" s="203">
        <f t="shared" si="47"/>
        <v>0</v>
      </c>
      <c r="BI191" s="203">
        <f t="shared" si="48"/>
        <v>0</v>
      </c>
      <c r="BJ191" s="24" t="s">
        <v>80</v>
      </c>
      <c r="BK191" s="203">
        <f t="shared" si="49"/>
        <v>0</v>
      </c>
      <c r="BL191" s="24" t="s">
        <v>412</v>
      </c>
      <c r="BM191" s="24" t="s">
        <v>3046</v>
      </c>
    </row>
    <row r="192" spans="2:65" s="1" customFormat="1" ht="25.5" customHeight="1">
      <c r="B192" s="41"/>
      <c r="C192" s="192" t="s">
        <v>871</v>
      </c>
      <c r="D192" s="192" t="s">
        <v>155</v>
      </c>
      <c r="E192" s="193" t="s">
        <v>3047</v>
      </c>
      <c r="F192" s="194" t="s">
        <v>3048</v>
      </c>
      <c r="G192" s="195" t="s">
        <v>804</v>
      </c>
      <c r="H192" s="196">
        <v>4</v>
      </c>
      <c r="I192" s="197"/>
      <c r="J192" s="198">
        <f t="shared" si="40"/>
        <v>0</v>
      </c>
      <c r="K192" s="194" t="s">
        <v>21</v>
      </c>
      <c r="L192" s="61"/>
      <c r="M192" s="199" t="s">
        <v>21</v>
      </c>
      <c r="N192" s="200" t="s">
        <v>43</v>
      </c>
      <c r="O192" s="42"/>
      <c r="P192" s="201">
        <f t="shared" si="41"/>
        <v>0</v>
      </c>
      <c r="Q192" s="201">
        <v>0</v>
      </c>
      <c r="R192" s="201">
        <f t="shared" si="42"/>
        <v>0</v>
      </c>
      <c r="S192" s="201">
        <v>0</v>
      </c>
      <c r="T192" s="202">
        <f t="shared" si="43"/>
        <v>0</v>
      </c>
      <c r="AR192" s="24" t="s">
        <v>412</v>
      </c>
      <c r="AT192" s="24" t="s">
        <v>155</v>
      </c>
      <c r="AU192" s="24" t="s">
        <v>80</v>
      </c>
      <c r="AY192" s="24" t="s">
        <v>152</v>
      </c>
      <c r="BE192" s="203">
        <f t="shared" si="44"/>
        <v>0</v>
      </c>
      <c r="BF192" s="203">
        <f t="shared" si="45"/>
        <v>0</v>
      </c>
      <c r="BG192" s="203">
        <f t="shared" si="46"/>
        <v>0</v>
      </c>
      <c r="BH192" s="203">
        <f t="shared" si="47"/>
        <v>0</v>
      </c>
      <c r="BI192" s="203">
        <f t="shared" si="48"/>
        <v>0</v>
      </c>
      <c r="BJ192" s="24" t="s">
        <v>80</v>
      </c>
      <c r="BK192" s="203">
        <f t="shared" si="49"/>
        <v>0</v>
      </c>
      <c r="BL192" s="24" t="s">
        <v>412</v>
      </c>
      <c r="BM192" s="24" t="s">
        <v>3049</v>
      </c>
    </row>
    <row r="193" spans="2:65" s="1" customFormat="1" ht="25.5" customHeight="1">
      <c r="B193" s="41"/>
      <c r="C193" s="250" t="s">
        <v>876</v>
      </c>
      <c r="D193" s="250" t="s">
        <v>177</v>
      </c>
      <c r="E193" s="251" t="s">
        <v>3050</v>
      </c>
      <c r="F193" s="252" t="s">
        <v>3051</v>
      </c>
      <c r="G193" s="253" t="s">
        <v>804</v>
      </c>
      <c r="H193" s="254">
        <v>4</v>
      </c>
      <c r="I193" s="255"/>
      <c r="J193" s="256">
        <f t="shared" si="40"/>
        <v>0</v>
      </c>
      <c r="K193" s="252" t="s">
        <v>21</v>
      </c>
      <c r="L193" s="257"/>
      <c r="M193" s="258" t="s">
        <v>21</v>
      </c>
      <c r="N193" s="259" t="s">
        <v>43</v>
      </c>
      <c r="O193" s="42"/>
      <c r="P193" s="201">
        <f t="shared" si="41"/>
        <v>0</v>
      </c>
      <c r="Q193" s="201">
        <v>0</v>
      </c>
      <c r="R193" s="201">
        <f t="shared" si="42"/>
        <v>0</v>
      </c>
      <c r="S193" s="201">
        <v>0</v>
      </c>
      <c r="T193" s="202">
        <f t="shared" si="43"/>
        <v>0</v>
      </c>
      <c r="AR193" s="24" t="s">
        <v>2609</v>
      </c>
      <c r="AT193" s="24" t="s">
        <v>177</v>
      </c>
      <c r="AU193" s="24" t="s">
        <v>80</v>
      </c>
      <c r="AY193" s="24" t="s">
        <v>152</v>
      </c>
      <c r="BE193" s="203">
        <f t="shared" si="44"/>
        <v>0</v>
      </c>
      <c r="BF193" s="203">
        <f t="shared" si="45"/>
        <v>0</v>
      </c>
      <c r="BG193" s="203">
        <f t="shared" si="46"/>
        <v>0</v>
      </c>
      <c r="BH193" s="203">
        <f t="shared" si="47"/>
        <v>0</v>
      </c>
      <c r="BI193" s="203">
        <f t="shared" si="48"/>
        <v>0</v>
      </c>
      <c r="BJ193" s="24" t="s">
        <v>80</v>
      </c>
      <c r="BK193" s="203">
        <f t="shared" si="49"/>
        <v>0</v>
      </c>
      <c r="BL193" s="24" t="s">
        <v>412</v>
      </c>
      <c r="BM193" s="24" t="s">
        <v>3052</v>
      </c>
    </row>
    <row r="194" spans="2:65" s="1" customFormat="1" ht="16.5" customHeight="1">
      <c r="B194" s="41"/>
      <c r="C194" s="192" t="s">
        <v>880</v>
      </c>
      <c r="D194" s="192" t="s">
        <v>155</v>
      </c>
      <c r="E194" s="193" t="s">
        <v>3053</v>
      </c>
      <c r="F194" s="194" t="s">
        <v>3054</v>
      </c>
      <c r="G194" s="195" t="s">
        <v>804</v>
      </c>
      <c r="H194" s="196">
        <v>11</v>
      </c>
      <c r="I194" s="197"/>
      <c r="J194" s="198">
        <f t="shared" si="40"/>
        <v>0</v>
      </c>
      <c r="K194" s="194" t="s">
        <v>21</v>
      </c>
      <c r="L194" s="61"/>
      <c r="M194" s="199" t="s">
        <v>21</v>
      </c>
      <c r="N194" s="200" t="s">
        <v>43</v>
      </c>
      <c r="O194" s="42"/>
      <c r="P194" s="201">
        <f t="shared" si="41"/>
        <v>0</v>
      </c>
      <c r="Q194" s="201">
        <v>0</v>
      </c>
      <c r="R194" s="201">
        <f t="shared" si="42"/>
        <v>0</v>
      </c>
      <c r="S194" s="201">
        <v>0</v>
      </c>
      <c r="T194" s="202">
        <f t="shared" si="43"/>
        <v>0</v>
      </c>
      <c r="AR194" s="24" t="s">
        <v>412</v>
      </c>
      <c r="AT194" s="24" t="s">
        <v>155</v>
      </c>
      <c r="AU194" s="24" t="s">
        <v>80</v>
      </c>
      <c r="AY194" s="24" t="s">
        <v>152</v>
      </c>
      <c r="BE194" s="203">
        <f t="shared" si="44"/>
        <v>0</v>
      </c>
      <c r="BF194" s="203">
        <f t="shared" si="45"/>
        <v>0</v>
      </c>
      <c r="BG194" s="203">
        <f t="shared" si="46"/>
        <v>0</v>
      </c>
      <c r="BH194" s="203">
        <f t="shared" si="47"/>
        <v>0</v>
      </c>
      <c r="BI194" s="203">
        <f t="shared" si="48"/>
        <v>0</v>
      </c>
      <c r="BJ194" s="24" t="s">
        <v>80</v>
      </c>
      <c r="BK194" s="203">
        <f t="shared" si="49"/>
        <v>0</v>
      </c>
      <c r="BL194" s="24" t="s">
        <v>412</v>
      </c>
      <c r="BM194" s="24" t="s">
        <v>3055</v>
      </c>
    </row>
    <row r="195" spans="2:65" s="1" customFormat="1" ht="16.5" customHeight="1">
      <c r="B195" s="41"/>
      <c r="C195" s="250" t="s">
        <v>885</v>
      </c>
      <c r="D195" s="250" t="s">
        <v>177</v>
      </c>
      <c r="E195" s="251" t="s">
        <v>3056</v>
      </c>
      <c r="F195" s="252" t="s">
        <v>3057</v>
      </c>
      <c r="G195" s="253" t="s">
        <v>804</v>
      </c>
      <c r="H195" s="254">
        <v>11</v>
      </c>
      <c r="I195" s="255"/>
      <c r="J195" s="256">
        <f t="shared" si="40"/>
        <v>0</v>
      </c>
      <c r="K195" s="252" t="s">
        <v>21</v>
      </c>
      <c r="L195" s="257"/>
      <c r="M195" s="258" t="s">
        <v>21</v>
      </c>
      <c r="N195" s="259" t="s">
        <v>43</v>
      </c>
      <c r="O195" s="42"/>
      <c r="P195" s="201">
        <f t="shared" si="41"/>
        <v>0</v>
      </c>
      <c r="Q195" s="201">
        <v>0</v>
      </c>
      <c r="R195" s="201">
        <f t="shared" si="42"/>
        <v>0</v>
      </c>
      <c r="S195" s="201">
        <v>0</v>
      </c>
      <c r="T195" s="202">
        <f t="shared" si="43"/>
        <v>0</v>
      </c>
      <c r="AR195" s="24" t="s">
        <v>2609</v>
      </c>
      <c r="AT195" s="24" t="s">
        <v>177</v>
      </c>
      <c r="AU195" s="24" t="s">
        <v>80</v>
      </c>
      <c r="AY195" s="24" t="s">
        <v>152</v>
      </c>
      <c r="BE195" s="203">
        <f t="shared" si="44"/>
        <v>0</v>
      </c>
      <c r="BF195" s="203">
        <f t="shared" si="45"/>
        <v>0</v>
      </c>
      <c r="BG195" s="203">
        <f t="shared" si="46"/>
        <v>0</v>
      </c>
      <c r="BH195" s="203">
        <f t="shared" si="47"/>
        <v>0</v>
      </c>
      <c r="BI195" s="203">
        <f t="shared" si="48"/>
        <v>0</v>
      </c>
      <c r="BJ195" s="24" t="s">
        <v>80</v>
      </c>
      <c r="BK195" s="203">
        <f t="shared" si="49"/>
        <v>0</v>
      </c>
      <c r="BL195" s="24" t="s">
        <v>412</v>
      </c>
      <c r="BM195" s="24" t="s">
        <v>3058</v>
      </c>
    </row>
    <row r="196" spans="2:65" s="1" customFormat="1" ht="16.5" customHeight="1">
      <c r="B196" s="41"/>
      <c r="C196" s="192" t="s">
        <v>889</v>
      </c>
      <c r="D196" s="192" t="s">
        <v>155</v>
      </c>
      <c r="E196" s="193" t="s">
        <v>3059</v>
      </c>
      <c r="F196" s="194" t="s">
        <v>3060</v>
      </c>
      <c r="G196" s="195" t="s">
        <v>804</v>
      </c>
      <c r="H196" s="196">
        <v>45</v>
      </c>
      <c r="I196" s="197"/>
      <c r="J196" s="198">
        <f t="shared" si="40"/>
        <v>0</v>
      </c>
      <c r="K196" s="194" t="s">
        <v>21</v>
      </c>
      <c r="L196" s="61"/>
      <c r="M196" s="199" t="s">
        <v>21</v>
      </c>
      <c r="N196" s="200" t="s">
        <v>43</v>
      </c>
      <c r="O196" s="42"/>
      <c r="P196" s="201">
        <f t="shared" si="41"/>
        <v>0</v>
      </c>
      <c r="Q196" s="201">
        <v>0</v>
      </c>
      <c r="R196" s="201">
        <f t="shared" si="42"/>
        <v>0</v>
      </c>
      <c r="S196" s="201">
        <v>0</v>
      </c>
      <c r="T196" s="202">
        <f t="shared" si="43"/>
        <v>0</v>
      </c>
      <c r="AR196" s="24" t="s">
        <v>412</v>
      </c>
      <c r="AT196" s="24" t="s">
        <v>155</v>
      </c>
      <c r="AU196" s="24" t="s">
        <v>80</v>
      </c>
      <c r="AY196" s="24" t="s">
        <v>152</v>
      </c>
      <c r="BE196" s="203">
        <f t="shared" si="44"/>
        <v>0</v>
      </c>
      <c r="BF196" s="203">
        <f t="shared" si="45"/>
        <v>0</v>
      </c>
      <c r="BG196" s="203">
        <f t="shared" si="46"/>
        <v>0</v>
      </c>
      <c r="BH196" s="203">
        <f t="shared" si="47"/>
        <v>0</v>
      </c>
      <c r="BI196" s="203">
        <f t="shared" si="48"/>
        <v>0</v>
      </c>
      <c r="BJ196" s="24" t="s">
        <v>80</v>
      </c>
      <c r="BK196" s="203">
        <f t="shared" si="49"/>
        <v>0</v>
      </c>
      <c r="BL196" s="24" t="s">
        <v>412</v>
      </c>
      <c r="BM196" s="24" t="s">
        <v>3061</v>
      </c>
    </row>
    <row r="197" spans="2:65" s="1" customFormat="1" ht="16.5" customHeight="1">
      <c r="B197" s="41"/>
      <c r="C197" s="250" t="s">
        <v>892</v>
      </c>
      <c r="D197" s="250" t="s">
        <v>177</v>
      </c>
      <c r="E197" s="251" t="s">
        <v>3062</v>
      </c>
      <c r="F197" s="252" t="s">
        <v>3063</v>
      </c>
      <c r="G197" s="253" t="s">
        <v>804</v>
      </c>
      <c r="H197" s="254">
        <v>45</v>
      </c>
      <c r="I197" s="255"/>
      <c r="J197" s="256">
        <f t="shared" si="40"/>
        <v>0</v>
      </c>
      <c r="K197" s="252" t="s">
        <v>21</v>
      </c>
      <c r="L197" s="257"/>
      <c r="M197" s="258" t="s">
        <v>21</v>
      </c>
      <c r="N197" s="259" t="s">
        <v>43</v>
      </c>
      <c r="O197" s="42"/>
      <c r="P197" s="201">
        <f t="shared" si="41"/>
        <v>0</v>
      </c>
      <c r="Q197" s="201">
        <v>0</v>
      </c>
      <c r="R197" s="201">
        <f t="shared" si="42"/>
        <v>0</v>
      </c>
      <c r="S197" s="201">
        <v>0</v>
      </c>
      <c r="T197" s="202">
        <f t="shared" si="43"/>
        <v>0</v>
      </c>
      <c r="AR197" s="24" t="s">
        <v>2609</v>
      </c>
      <c r="AT197" s="24" t="s">
        <v>177</v>
      </c>
      <c r="AU197" s="24" t="s">
        <v>80</v>
      </c>
      <c r="AY197" s="24" t="s">
        <v>152</v>
      </c>
      <c r="BE197" s="203">
        <f t="shared" si="44"/>
        <v>0</v>
      </c>
      <c r="BF197" s="203">
        <f t="shared" si="45"/>
        <v>0</v>
      </c>
      <c r="BG197" s="203">
        <f t="shared" si="46"/>
        <v>0</v>
      </c>
      <c r="BH197" s="203">
        <f t="shared" si="47"/>
        <v>0</v>
      </c>
      <c r="BI197" s="203">
        <f t="shared" si="48"/>
        <v>0</v>
      </c>
      <c r="BJ197" s="24" t="s">
        <v>80</v>
      </c>
      <c r="BK197" s="203">
        <f t="shared" si="49"/>
        <v>0</v>
      </c>
      <c r="BL197" s="24" t="s">
        <v>412</v>
      </c>
      <c r="BM197" s="24" t="s">
        <v>3064</v>
      </c>
    </row>
    <row r="198" spans="2:65" s="1" customFormat="1" ht="16.5" customHeight="1">
      <c r="B198" s="41"/>
      <c r="C198" s="192" t="s">
        <v>897</v>
      </c>
      <c r="D198" s="192" t="s">
        <v>155</v>
      </c>
      <c r="E198" s="193" t="s">
        <v>3065</v>
      </c>
      <c r="F198" s="194" t="s">
        <v>3066</v>
      </c>
      <c r="G198" s="195" t="s">
        <v>804</v>
      </c>
      <c r="H198" s="196">
        <v>1</v>
      </c>
      <c r="I198" s="197"/>
      <c r="J198" s="198">
        <f t="shared" si="40"/>
        <v>0</v>
      </c>
      <c r="K198" s="194" t="s">
        <v>21</v>
      </c>
      <c r="L198" s="61"/>
      <c r="M198" s="199" t="s">
        <v>21</v>
      </c>
      <c r="N198" s="200" t="s">
        <v>43</v>
      </c>
      <c r="O198" s="42"/>
      <c r="P198" s="201">
        <f t="shared" si="41"/>
        <v>0</v>
      </c>
      <c r="Q198" s="201">
        <v>0</v>
      </c>
      <c r="R198" s="201">
        <f t="shared" si="42"/>
        <v>0</v>
      </c>
      <c r="S198" s="201">
        <v>0</v>
      </c>
      <c r="T198" s="202">
        <f t="shared" si="43"/>
        <v>0</v>
      </c>
      <c r="AR198" s="24" t="s">
        <v>412</v>
      </c>
      <c r="AT198" s="24" t="s">
        <v>155</v>
      </c>
      <c r="AU198" s="24" t="s">
        <v>80</v>
      </c>
      <c r="AY198" s="24" t="s">
        <v>152</v>
      </c>
      <c r="BE198" s="203">
        <f t="shared" si="44"/>
        <v>0</v>
      </c>
      <c r="BF198" s="203">
        <f t="shared" si="45"/>
        <v>0</v>
      </c>
      <c r="BG198" s="203">
        <f t="shared" si="46"/>
        <v>0</v>
      </c>
      <c r="BH198" s="203">
        <f t="shared" si="47"/>
        <v>0</v>
      </c>
      <c r="BI198" s="203">
        <f t="shared" si="48"/>
        <v>0</v>
      </c>
      <c r="BJ198" s="24" t="s">
        <v>80</v>
      </c>
      <c r="BK198" s="203">
        <f t="shared" si="49"/>
        <v>0</v>
      </c>
      <c r="BL198" s="24" t="s">
        <v>412</v>
      </c>
      <c r="BM198" s="24" t="s">
        <v>3067</v>
      </c>
    </row>
    <row r="199" spans="2:65" s="1" customFormat="1" ht="16.5" customHeight="1">
      <c r="B199" s="41"/>
      <c r="C199" s="250" t="s">
        <v>902</v>
      </c>
      <c r="D199" s="250" t="s">
        <v>177</v>
      </c>
      <c r="E199" s="251" t="s">
        <v>3068</v>
      </c>
      <c r="F199" s="252" t="s">
        <v>3069</v>
      </c>
      <c r="G199" s="253" t="s">
        <v>804</v>
      </c>
      <c r="H199" s="254">
        <v>1</v>
      </c>
      <c r="I199" s="255"/>
      <c r="J199" s="256">
        <f t="shared" si="40"/>
        <v>0</v>
      </c>
      <c r="K199" s="252" t="s">
        <v>21</v>
      </c>
      <c r="L199" s="257"/>
      <c r="M199" s="258" t="s">
        <v>21</v>
      </c>
      <c r="N199" s="259" t="s">
        <v>43</v>
      </c>
      <c r="O199" s="42"/>
      <c r="P199" s="201">
        <f t="shared" si="41"/>
        <v>0</v>
      </c>
      <c r="Q199" s="201">
        <v>0</v>
      </c>
      <c r="R199" s="201">
        <f t="shared" si="42"/>
        <v>0</v>
      </c>
      <c r="S199" s="201">
        <v>0</v>
      </c>
      <c r="T199" s="202">
        <f t="shared" si="43"/>
        <v>0</v>
      </c>
      <c r="AR199" s="24" t="s">
        <v>2609</v>
      </c>
      <c r="AT199" s="24" t="s">
        <v>177</v>
      </c>
      <c r="AU199" s="24" t="s">
        <v>80</v>
      </c>
      <c r="AY199" s="24" t="s">
        <v>152</v>
      </c>
      <c r="BE199" s="203">
        <f t="shared" si="44"/>
        <v>0</v>
      </c>
      <c r="BF199" s="203">
        <f t="shared" si="45"/>
        <v>0</v>
      </c>
      <c r="BG199" s="203">
        <f t="shared" si="46"/>
        <v>0</v>
      </c>
      <c r="BH199" s="203">
        <f t="shared" si="47"/>
        <v>0</v>
      </c>
      <c r="BI199" s="203">
        <f t="shared" si="48"/>
        <v>0</v>
      </c>
      <c r="BJ199" s="24" t="s">
        <v>80</v>
      </c>
      <c r="BK199" s="203">
        <f t="shared" si="49"/>
        <v>0</v>
      </c>
      <c r="BL199" s="24" t="s">
        <v>412</v>
      </c>
      <c r="BM199" s="24" t="s">
        <v>3070</v>
      </c>
    </row>
    <row r="200" spans="2:65" s="1" customFormat="1" ht="16.5" customHeight="1">
      <c r="B200" s="41"/>
      <c r="C200" s="192" t="s">
        <v>908</v>
      </c>
      <c r="D200" s="192" t="s">
        <v>155</v>
      </c>
      <c r="E200" s="193" t="s">
        <v>3071</v>
      </c>
      <c r="F200" s="194" t="s">
        <v>3072</v>
      </c>
      <c r="G200" s="195" t="s">
        <v>804</v>
      </c>
      <c r="H200" s="196">
        <v>1</v>
      </c>
      <c r="I200" s="197"/>
      <c r="J200" s="198">
        <f t="shared" si="40"/>
        <v>0</v>
      </c>
      <c r="K200" s="194" t="s">
        <v>21</v>
      </c>
      <c r="L200" s="61"/>
      <c r="M200" s="199" t="s">
        <v>21</v>
      </c>
      <c r="N200" s="200" t="s">
        <v>43</v>
      </c>
      <c r="O200" s="42"/>
      <c r="P200" s="201">
        <f t="shared" si="41"/>
        <v>0</v>
      </c>
      <c r="Q200" s="201">
        <v>0</v>
      </c>
      <c r="R200" s="201">
        <f t="shared" si="42"/>
        <v>0</v>
      </c>
      <c r="S200" s="201">
        <v>0</v>
      </c>
      <c r="T200" s="202">
        <f t="shared" si="43"/>
        <v>0</v>
      </c>
      <c r="AR200" s="24" t="s">
        <v>412</v>
      </c>
      <c r="AT200" s="24" t="s">
        <v>155</v>
      </c>
      <c r="AU200" s="24" t="s">
        <v>80</v>
      </c>
      <c r="AY200" s="24" t="s">
        <v>152</v>
      </c>
      <c r="BE200" s="203">
        <f t="shared" si="44"/>
        <v>0</v>
      </c>
      <c r="BF200" s="203">
        <f t="shared" si="45"/>
        <v>0</v>
      </c>
      <c r="BG200" s="203">
        <f t="shared" si="46"/>
        <v>0</v>
      </c>
      <c r="BH200" s="203">
        <f t="shared" si="47"/>
        <v>0</v>
      </c>
      <c r="BI200" s="203">
        <f t="shared" si="48"/>
        <v>0</v>
      </c>
      <c r="BJ200" s="24" t="s">
        <v>80</v>
      </c>
      <c r="BK200" s="203">
        <f t="shared" si="49"/>
        <v>0</v>
      </c>
      <c r="BL200" s="24" t="s">
        <v>412</v>
      </c>
      <c r="BM200" s="24" t="s">
        <v>3073</v>
      </c>
    </row>
    <row r="201" spans="2:65" s="1" customFormat="1" ht="16.5" customHeight="1">
      <c r="B201" s="41"/>
      <c r="C201" s="250" t="s">
        <v>913</v>
      </c>
      <c r="D201" s="250" t="s">
        <v>177</v>
      </c>
      <c r="E201" s="251" t="s">
        <v>3074</v>
      </c>
      <c r="F201" s="252" t="s">
        <v>3075</v>
      </c>
      <c r="G201" s="253" t="s">
        <v>804</v>
      </c>
      <c r="H201" s="254">
        <v>1</v>
      </c>
      <c r="I201" s="255"/>
      <c r="J201" s="256">
        <f t="shared" si="40"/>
        <v>0</v>
      </c>
      <c r="K201" s="252" t="s">
        <v>21</v>
      </c>
      <c r="L201" s="257"/>
      <c r="M201" s="258" t="s">
        <v>21</v>
      </c>
      <c r="N201" s="259" t="s">
        <v>43</v>
      </c>
      <c r="O201" s="42"/>
      <c r="P201" s="201">
        <f t="shared" si="41"/>
        <v>0</v>
      </c>
      <c r="Q201" s="201">
        <v>0</v>
      </c>
      <c r="R201" s="201">
        <f t="shared" si="42"/>
        <v>0</v>
      </c>
      <c r="S201" s="201">
        <v>0</v>
      </c>
      <c r="T201" s="202">
        <f t="shared" si="43"/>
        <v>0</v>
      </c>
      <c r="AR201" s="24" t="s">
        <v>2609</v>
      </c>
      <c r="AT201" s="24" t="s">
        <v>177</v>
      </c>
      <c r="AU201" s="24" t="s">
        <v>80</v>
      </c>
      <c r="AY201" s="24" t="s">
        <v>152</v>
      </c>
      <c r="BE201" s="203">
        <f t="shared" si="44"/>
        <v>0</v>
      </c>
      <c r="BF201" s="203">
        <f t="shared" si="45"/>
        <v>0</v>
      </c>
      <c r="BG201" s="203">
        <f t="shared" si="46"/>
        <v>0</v>
      </c>
      <c r="BH201" s="203">
        <f t="shared" si="47"/>
        <v>0</v>
      </c>
      <c r="BI201" s="203">
        <f t="shared" si="48"/>
        <v>0</v>
      </c>
      <c r="BJ201" s="24" t="s">
        <v>80</v>
      </c>
      <c r="BK201" s="203">
        <f t="shared" si="49"/>
        <v>0</v>
      </c>
      <c r="BL201" s="24" t="s">
        <v>412</v>
      </c>
      <c r="BM201" s="24" t="s">
        <v>3076</v>
      </c>
    </row>
    <row r="202" spans="2:65" s="1" customFormat="1" ht="16.5" customHeight="1">
      <c r="B202" s="41"/>
      <c r="C202" s="192" t="s">
        <v>917</v>
      </c>
      <c r="D202" s="192" t="s">
        <v>155</v>
      </c>
      <c r="E202" s="193" t="s">
        <v>3077</v>
      </c>
      <c r="F202" s="194" t="s">
        <v>3078</v>
      </c>
      <c r="G202" s="195" t="s">
        <v>804</v>
      </c>
      <c r="H202" s="196">
        <v>3</v>
      </c>
      <c r="I202" s="197"/>
      <c r="J202" s="198">
        <f t="shared" si="40"/>
        <v>0</v>
      </c>
      <c r="K202" s="194" t="s">
        <v>21</v>
      </c>
      <c r="L202" s="61"/>
      <c r="M202" s="199" t="s">
        <v>21</v>
      </c>
      <c r="N202" s="200" t="s">
        <v>43</v>
      </c>
      <c r="O202" s="42"/>
      <c r="P202" s="201">
        <f t="shared" si="41"/>
        <v>0</v>
      </c>
      <c r="Q202" s="201">
        <v>0</v>
      </c>
      <c r="R202" s="201">
        <f t="shared" si="42"/>
        <v>0</v>
      </c>
      <c r="S202" s="201">
        <v>0</v>
      </c>
      <c r="T202" s="202">
        <f t="shared" si="43"/>
        <v>0</v>
      </c>
      <c r="AR202" s="24" t="s">
        <v>412</v>
      </c>
      <c r="AT202" s="24" t="s">
        <v>155</v>
      </c>
      <c r="AU202" s="24" t="s">
        <v>80</v>
      </c>
      <c r="AY202" s="24" t="s">
        <v>152</v>
      </c>
      <c r="BE202" s="203">
        <f t="shared" si="44"/>
        <v>0</v>
      </c>
      <c r="BF202" s="203">
        <f t="shared" si="45"/>
        <v>0</v>
      </c>
      <c r="BG202" s="203">
        <f t="shared" si="46"/>
        <v>0</v>
      </c>
      <c r="BH202" s="203">
        <f t="shared" si="47"/>
        <v>0</v>
      </c>
      <c r="BI202" s="203">
        <f t="shared" si="48"/>
        <v>0</v>
      </c>
      <c r="BJ202" s="24" t="s">
        <v>80</v>
      </c>
      <c r="BK202" s="203">
        <f t="shared" si="49"/>
        <v>0</v>
      </c>
      <c r="BL202" s="24" t="s">
        <v>412</v>
      </c>
      <c r="BM202" s="24" t="s">
        <v>3079</v>
      </c>
    </row>
    <row r="203" spans="2:65" s="1" customFormat="1" ht="16.5" customHeight="1">
      <c r="B203" s="41"/>
      <c r="C203" s="250" t="s">
        <v>922</v>
      </c>
      <c r="D203" s="250" t="s">
        <v>177</v>
      </c>
      <c r="E203" s="251" t="s">
        <v>3080</v>
      </c>
      <c r="F203" s="252" t="s">
        <v>3081</v>
      </c>
      <c r="G203" s="253" t="s">
        <v>804</v>
      </c>
      <c r="H203" s="254">
        <v>3</v>
      </c>
      <c r="I203" s="255"/>
      <c r="J203" s="256">
        <f t="shared" si="40"/>
        <v>0</v>
      </c>
      <c r="K203" s="252" t="s">
        <v>21</v>
      </c>
      <c r="L203" s="257"/>
      <c r="M203" s="258" t="s">
        <v>21</v>
      </c>
      <c r="N203" s="259" t="s">
        <v>43</v>
      </c>
      <c r="O203" s="42"/>
      <c r="P203" s="201">
        <f t="shared" si="41"/>
        <v>0</v>
      </c>
      <c r="Q203" s="201">
        <v>0</v>
      </c>
      <c r="R203" s="201">
        <f t="shared" si="42"/>
        <v>0</v>
      </c>
      <c r="S203" s="201">
        <v>0</v>
      </c>
      <c r="T203" s="202">
        <f t="shared" si="43"/>
        <v>0</v>
      </c>
      <c r="AR203" s="24" t="s">
        <v>2609</v>
      </c>
      <c r="AT203" s="24" t="s">
        <v>177</v>
      </c>
      <c r="AU203" s="24" t="s">
        <v>80</v>
      </c>
      <c r="AY203" s="24" t="s">
        <v>152</v>
      </c>
      <c r="BE203" s="203">
        <f t="shared" si="44"/>
        <v>0</v>
      </c>
      <c r="BF203" s="203">
        <f t="shared" si="45"/>
        <v>0</v>
      </c>
      <c r="BG203" s="203">
        <f t="shared" si="46"/>
        <v>0</v>
      </c>
      <c r="BH203" s="203">
        <f t="shared" si="47"/>
        <v>0</v>
      </c>
      <c r="BI203" s="203">
        <f t="shared" si="48"/>
        <v>0</v>
      </c>
      <c r="BJ203" s="24" t="s">
        <v>80</v>
      </c>
      <c r="BK203" s="203">
        <f t="shared" si="49"/>
        <v>0</v>
      </c>
      <c r="BL203" s="24" t="s">
        <v>412</v>
      </c>
      <c r="BM203" s="24" t="s">
        <v>3082</v>
      </c>
    </row>
    <row r="204" spans="2:65" s="1" customFormat="1" ht="16.5" customHeight="1">
      <c r="B204" s="41"/>
      <c r="C204" s="192" t="s">
        <v>927</v>
      </c>
      <c r="D204" s="192" t="s">
        <v>155</v>
      </c>
      <c r="E204" s="193" t="s">
        <v>3083</v>
      </c>
      <c r="F204" s="194" t="s">
        <v>3084</v>
      </c>
      <c r="G204" s="195" t="s">
        <v>242</v>
      </c>
      <c r="H204" s="196">
        <v>100</v>
      </c>
      <c r="I204" s="197"/>
      <c r="J204" s="198">
        <f t="shared" si="40"/>
        <v>0</v>
      </c>
      <c r="K204" s="194" t="s">
        <v>21</v>
      </c>
      <c r="L204" s="61"/>
      <c r="M204" s="199" t="s">
        <v>21</v>
      </c>
      <c r="N204" s="200" t="s">
        <v>43</v>
      </c>
      <c r="O204" s="42"/>
      <c r="P204" s="201">
        <f t="shared" si="41"/>
        <v>0</v>
      </c>
      <c r="Q204" s="201">
        <v>0</v>
      </c>
      <c r="R204" s="201">
        <f t="shared" si="42"/>
        <v>0</v>
      </c>
      <c r="S204" s="201">
        <v>0</v>
      </c>
      <c r="T204" s="202">
        <f t="shared" si="43"/>
        <v>0</v>
      </c>
      <c r="AR204" s="24" t="s">
        <v>412</v>
      </c>
      <c r="AT204" s="24" t="s">
        <v>155</v>
      </c>
      <c r="AU204" s="24" t="s">
        <v>80</v>
      </c>
      <c r="AY204" s="24" t="s">
        <v>152</v>
      </c>
      <c r="BE204" s="203">
        <f t="shared" si="44"/>
        <v>0</v>
      </c>
      <c r="BF204" s="203">
        <f t="shared" si="45"/>
        <v>0</v>
      </c>
      <c r="BG204" s="203">
        <f t="shared" si="46"/>
        <v>0</v>
      </c>
      <c r="BH204" s="203">
        <f t="shared" si="47"/>
        <v>0</v>
      </c>
      <c r="BI204" s="203">
        <f t="shared" si="48"/>
        <v>0</v>
      </c>
      <c r="BJ204" s="24" t="s">
        <v>80</v>
      </c>
      <c r="BK204" s="203">
        <f t="shared" si="49"/>
        <v>0</v>
      </c>
      <c r="BL204" s="24" t="s">
        <v>412</v>
      </c>
      <c r="BM204" s="24" t="s">
        <v>3085</v>
      </c>
    </row>
    <row r="205" spans="2:65" s="1" customFormat="1" ht="16.5" customHeight="1">
      <c r="B205" s="41"/>
      <c r="C205" s="250" t="s">
        <v>932</v>
      </c>
      <c r="D205" s="250" t="s">
        <v>177</v>
      </c>
      <c r="E205" s="251" t="s">
        <v>3086</v>
      </c>
      <c r="F205" s="252" t="s">
        <v>3087</v>
      </c>
      <c r="G205" s="253" t="s">
        <v>242</v>
      </c>
      <c r="H205" s="254">
        <v>100</v>
      </c>
      <c r="I205" s="255"/>
      <c r="J205" s="256">
        <f t="shared" si="40"/>
        <v>0</v>
      </c>
      <c r="K205" s="252" t="s">
        <v>21</v>
      </c>
      <c r="L205" s="257"/>
      <c r="M205" s="258" t="s">
        <v>21</v>
      </c>
      <c r="N205" s="259" t="s">
        <v>43</v>
      </c>
      <c r="O205" s="42"/>
      <c r="P205" s="201">
        <f t="shared" si="41"/>
        <v>0</v>
      </c>
      <c r="Q205" s="201">
        <v>0</v>
      </c>
      <c r="R205" s="201">
        <f t="shared" si="42"/>
        <v>0</v>
      </c>
      <c r="S205" s="201">
        <v>0</v>
      </c>
      <c r="T205" s="202">
        <f t="shared" si="43"/>
        <v>0</v>
      </c>
      <c r="AR205" s="24" t="s">
        <v>2609</v>
      </c>
      <c r="AT205" s="24" t="s">
        <v>177</v>
      </c>
      <c r="AU205" s="24" t="s">
        <v>80</v>
      </c>
      <c r="AY205" s="24" t="s">
        <v>152</v>
      </c>
      <c r="BE205" s="203">
        <f t="shared" si="44"/>
        <v>0</v>
      </c>
      <c r="BF205" s="203">
        <f t="shared" si="45"/>
        <v>0</v>
      </c>
      <c r="BG205" s="203">
        <f t="shared" si="46"/>
        <v>0</v>
      </c>
      <c r="BH205" s="203">
        <f t="shared" si="47"/>
        <v>0</v>
      </c>
      <c r="BI205" s="203">
        <f t="shared" si="48"/>
        <v>0</v>
      </c>
      <c r="BJ205" s="24" t="s">
        <v>80</v>
      </c>
      <c r="BK205" s="203">
        <f t="shared" si="49"/>
        <v>0</v>
      </c>
      <c r="BL205" s="24" t="s">
        <v>412</v>
      </c>
      <c r="BM205" s="24" t="s">
        <v>3088</v>
      </c>
    </row>
    <row r="206" spans="2:65" s="1" customFormat="1" ht="16.5" customHeight="1">
      <c r="B206" s="41"/>
      <c r="C206" s="192" t="s">
        <v>937</v>
      </c>
      <c r="D206" s="192" t="s">
        <v>155</v>
      </c>
      <c r="E206" s="193" t="s">
        <v>3089</v>
      </c>
      <c r="F206" s="194" t="s">
        <v>3090</v>
      </c>
      <c r="G206" s="195" t="s">
        <v>804</v>
      </c>
      <c r="H206" s="196">
        <v>1</v>
      </c>
      <c r="I206" s="197"/>
      <c r="J206" s="198">
        <f t="shared" si="40"/>
        <v>0</v>
      </c>
      <c r="K206" s="194" t="s">
        <v>21</v>
      </c>
      <c r="L206" s="61"/>
      <c r="M206" s="199" t="s">
        <v>21</v>
      </c>
      <c r="N206" s="200" t="s">
        <v>43</v>
      </c>
      <c r="O206" s="42"/>
      <c r="P206" s="201">
        <f t="shared" si="41"/>
        <v>0</v>
      </c>
      <c r="Q206" s="201">
        <v>0</v>
      </c>
      <c r="R206" s="201">
        <f t="shared" si="42"/>
        <v>0</v>
      </c>
      <c r="S206" s="201">
        <v>0</v>
      </c>
      <c r="T206" s="202">
        <f t="shared" si="43"/>
        <v>0</v>
      </c>
      <c r="AR206" s="24" t="s">
        <v>412</v>
      </c>
      <c r="AT206" s="24" t="s">
        <v>155</v>
      </c>
      <c r="AU206" s="24" t="s">
        <v>80</v>
      </c>
      <c r="AY206" s="24" t="s">
        <v>152</v>
      </c>
      <c r="BE206" s="203">
        <f t="shared" si="44"/>
        <v>0</v>
      </c>
      <c r="BF206" s="203">
        <f t="shared" si="45"/>
        <v>0</v>
      </c>
      <c r="BG206" s="203">
        <f t="shared" si="46"/>
        <v>0</v>
      </c>
      <c r="BH206" s="203">
        <f t="shared" si="47"/>
        <v>0</v>
      </c>
      <c r="BI206" s="203">
        <f t="shared" si="48"/>
        <v>0</v>
      </c>
      <c r="BJ206" s="24" t="s">
        <v>80</v>
      </c>
      <c r="BK206" s="203">
        <f t="shared" si="49"/>
        <v>0</v>
      </c>
      <c r="BL206" s="24" t="s">
        <v>412</v>
      </c>
      <c r="BM206" s="24" t="s">
        <v>3091</v>
      </c>
    </row>
    <row r="207" spans="2:65" s="1" customFormat="1" ht="16.5" customHeight="1">
      <c r="B207" s="41"/>
      <c r="C207" s="250" t="s">
        <v>943</v>
      </c>
      <c r="D207" s="250" t="s">
        <v>177</v>
      </c>
      <c r="E207" s="251" t="s">
        <v>3092</v>
      </c>
      <c r="F207" s="252" t="s">
        <v>3093</v>
      </c>
      <c r="G207" s="253" t="s">
        <v>804</v>
      </c>
      <c r="H207" s="254">
        <v>1</v>
      </c>
      <c r="I207" s="255"/>
      <c r="J207" s="256">
        <f t="shared" si="40"/>
        <v>0</v>
      </c>
      <c r="K207" s="252" t="s">
        <v>21</v>
      </c>
      <c r="L207" s="257"/>
      <c r="M207" s="258" t="s">
        <v>21</v>
      </c>
      <c r="N207" s="259" t="s">
        <v>43</v>
      </c>
      <c r="O207" s="42"/>
      <c r="P207" s="201">
        <f t="shared" si="41"/>
        <v>0</v>
      </c>
      <c r="Q207" s="201">
        <v>0</v>
      </c>
      <c r="R207" s="201">
        <f t="shared" si="42"/>
        <v>0</v>
      </c>
      <c r="S207" s="201">
        <v>0</v>
      </c>
      <c r="T207" s="202">
        <f t="shared" si="43"/>
        <v>0</v>
      </c>
      <c r="AR207" s="24" t="s">
        <v>2609</v>
      </c>
      <c r="AT207" s="24" t="s">
        <v>177</v>
      </c>
      <c r="AU207" s="24" t="s">
        <v>80</v>
      </c>
      <c r="AY207" s="24" t="s">
        <v>152</v>
      </c>
      <c r="BE207" s="203">
        <f t="shared" si="44"/>
        <v>0</v>
      </c>
      <c r="BF207" s="203">
        <f t="shared" si="45"/>
        <v>0</v>
      </c>
      <c r="BG207" s="203">
        <f t="shared" si="46"/>
        <v>0</v>
      </c>
      <c r="BH207" s="203">
        <f t="shared" si="47"/>
        <v>0</v>
      </c>
      <c r="BI207" s="203">
        <f t="shared" si="48"/>
        <v>0</v>
      </c>
      <c r="BJ207" s="24" t="s">
        <v>80</v>
      </c>
      <c r="BK207" s="203">
        <f t="shared" si="49"/>
        <v>0</v>
      </c>
      <c r="BL207" s="24" t="s">
        <v>412</v>
      </c>
      <c r="BM207" s="24" t="s">
        <v>3094</v>
      </c>
    </row>
    <row r="208" spans="2:65" s="10" customFormat="1" ht="37.35" customHeight="1">
      <c r="B208" s="176"/>
      <c r="C208" s="177"/>
      <c r="D208" s="178" t="s">
        <v>71</v>
      </c>
      <c r="E208" s="179" t="s">
        <v>3095</v>
      </c>
      <c r="F208" s="179" t="s">
        <v>3096</v>
      </c>
      <c r="G208" s="177"/>
      <c r="H208" s="177"/>
      <c r="I208" s="180"/>
      <c r="J208" s="181">
        <f>BK208</f>
        <v>0</v>
      </c>
      <c r="K208" s="177"/>
      <c r="L208" s="182"/>
      <c r="M208" s="183"/>
      <c r="N208" s="184"/>
      <c r="O208" s="184"/>
      <c r="P208" s="185">
        <f>P209+P284+P291</f>
        <v>0</v>
      </c>
      <c r="Q208" s="184"/>
      <c r="R208" s="185">
        <f>R209+R284+R291</f>
        <v>0</v>
      </c>
      <c r="S208" s="184"/>
      <c r="T208" s="186">
        <f>T209+T284+T291</f>
        <v>0</v>
      </c>
      <c r="AR208" s="187" t="s">
        <v>153</v>
      </c>
      <c r="AT208" s="188" t="s">
        <v>71</v>
      </c>
      <c r="AU208" s="188" t="s">
        <v>72</v>
      </c>
      <c r="AY208" s="187" t="s">
        <v>152</v>
      </c>
      <c r="BK208" s="189">
        <f>BK209+BK284+BK291</f>
        <v>0</v>
      </c>
    </row>
    <row r="209" spans="2:65" s="10" customFormat="1" ht="19.899999999999999" customHeight="1">
      <c r="B209" s="176"/>
      <c r="C209" s="177"/>
      <c r="D209" s="178" t="s">
        <v>71</v>
      </c>
      <c r="E209" s="190" t="s">
        <v>3097</v>
      </c>
      <c r="F209" s="190" t="s">
        <v>3098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SUM(P210:P283)</f>
        <v>0</v>
      </c>
      <c r="Q209" s="184"/>
      <c r="R209" s="185">
        <f>SUM(R210:R283)</f>
        <v>0</v>
      </c>
      <c r="S209" s="184"/>
      <c r="T209" s="186">
        <f>SUM(T210:T283)</f>
        <v>0</v>
      </c>
      <c r="AR209" s="187" t="s">
        <v>153</v>
      </c>
      <c r="AT209" s="188" t="s">
        <v>71</v>
      </c>
      <c r="AU209" s="188" t="s">
        <v>80</v>
      </c>
      <c r="AY209" s="187" t="s">
        <v>152</v>
      </c>
      <c r="BK209" s="189">
        <f>SUM(BK210:BK283)</f>
        <v>0</v>
      </c>
    </row>
    <row r="210" spans="2:65" s="1" customFormat="1" ht="16.5" customHeight="1">
      <c r="B210" s="41"/>
      <c r="C210" s="192" t="s">
        <v>948</v>
      </c>
      <c r="D210" s="192" t="s">
        <v>155</v>
      </c>
      <c r="E210" s="193" t="s">
        <v>3099</v>
      </c>
      <c r="F210" s="194" t="s">
        <v>3100</v>
      </c>
      <c r="G210" s="195" t="s">
        <v>3101</v>
      </c>
      <c r="H210" s="196">
        <v>1</v>
      </c>
      <c r="I210" s="197"/>
      <c r="J210" s="198">
        <f t="shared" ref="J210:J241" si="50">ROUND(I210*H210,2)</f>
        <v>0</v>
      </c>
      <c r="K210" s="194" t="s">
        <v>21</v>
      </c>
      <c r="L210" s="61"/>
      <c r="M210" s="199" t="s">
        <v>21</v>
      </c>
      <c r="N210" s="200" t="s">
        <v>43</v>
      </c>
      <c r="O210" s="42"/>
      <c r="P210" s="201">
        <f t="shared" ref="P210:P241" si="51">O210*H210</f>
        <v>0</v>
      </c>
      <c r="Q210" s="201">
        <v>0</v>
      </c>
      <c r="R210" s="201">
        <f t="shared" ref="R210:R241" si="52">Q210*H210</f>
        <v>0</v>
      </c>
      <c r="S210" s="201">
        <v>0</v>
      </c>
      <c r="T210" s="202">
        <f t="shared" ref="T210:T241" si="53">S210*H210</f>
        <v>0</v>
      </c>
      <c r="AR210" s="24" t="s">
        <v>412</v>
      </c>
      <c r="AT210" s="24" t="s">
        <v>155</v>
      </c>
      <c r="AU210" s="24" t="s">
        <v>82</v>
      </c>
      <c r="AY210" s="24" t="s">
        <v>152</v>
      </c>
      <c r="BE210" s="203">
        <f t="shared" ref="BE210:BE241" si="54">IF(N210="základní",J210,0)</f>
        <v>0</v>
      </c>
      <c r="BF210" s="203">
        <f t="shared" ref="BF210:BF241" si="55">IF(N210="snížená",J210,0)</f>
        <v>0</v>
      </c>
      <c r="BG210" s="203">
        <f t="shared" ref="BG210:BG241" si="56">IF(N210="zákl. přenesená",J210,0)</f>
        <v>0</v>
      </c>
      <c r="BH210" s="203">
        <f t="shared" ref="BH210:BH241" si="57">IF(N210="sníž. přenesená",J210,0)</f>
        <v>0</v>
      </c>
      <c r="BI210" s="203">
        <f t="shared" ref="BI210:BI241" si="58">IF(N210="nulová",J210,0)</f>
        <v>0</v>
      </c>
      <c r="BJ210" s="24" t="s">
        <v>80</v>
      </c>
      <c r="BK210" s="203">
        <f t="shared" ref="BK210:BK241" si="59">ROUND(I210*H210,2)</f>
        <v>0</v>
      </c>
      <c r="BL210" s="24" t="s">
        <v>412</v>
      </c>
      <c r="BM210" s="24" t="s">
        <v>3102</v>
      </c>
    </row>
    <row r="211" spans="2:65" s="1" customFormat="1" ht="16.5" customHeight="1">
      <c r="B211" s="41"/>
      <c r="C211" s="192" t="s">
        <v>952</v>
      </c>
      <c r="D211" s="192" t="s">
        <v>155</v>
      </c>
      <c r="E211" s="193" t="s">
        <v>3103</v>
      </c>
      <c r="F211" s="194" t="s">
        <v>3104</v>
      </c>
      <c r="G211" s="195" t="s">
        <v>804</v>
      </c>
      <c r="H211" s="196">
        <v>1</v>
      </c>
      <c r="I211" s="197"/>
      <c r="J211" s="198">
        <f t="shared" si="50"/>
        <v>0</v>
      </c>
      <c r="K211" s="194" t="s">
        <v>21</v>
      </c>
      <c r="L211" s="61"/>
      <c r="M211" s="199" t="s">
        <v>21</v>
      </c>
      <c r="N211" s="200" t="s">
        <v>43</v>
      </c>
      <c r="O211" s="42"/>
      <c r="P211" s="201">
        <f t="shared" si="51"/>
        <v>0</v>
      </c>
      <c r="Q211" s="201">
        <v>0</v>
      </c>
      <c r="R211" s="201">
        <f t="shared" si="52"/>
        <v>0</v>
      </c>
      <c r="S211" s="201">
        <v>0</v>
      </c>
      <c r="T211" s="202">
        <f t="shared" si="53"/>
        <v>0</v>
      </c>
      <c r="AR211" s="24" t="s">
        <v>412</v>
      </c>
      <c r="AT211" s="24" t="s">
        <v>155</v>
      </c>
      <c r="AU211" s="24" t="s">
        <v>82</v>
      </c>
      <c r="AY211" s="24" t="s">
        <v>152</v>
      </c>
      <c r="BE211" s="203">
        <f t="shared" si="54"/>
        <v>0</v>
      </c>
      <c r="BF211" s="203">
        <f t="shared" si="55"/>
        <v>0</v>
      </c>
      <c r="BG211" s="203">
        <f t="shared" si="56"/>
        <v>0</v>
      </c>
      <c r="BH211" s="203">
        <f t="shared" si="57"/>
        <v>0</v>
      </c>
      <c r="BI211" s="203">
        <f t="shared" si="58"/>
        <v>0</v>
      </c>
      <c r="BJ211" s="24" t="s">
        <v>80</v>
      </c>
      <c r="BK211" s="203">
        <f t="shared" si="59"/>
        <v>0</v>
      </c>
      <c r="BL211" s="24" t="s">
        <v>412</v>
      </c>
      <c r="BM211" s="24" t="s">
        <v>3105</v>
      </c>
    </row>
    <row r="212" spans="2:65" s="1" customFormat="1" ht="16.5" customHeight="1">
      <c r="B212" s="41"/>
      <c r="C212" s="250" t="s">
        <v>957</v>
      </c>
      <c r="D212" s="250" t="s">
        <v>177</v>
      </c>
      <c r="E212" s="251" t="s">
        <v>3106</v>
      </c>
      <c r="F212" s="252" t="s">
        <v>3107</v>
      </c>
      <c r="G212" s="253" t="s">
        <v>804</v>
      </c>
      <c r="H212" s="254">
        <v>1</v>
      </c>
      <c r="I212" s="255"/>
      <c r="J212" s="256">
        <f t="shared" si="50"/>
        <v>0</v>
      </c>
      <c r="K212" s="252" t="s">
        <v>21</v>
      </c>
      <c r="L212" s="257"/>
      <c r="M212" s="258" t="s">
        <v>21</v>
      </c>
      <c r="N212" s="259" t="s">
        <v>43</v>
      </c>
      <c r="O212" s="42"/>
      <c r="P212" s="201">
        <f t="shared" si="51"/>
        <v>0</v>
      </c>
      <c r="Q212" s="201">
        <v>0</v>
      </c>
      <c r="R212" s="201">
        <f t="shared" si="52"/>
        <v>0</v>
      </c>
      <c r="S212" s="201">
        <v>0</v>
      </c>
      <c r="T212" s="202">
        <f t="shared" si="53"/>
        <v>0</v>
      </c>
      <c r="AR212" s="24" t="s">
        <v>2609</v>
      </c>
      <c r="AT212" s="24" t="s">
        <v>177</v>
      </c>
      <c r="AU212" s="24" t="s">
        <v>82</v>
      </c>
      <c r="AY212" s="24" t="s">
        <v>152</v>
      </c>
      <c r="BE212" s="203">
        <f t="shared" si="54"/>
        <v>0</v>
      </c>
      <c r="BF212" s="203">
        <f t="shared" si="55"/>
        <v>0</v>
      </c>
      <c r="BG212" s="203">
        <f t="shared" si="56"/>
        <v>0</v>
      </c>
      <c r="BH212" s="203">
        <f t="shared" si="57"/>
        <v>0</v>
      </c>
      <c r="BI212" s="203">
        <f t="shared" si="58"/>
        <v>0</v>
      </c>
      <c r="BJ212" s="24" t="s">
        <v>80</v>
      </c>
      <c r="BK212" s="203">
        <f t="shared" si="59"/>
        <v>0</v>
      </c>
      <c r="BL212" s="24" t="s">
        <v>412</v>
      </c>
      <c r="BM212" s="24" t="s">
        <v>3108</v>
      </c>
    </row>
    <row r="213" spans="2:65" s="1" customFormat="1" ht="16.5" customHeight="1">
      <c r="B213" s="41"/>
      <c r="C213" s="192" t="s">
        <v>962</v>
      </c>
      <c r="D213" s="192" t="s">
        <v>155</v>
      </c>
      <c r="E213" s="193" t="s">
        <v>3109</v>
      </c>
      <c r="F213" s="194" t="s">
        <v>3110</v>
      </c>
      <c r="G213" s="195" t="s">
        <v>804</v>
      </c>
      <c r="H213" s="196">
        <v>1</v>
      </c>
      <c r="I213" s="197"/>
      <c r="J213" s="198">
        <f t="shared" si="50"/>
        <v>0</v>
      </c>
      <c r="K213" s="194" t="s">
        <v>21</v>
      </c>
      <c r="L213" s="61"/>
      <c r="M213" s="199" t="s">
        <v>21</v>
      </c>
      <c r="N213" s="200" t="s">
        <v>43</v>
      </c>
      <c r="O213" s="42"/>
      <c r="P213" s="201">
        <f t="shared" si="51"/>
        <v>0</v>
      </c>
      <c r="Q213" s="201">
        <v>0</v>
      </c>
      <c r="R213" s="201">
        <f t="shared" si="52"/>
        <v>0</v>
      </c>
      <c r="S213" s="201">
        <v>0</v>
      </c>
      <c r="T213" s="202">
        <f t="shared" si="53"/>
        <v>0</v>
      </c>
      <c r="AR213" s="24" t="s">
        <v>412</v>
      </c>
      <c r="AT213" s="24" t="s">
        <v>155</v>
      </c>
      <c r="AU213" s="24" t="s">
        <v>82</v>
      </c>
      <c r="AY213" s="24" t="s">
        <v>152</v>
      </c>
      <c r="BE213" s="203">
        <f t="shared" si="54"/>
        <v>0</v>
      </c>
      <c r="BF213" s="203">
        <f t="shared" si="55"/>
        <v>0</v>
      </c>
      <c r="BG213" s="203">
        <f t="shared" si="56"/>
        <v>0</v>
      </c>
      <c r="BH213" s="203">
        <f t="shared" si="57"/>
        <v>0</v>
      </c>
      <c r="BI213" s="203">
        <f t="shared" si="58"/>
        <v>0</v>
      </c>
      <c r="BJ213" s="24" t="s">
        <v>80</v>
      </c>
      <c r="BK213" s="203">
        <f t="shared" si="59"/>
        <v>0</v>
      </c>
      <c r="BL213" s="24" t="s">
        <v>412</v>
      </c>
      <c r="BM213" s="24" t="s">
        <v>3111</v>
      </c>
    </row>
    <row r="214" spans="2:65" s="1" customFormat="1" ht="16.5" customHeight="1">
      <c r="B214" s="41"/>
      <c r="C214" s="250" t="s">
        <v>969</v>
      </c>
      <c r="D214" s="250" t="s">
        <v>177</v>
      </c>
      <c r="E214" s="251" t="s">
        <v>3112</v>
      </c>
      <c r="F214" s="252" t="s">
        <v>3113</v>
      </c>
      <c r="G214" s="253" t="s">
        <v>804</v>
      </c>
      <c r="H214" s="254">
        <v>1</v>
      </c>
      <c r="I214" s="255"/>
      <c r="J214" s="256">
        <f t="shared" si="50"/>
        <v>0</v>
      </c>
      <c r="K214" s="252" t="s">
        <v>21</v>
      </c>
      <c r="L214" s="257"/>
      <c r="M214" s="258" t="s">
        <v>21</v>
      </c>
      <c r="N214" s="259" t="s">
        <v>43</v>
      </c>
      <c r="O214" s="42"/>
      <c r="P214" s="201">
        <f t="shared" si="51"/>
        <v>0</v>
      </c>
      <c r="Q214" s="201">
        <v>0</v>
      </c>
      <c r="R214" s="201">
        <f t="shared" si="52"/>
        <v>0</v>
      </c>
      <c r="S214" s="201">
        <v>0</v>
      </c>
      <c r="T214" s="202">
        <f t="shared" si="53"/>
        <v>0</v>
      </c>
      <c r="AR214" s="24" t="s">
        <v>2609</v>
      </c>
      <c r="AT214" s="24" t="s">
        <v>177</v>
      </c>
      <c r="AU214" s="24" t="s">
        <v>82</v>
      </c>
      <c r="AY214" s="24" t="s">
        <v>152</v>
      </c>
      <c r="BE214" s="203">
        <f t="shared" si="54"/>
        <v>0</v>
      </c>
      <c r="BF214" s="203">
        <f t="shared" si="55"/>
        <v>0</v>
      </c>
      <c r="BG214" s="203">
        <f t="shared" si="56"/>
        <v>0</v>
      </c>
      <c r="BH214" s="203">
        <f t="shared" si="57"/>
        <v>0</v>
      </c>
      <c r="BI214" s="203">
        <f t="shared" si="58"/>
        <v>0</v>
      </c>
      <c r="BJ214" s="24" t="s">
        <v>80</v>
      </c>
      <c r="BK214" s="203">
        <f t="shared" si="59"/>
        <v>0</v>
      </c>
      <c r="BL214" s="24" t="s">
        <v>412</v>
      </c>
      <c r="BM214" s="24" t="s">
        <v>3114</v>
      </c>
    </row>
    <row r="215" spans="2:65" s="1" customFormat="1" ht="16.5" customHeight="1">
      <c r="B215" s="41"/>
      <c r="C215" s="192" t="s">
        <v>980</v>
      </c>
      <c r="D215" s="192" t="s">
        <v>155</v>
      </c>
      <c r="E215" s="193" t="s">
        <v>3115</v>
      </c>
      <c r="F215" s="194" t="s">
        <v>3116</v>
      </c>
      <c r="G215" s="195" t="s">
        <v>804</v>
      </c>
      <c r="H215" s="196">
        <v>1</v>
      </c>
      <c r="I215" s="197"/>
      <c r="J215" s="198">
        <f t="shared" si="50"/>
        <v>0</v>
      </c>
      <c r="K215" s="194" t="s">
        <v>21</v>
      </c>
      <c r="L215" s="61"/>
      <c r="M215" s="199" t="s">
        <v>21</v>
      </c>
      <c r="N215" s="200" t="s">
        <v>43</v>
      </c>
      <c r="O215" s="42"/>
      <c r="P215" s="201">
        <f t="shared" si="51"/>
        <v>0</v>
      </c>
      <c r="Q215" s="201">
        <v>0</v>
      </c>
      <c r="R215" s="201">
        <f t="shared" si="52"/>
        <v>0</v>
      </c>
      <c r="S215" s="201">
        <v>0</v>
      </c>
      <c r="T215" s="202">
        <f t="shared" si="53"/>
        <v>0</v>
      </c>
      <c r="AR215" s="24" t="s">
        <v>412</v>
      </c>
      <c r="AT215" s="24" t="s">
        <v>155</v>
      </c>
      <c r="AU215" s="24" t="s">
        <v>82</v>
      </c>
      <c r="AY215" s="24" t="s">
        <v>152</v>
      </c>
      <c r="BE215" s="203">
        <f t="shared" si="54"/>
        <v>0</v>
      </c>
      <c r="BF215" s="203">
        <f t="shared" si="55"/>
        <v>0</v>
      </c>
      <c r="BG215" s="203">
        <f t="shared" si="56"/>
        <v>0</v>
      </c>
      <c r="BH215" s="203">
        <f t="shared" si="57"/>
        <v>0</v>
      </c>
      <c r="BI215" s="203">
        <f t="shared" si="58"/>
        <v>0</v>
      </c>
      <c r="BJ215" s="24" t="s">
        <v>80</v>
      </c>
      <c r="BK215" s="203">
        <f t="shared" si="59"/>
        <v>0</v>
      </c>
      <c r="BL215" s="24" t="s">
        <v>412</v>
      </c>
      <c r="BM215" s="24" t="s">
        <v>3117</v>
      </c>
    </row>
    <row r="216" spans="2:65" s="1" customFormat="1" ht="16.5" customHeight="1">
      <c r="B216" s="41"/>
      <c r="C216" s="250" t="s">
        <v>990</v>
      </c>
      <c r="D216" s="250" t="s">
        <v>177</v>
      </c>
      <c r="E216" s="251" t="s">
        <v>3118</v>
      </c>
      <c r="F216" s="252" t="s">
        <v>3119</v>
      </c>
      <c r="G216" s="253" t="s">
        <v>804</v>
      </c>
      <c r="H216" s="254">
        <v>1</v>
      </c>
      <c r="I216" s="255"/>
      <c r="J216" s="256">
        <f t="shared" si="50"/>
        <v>0</v>
      </c>
      <c r="K216" s="252" t="s">
        <v>21</v>
      </c>
      <c r="L216" s="257"/>
      <c r="M216" s="258" t="s">
        <v>21</v>
      </c>
      <c r="N216" s="259" t="s">
        <v>43</v>
      </c>
      <c r="O216" s="42"/>
      <c r="P216" s="201">
        <f t="shared" si="51"/>
        <v>0</v>
      </c>
      <c r="Q216" s="201">
        <v>0</v>
      </c>
      <c r="R216" s="201">
        <f t="shared" si="52"/>
        <v>0</v>
      </c>
      <c r="S216" s="201">
        <v>0</v>
      </c>
      <c r="T216" s="202">
        <f t="shared" si="53"/>
        <v>0</v>
      </c>
      <c r="AR216" s="24" t="s">
        <v>2609</v>
      </c>
      <c r="AT216" s="24" t="s">
        <v>177</v>
      </c>
      <c r="AU216" s="24" t="s">
        <v>82</v>
      </c>
      <c r="AY216" s="24" t="s">
        <v>152</v>
      </c>
      <c r="BE216" s="203">
        <f t="shared" si="54"/>
        <v>0</v>
      </c>
      <c r="BF216" s="203">
        <f t="shared" si="55"/>
        <v>0</v>
      </c>
      <c r="BG216" s="203">
        <f t="shared" si="56"/>
        <v>0</v>
      </c>
      <c r="BH216" s="203">
        <f t="shared" si="57"/>
        <v>0</v>
      </c>
      <c r="BI216" s="203">
        <f t="shared" si="58"/>
        <v>0</v>
      </c>
      <c r="BJ216" s="24" t="s">
        <v>80</v>
      </c>
      <c r="BK216" s="203">
        <f t="shared" si="59"/>
        <v>0</v>
      </c>
      <c r="BL216" s="24" t="s">
        <v>412</v>
      </c>
      <c r="BM216" s="24" t="s">
        <v>3120</v>
      </c>
    </row>
    <row r="217" spans="2:65" s="1" customFormat="1" ht="16.5" customHeight="1">
      <c r="B217" s="41"/>
      <c r="C217" s="192" t="s">
        <v>995</v>
      </c>
      <c r="D217" s="192" t="s">
        <v>155</v>
      </c>
      <c r="E217" s="193" t="s">
        <v>3121</v>
      </c>
      <c r="F217" s="194" t="s">
        <v>3122</v>
      </c>
      <c r="G217" s="195" t="s">
        <v>804</v>
      </c>
      <c r="H217" s="196">
        <v>1</v>
      </c>
      <c r="I217" s="197"/>
      <c r="J217" s="198">
        <f t="shared" si="50"/>
        <v>0</v>
      </c>
      <c r="K217" s="194" t="s">
        <v>21</v>
      </c>
      <c r="L217" s="61"/>
      <c r="M217" s="199" t="s">
        <v>21</v>
      </c>
      <c r="N217" s="200" t="s">
        <v>43</v>
      </c>
      <c r="O217" s="42"/>
      <c r="P217" s="201">
        <f t="shared" si="51"/>
        <v>0</v>
      </c>
      <c r="Q217" s="201">
        <v>0</v>
      </c>
      <c r="R217" s="201">
        <f t="shared" si="52"/>
        <v>0</v>
      </c>
      <c r="S217" s="201">
        <v>0</v>
      </c>
      <c r="T217" s="202">
        <f t="shared" si="53"/>
        <v>0</v>
      </c>
      <c r="AR217" s="24" t="s">
        <v>412</v>
      </c>
      <c r="AT217" s="24" t="s">
        <v>155</v>
      </c>
      <c r="AU217" s="24" t="s">
        <v>82</v>
      </c>
      <c r="AY217" s="24" t="s">
        <v>152</v>
      </c>
      <c r="BE217" s="203">
        <f t="shared" si="54"/>
        <v>0</v>
      </c>
      <c r="BF217" s="203">
        <f t="shared" si="55"/>
        <v>0</v>
      </c>
      <c r="BG217" s="203">
        <f t="shared" si="56"/>
        <v>0</v>
      </c>
      <c r="BH217" s="203">
        <f t="shared" si="57"/>
        <v>0</v>
      </c>
      <c r="BI217" s="203">
        <f t="shared" si="58"/>
        <v>0</v>
      </c>
      <c r="BJ217" s="24" t="s">
        <v>80</v>
      </c>
      <c r="BK217" s="203">
        <f t="shared" si="59"/>
        <v>0</v>
      </c>
      <c r="BL217" s="24" t="s">
        <v>412</v>
      </c>
      <c r="BM217" s="24" t="s">
        <v>3123</v>
      </c>
    </row>
    <row r="218" spans="2:65" s="1" customFormat="1" ht="16.5" customHeight="1">
      <c r="B218" s="41"/>
      <c r="C218" s="250" t="s">
        <v>1000</v>
      </c>
      <c r="D218" s="250" t="s">
        <v>177</v>
      </c>
      <c r="E218" s="251" t="s">
        <v>3124</v>
      </c>
      <c r="F218" s="252" t="s">
        <v>3125</v>
      </c>
      <c r="G218" s="253" t="s">
        <v>804</v>
      </c>
      <c r="H218" s="254">
        <v>1</v>
      </c>
      <c r="I218" s="255"/>
      <c r="J218" s="256">
        <f t="shared" si="50"/>
        <v>0</v>
      </c>
      <c r="K218" s="252" t="s">
        <v>21</v>
      </c>
      <c r="L218" s="257"/>
      <c r="M218" s="258" t="s">
        <v>21</v>
      </c>
      <c r="N218" s="259" t="s">
        <v>43</v>
      </c>
      <c r="O218" s="42"/>
      <c r="P218" s="201">
        <f t="shared" si="51"/>
        <v>0</v>
      </c>
      <c r="Q218" s="201">
        <v>0</v>
      </c>
      <c r="R218" s="201">
        <f t="shared" si="52"/>
        <v>0</v>
      </c>
      <c r="S218" s="201">
        <v>0</v>
      </c>
      <c r="T218" s="202">
        <f t="shared" si="53"/>
        <v>0</v>
      </c>
      <c r="AR218" s="24" t="s">
        <v>2609</v>
      </c>
      <c r="AT218" s="24" t="s">
        <v>177</v>
      </c>
      <c r="AU218" s="24" t="s">
        <v>82</v>
      </c>
      <c r="AY218" s="24" t="s">
        <v>152</v>
      </c>
      <c r="BE218" s="203">
        <f t="shared" si="54"/>
        <v>0</v>
      </c>
      <c r="BF218" s="203">
        <f t="shared" si="55"/>
        <v>0</v>
      </c>
      <c r="BG218" s="203">
        <f t="shared" si="56"/>
        <v>0</v>
      </c>
      <c r="BH218" s="203">
        <f t="shared" si="57"/>
        <v>0</v>
      </c>
      <c r="BI218" s="203">
        <f t="shared" si="58"/>
        <v>0</v>
      </c>
      <c r="BJ218" s="24" t="s">
        <v>80</v>
      </c>
      <c r="BK218" s="203">
        <f t="shared" si="59"/>
        <v>0</v>
      </c>
      <c r="BL218" s="24" t="s">
        <v>412</v>
      </c>
      <c r="BM218" s="24" t="s">
        <v>3126</v>
      </c>
    </row>
    <row r="219" spans="2:65" s="1" customFormat="1" ht="16.5" customHeight="1">
      <c r="B219" s="41"/>
      <c r="C219" s="192" t="s">
        <v>1005</v>
      </c>
      <c r="D219" s="192" t="s">
        <v>155</v>
      </c>
      <c r="E219" s="193" t="s">
        <v>3127</v>
      </c>
      <c r="F219" s="194" t="s">
        <v>3128</v>
      </c>
      <c r="G219" s="195" t="s">
        <v>804</v>
      </c>
      <c r="H219" s="196">
        <v>19</v>
      </c>
      <c r="I219" s="197"/>
      <c r="J219" s="198">
        <f t="shared" si="50"/>
        <v>0</v>
      </c>
      <c r="K219" s="194" t="s">
        <v>21</v>
      </c>
      <c r="L219" s="61"/>
      <c r="M219" s="199" t="s">
        <v>21</v>
      </c>
      <c r="N219" s="200" t="s">
        <v>43</v>
      </c>
      <c r="O219" s="42"/>
      <c r="P219" s="201">
        <f t="shared" si="51"/>
        <v>0</v>
      </c>
      <c r="Q219" s="201">
        <v>0</v>
      </c>
      <c r="R219" s="201">
        <f t="shared" si="52"/>
        <v>0</v>
      </c>
      <c r="S219" s="201">
        <v>0</v>
      </c>
      <c r="T219" s="202">
        <f t="shared" si="53"/>
        <v>0</v>
      </c>
      <c r="AR219" s="24" t="s">
        <v>412</v>
      </c>
      <c r="AT219" s="24" t="s">
        <v>155</v>
      </c>
      <c r="AU219" s="24" t="s">
        <v>82</v>
      </c>
      <c r="AY219" s="24" t="s">
        <v>152</v>
      </c>
      <c r="BE219" s="203">
        <f t="shared" si="54"/>
        <v>0</v>
      </c>
      <c r="BF219" s="203">
        <f t="shared" si="55"/>
        <v>0</v>
      </c>
      <c r="BG219" s="203">
        <f t="shared" si="56"/>
        <v>0</v>
      </c>
      <c r="BH219" s="203">
        <f t="shared" si="57"/>
        <v>0</v>
      </c>
      <c r="BI219" s="203">
        <f t="shared" si="58"/>
        <v>0</v>
      </c>
      <c r="BJ219" s="24" t="s">
        <v>80</v>
      </c>
      <c r="BK219" s="203">
        <f t="shared" si="59"/>
        <v>0</v>
      </c>
      <c r="BL219" s="24" t="s">
        <v>412</v>
      </c>
      <c r="BM219" s="24" t="s">
        <v>3129</v>
      </c>
    </row>
    <row r="220" spans="2:65" s="1" customFormat="1" ht="16.5" customHeight="1">
      <c r="B220" s="41"/>
      <c r="C220" s="250" t="s">
        <v>1010</v>
      </c>
      <c r="D220" s="250" t="s">
        <v>177</v>
      </c>
      <c r="E220" s="251" t="s">
        <v>3130</v>
      </c>
      <c r="F220" s="252" t="s">
        <v>3131</v>
      </c>
      <c r="G220" s="253" t="s">
        <v>804</v>
      </c>
      <c r="H220" s="254">
        <v>19</v>
      </c>
      <c r="I220" s="255"/>
      <c r="J220" s="256">
        <f t="shared" si="50"/>
        <v>0</v>
      </c>
      <c r="K220" s="252" t="s">
        <v>21</v>
      </c>
      <c r="L220" s="257"/>
      <c r="M220" s="258" t="s">
        <v>21</v>
      </c>
      <c r="N220" s="259" t="s">
        <v>43</v>
      </c>
      <c r="O220" s="42"/>
      <c r="P220" s="201">
        <f t="shared" si="51"/>
        <v>0</v>
      </c>
      <c r="Q220" s="201">
        <v>0</v>
      </c>
      <c r="R220" s="201">
        <f t="shared" si="52"/>
        <v>0</v>
      </c>
      <c r="S220" s="201">
        <v>0</v>
      </c>
      <c r="T220" s="202">
        <f t="shared" si="53"/>
        <v>0</v>
      </c>
      <c r="AR220" s="24" t="s">
        <v>2609</v>
      </c>
      <c r="AT220" s="24" t="s">
        <v>177</v>
      </c>
      <c r="AU220" s="24" t="s">
        <v>82</v>
      </c>
      <c r="AY220" s="24" t="s">
        <v>152</v>
      </c>
      <c r="BE220" s="203">
        <f t="shared" si="54"/>
        <v>0</v>
      </c>
      <c r="BF220" s="203">
        <f t="shared" si="55"/>
        <v>0</v>
      </c>
      <c r="BG220" s="203">
        <f t="shared" si="56"/>
        <v>0</v>
      </c>
      <c r="BH220" s="203">
        <f t="shared" si="57"/>
        <v>0</v>
      </c>
      <c r="BI220" s="203">
        <f t="shared" si="58"/>
        <v>0</v>
      </c>
      <c r="BJ220" s="24" t="s">
        <v>80</v>
      </c>
      <c r="BK220" s="203">
        <f t="shared" si="59"/>
        <v>0</v>
      </c>
      <c r="BL220" s="24" t="s">
        <v>412</v>
      </c>
      <c r="BM220" s="24" t="s">
        <v>3132</v>
      </c>
    </row>
    <row r="221" spans="2:65" s="1" customFormat="1" ht="16.5" customHeight="1">
      <c r="B221" s="41"/>
      <c r="C221" s="192" t="s">
        <v>1016</v>
      </c>
      <c r="D221" s="192" t="s">
        <v>155</v>
      </c>
      <c r="E221" s="193" t="s">
        <v>3133</v>
      </c>
      <c r="F221" s="194" t="s">
        <v>3134</v>
      </c>
      <c r="G221" s="195" t="s">
        <v>804</v>
      </c>
      <c r="H221" s="196">
        <v>1</v>
      </c>
      <c r="I221" s="197"/>
      <c r="J221" s="198">
        <f t="shared" si="50"/>
        <v>0</v>
      </c>
      <c r="K221" s="194" t="s">
        <v>21</v>
      </c>
      <c r="L221" s="61"/>
      <c r="M221" s="199" t="s">
        <v>21</v>
      </c>
      <c r="N221" s="200" t="s">
        <v>43</v>
      </c>
      <c r="O221" s="42"/>
      <c r="P221" s="201">
        <f t="shared" si="51"/>
        <v>0</v>
      </c>
      <c r="Q221" s="201">
        <v>0</v>
      </c>
      <c r="R221" s="201">
        <f t="shared" si="52"/>
        <v>0</v>
      </c>
      <c r="S221" s="201">
        <v>0</v>
      </c>
      <c r="T221" s="202">
        <f t="shared" si="53"/>
        <v>0</v>
      </c>
      <c r="AR221" s="24" t="s">
        <v>412</v>
      </c>
      <c r="AT221" s="24" t="s">
        <v>155</v>
      </c>
      <c r="AU221" s="24" t="s">
        <v>82</v>
      </c>
      <c r="AY221" s="24" t="s">
        <v>152</v>
      </c>
      <c r="BE221" s="203">
        <f t="shared" si="54"/>
        <v>0</v>
      </c>
      <c r="BF221" s="203">
        <f t="shared" si="55"/>
        <v>0</v>
      </c>
      <c r="BG221" s="203">
        <f t="shared" si="56"/>
        <v>0</v>
      </c>
      <c r="BH221" s="203">
        <f t="shared" si="57"/>
        <v>0</v>
      </c>
      <c r="BI221" s="203">
        <f t="shared" si="58"/>
        <v>0</v>
      </c>
      <c r="BJ221" s="24" t="s">
        <v>80</v>
      </c>
      <c r="BK221" s="203">
        <f t="shared" si="59"/>
        <v>0</v>
      </c>
      <c r="BL221" s="24" t="s">
        <v>412</v>
      </c>
      <c r="BM221" s="24" t="s">
        <v>3135</v>
      </c>
    </row>
    <row r="222" spans="2:65" s="1" customFormat="1" ht="16.5" customHeight="1">
      <c r="B222" s="41"/>
      <c r="C222" s="250" t="s">
        <v>1022</v>
      </c>
      <c r="D222" s="250" t="s">
        <v>177</v>
      </c>
      <c r="E222" s="251" t="s">
        <v>3136</v>
      </c>
      <c r="F222" s="252" t="s">
        <v>3137</v>
      </c>
      <c r="G222" s="253" t="s">
        <v>804</v>
      </c>
      <c r="H222" s="254">
        <v>1</v>
      </c>
      <c r="I222" s="255"/>
      <c r="J222" s="256">
        <f t="shared" si="50"/>
        <v>0</v>
      </c>
      <c r="K222" s="252" t="s">
        <v>21</v>
      </c>
      <c r="L222" s="257"/>
      <c r="M222" s="258" t="s">
        <v>21</v>
      </c>
      <c r="N222" s="259" t="s">
        <v>43</v>
      </c>
      <c r="O222" s="42"/>
      <c r="P222" s="201">
        <f t="shared" si="51"/>
        <v>0</v>
      </c>
      <c r="Q222" s="201">
        <v>0</v>
      </c>
      <c r="R222" s="201">
        <f t="shared" si="52"/>
        <v>0</v>
      </c>
      <c r="S222" s="201">
        <v>0</v>
      </c>
      <c r="T222" s="202">
        <f t="shared" si="53"/>
        <v>0</v>
      </c>
      <c r="AR222" s="24" t="s">
        <v>2609</v>
      </c>
      <c r="AT222" s="24" t="s">
        <v>177</v>
      </c>
      <c r="AU222" s="24" t="s">
        <v>82</v>
      </c>
      <c r="AY222" s="24" t="s">
        <v>152</v>
      </c>
      <c r="BE222" s="203">
        <f t="shared" si="54"/>
        <v>0</v>
      </c>
      <c r="BF222" s="203">
        <f t="shared" si="55"/>
        <v>0</v>
      </c>
      <c r="BG222" s="203">
        <f t="shared" si="56"/>
        <v>0</v>
      </c>
      <c r="BH222" s="203">
        <f t="shared" si="57"/>
        <v>0</v>
      </c>
      <c r="BI222" s="203">
        <f t="shared" si="58"/>
        <v>0</v>
      </c>
      <c r="BJ222" s="24" t="s">
        <v>80</v>
      </c>
      <c r="BK222" s="203">
        <f t="shared" si="59"/>
        <v>0</v>
      </c>
      <c r="BL222" s="24" t="s">
        <v>412</v>
      </c>
      <c r="BM222" s="24" t="s">
        <v>3138</v>
      </c>
    </row>
    <row r="223" spans="2:65" s="1" customFormat="1" ht="16.5" customHeight="1">
      <c r="B223" s="41"/>
      <c r="C223" s="192" t="s">
        <v>1027</v>
      </c>
      <c r="D223" s="192" t="s">
        <v>155</v>
      </c>
      <c r="E223" s="193" t="s">
        <v>3139</v>
      </c>
      <c r="F223" s="194" t="s">
        <v>3140</v>
      </c>
      <c r="G223" s="195" t="s">
        <v>804</v>
      </c>
      <c r="H223" s="196">
        <v>1</v>
      </c>
      <c r="I223" s="197"/>
      <c r="J223" s="198">
        <f t="shared" si="50"/>
        <v>0</v>
      </c>
      <c r="K223" s="194" t="s">
        <v>21</v>
      </c>
      <c r="L223" s="61"/>
      <c r="M223" s="199" t="s">
        <v>21</v>
      </c>
      <c r="N223" s="200" t="s">
        <v>43</v>
      </c>
      <c r="O223" s="42"/>
      <c r="P223" s="201">
        <f t="shared" si="51"/>
        <v>0</v>
      </c>
      <c r="Q223" s="201">
        <v>0</v>
      </c>
      <c r="R223" s="201">
        <f t="shared" si="52"/>
        <v>0</v>
      </c>
      <c r="S223" s="201">
        <v>0</v>
      </c>
      <c r="T223" s="202">
        <f t="shared" si="53"/>
        <v>0</v>
      </c>
      <c r="AR223" s="24" t="s">
        <v>412</v>
      </c>
      <c r="AT223" s="24" t="s">
        <v>155</v>
      </c>
      <c r="AU223" s="24" t="s">
        <v>82</v>
      </c>
      <c r="AY223" s="24" t="s">
        <v>152</v>
      </c>
      <c r="BE223" s="203">
        <f t="shared" si="54"/>
        <v>0</v>
      </c>
      <c r="BF223" s="203">
        <f t="shared" si="55"/>
        <v>0</v>
      </c>
      <c r="BG223" s="203">
        <f t="shared" si="56"/>
        <v>0</v>
      </c>
      <c r="BH223" s="203">
        <f t="shared" si="57"/>
        <v>0</v>
      </c>
      <c r="BI223" s="203">
        <f t="shared" si="58"/>
        <v>0</v>
      </c>
      <c r="BJ223" s="24" t="s">
        <v>80</v>
      </c>
      <c r="BK223" s="203">
        <f t="shared" si="59"/>
        <v>0</v>
      </c>
      <c r="BL223" s="24" t="s">
        <v>412</v>
      </c>
      <c r="BM223" s="24" t="s">
        <v>3141</v>
      </c>
    </row>
    <row r="224" spans="2:65" s="1" customFormat="1" ht="16.5" customHeight="1">
      <c r="B224" s="41"/>
      <c r="C224" s="250" t="s">
        <v>1032</v>
      </c>
      <c r="D224" s="250" t="s">
        <v>177</v>
      </c>
      <c r="E224" s="251" t="s">
        <v>3142</v>
      </c>
      <c r="F224" s="252" t="s">
        <v>3143</v>
      </c>
      <c r="G224" s="253" t="s">
        <v>804</v>
      </c>
      <c r="H224" s="254">
        <v>1</v>
      </c>
      <c r="I224" s="255"/>
      <c r="J224" s="256">
        <f t="shared" si="50"/>
        <v>0</v>
      </c>
      <c r="K224" s="252" t="s">
        <v>21</v>
      </c>
      <c r="L224" s="257"/>
      <c r="M224" s="258" t="s">
        <v>21</v>
      </c>
      <c r="N224" s="259" t="s">
        <v>43</v>
      </c>
      <c r="O224" s="42"/>
      <c r="P224" s="201">
        <f t="shared" si="51"/>
        <v>0</v>
      </c>
      <c r="Q224" s="201">
        <v>0</v>
      </c>
      <c r="R224" s="201">
        <f t="shared" si="52"/>
        <v>0</v>
      </c>
      <c r="S224" s="201">
        <v>0</v>
      </c>
      <c r="T224" s="202">
        <f t="shared" si="53"/>
        <v>0</v>
      </c>
      <c r="AR224" s="24" t="s">
        <v>2609</v>
      </c>
      <c r="AT224" s="24" t="s">
        <v>177</v>
      </c>
      <c r="AU224" s="24" t="s">
        <v>82</v>
      </c>
      <c r="AY224" s="24" t="s">
        <v>152</v>
      </c>
      <c r="BE224" s="203">
        <f t="shared" si="54"/>
        <v>0</v>
      </c>
      <c r="BF224" s="203">
        <f t="shared" si="55"/>
        <v>0</v>
      </c>
      <c r="BG224" s="203">
        <f t="shared" si="56"/>
        <v>0</v>
      </c>
      <c r="BH224" s="203">
        <f t="shared" si="57"/>
        <v>0</v>
      </c>
      <c r="BI224" s="203">
        <f t="shared" si="58"/>
        <v>0</v>
      </c>
      <c r="BJ224" s="24" t="s">
        <v>80</v>
      </c>
      <c r="BK224" s="203">
        <f t="shared" si="59"/>
        <v>0</v>
      </c>
      <c r="BL224" s="24" t="s">
        <v>412</v>
      </c>
      <c r="BM224" s="24" t="s">
        <v>3144</v>
      </c>
    </row>
    <row r="225" spans="2:65" s="1" customFormat="1" ht="16.5" customHeight="1">
      <c r="B225" s="41"/>
      <c r="C225" s="192" t="s">
        <v>1036</v>
      </c>
      <c r="D225" s="192" t="s">
        <v>155</v>
      </c>
      <c r="E225" s="193" t="s">
        <v>3145</v>
      </c>
      <c r="F225" s="194" t="s">
        <v>3146</v>
      </c>
      <c r="G225" s="195" t="s">
        <v>804</v>
      </c>
      <c r="H225" s="196">
        <v>1</v>
      </c>
      <c r="I225" s="197"/>
      <c r="J225" s="198">
        <f t="shared" si="50"/>
        <v>0</v>
      </c>
      <c r="K225" s="194" t="s">
        <v>21</v>
      </c>
      <c r="L225" s="61"/>
      <c r="M225" s="199" t="s">
        <v>21</v>
      </c>
      <c r="N225" s="200" t="s">
        <v>43</v>
      </c>
      <c r="O225" s="42"/>
      <c r="P225" s="201">
        <f t="shared" si="51"/>
        <v>0</v>
      </c>
      <c r="Q225" s="201">
        <v>0</v>
      </c>
      <c r="R225" s="201">
        <f t="shared" si="52"/>
        <v>0</v>
      </c>
      <c r="S225" s="201">
        <v>0</v>
      </c>
      <c r="T225" s="202">
        <f t="shared" si="53"/>
        <v>0</v>
      </c>
      <c r="AR225" s="24" t="s">
        <v>412</v>
      </c>
      <c r="AT225" s="24" t="s">
        <v>155</v>
      </c>
      <c r="AU225" s="24" t="s">
        <v>82</v>
      </c>
      <c r="AY225" s="24" t="s">
        <v>152</v>
      </c>
      <c r="BE225" s="203">
        <f t="shared" si="54"/>
        <v>0</v>
      </c>
      <c r="BF225" s="203">
        <f t="shared" si="55"/>
        <v>0</v>
      </c>
      <c r="BG225" s="203">
        <f t="shared" si="56"/>
        <v>0</v>
      </c>
      <c r="BH225" s="203">
        <f t="shared" si="57"/>
        <v>0</v>
      </c>
      <c r="BI225" s="203">
        <f t="shared" si="58"/>
        <v>0</v>
      </c>
      <c r="BJ225" s="24" t="s">
        <v>80</v>
      </c>
      <c r="BK225" s="203">
        <f t="shared" si="59"/>
        <v>0</v>
      </c>
      <c r="BL225" s="24" t="s">
        <v>412</v>
      </c>
      <c r="BM225" s="24" t="s">
        <v>3147</v>
      </c>
    </row>
    <row r="226" spans="2:65" s="1" customFormat="1" ht="16.5" customHeight="1">
      <c r="B226" s="41"/>
      <c r="C226" s="250" t="s">
        <v>1041</v>
      </c>
      <c r="D226" s="250" t="s">
        <v>177</v>
      </c>
      <c r="E226" s="251" t="s">
        <v>3148</v>
      </c>
      <c r="F226" s="252" t="s">
        <v>3149</v>
      </c>
      <c r="G226" s="253" t="s">
        <v>804</v>
      </c>
      <c r="H226" s="254">
        <v>1</v>
      </c>
      <c r="I226" s="255"/>
      <c r="J226" s="256">
        <f t="shared" si="50"/>
        <v>0</v>
      </c>
      <c r="K226" s="252" t="s">
        <v>21</v>
      </c>
      <c r="L226" s="257"/>
      <c r="M226" s="258" t="s">
        <v>21</v>
      </c>
      <c r="N226" s="259" t="s">
        <v>43</v>
      </c>
      <c r="O226" s="42"/>
      <c r="P226" s="201">
        <f t="shared" si="51"/>
        <v>0</v>
      </c>
      <c r="Q226" s="201">
        <v>0</v>
      </c>
      <c r="R226" s="201">
        <f t="shared" si="52"/>
        <v>0</v>
      </c>
      <c r="S226" s="201">
        <v>0</v>
      </c>
      <c r="T226" s="202">
        <f t="shared" si="53"/>
        <v>0</v>
      </c>
      <c r="AR226" s="24" t="s">
        <v>2609</v>
      </c>
      <c r="AT226" s="24" t="s">
        <v>177</v>
      </c>
      <c r="AU226" s="24" t="s">
        <v>82</v>
      </c>
      <c r="AY226" s="24" t="s">
        <v>152</v>
      </c>
      <c r="BE226" s="203">
        <f t="shared" si="54"/>
        <v>0</v>
      </c>
      <c r="BF226" s="203">
        <f t="shared" si="55"/>
        <v>0</v>
      </c>
      <c r="BG226" s="203">
        <f t="shared" si="56"/>
        <v>0</v>
      </c>
      <c r="BH226" s="203">
        <f t="shared" si="57"/>
        <v>0</v>
      </c>
      <c r="BI226" s="203">
        <f t="shared" si="58"/>
        <v>0</v>
      </c>
      <c r="BJ226" s="24" t="s">
        <v>80</v>
      </c>
      <c r="BK226" s="203">
        <f t="shared" si="59"/>
        <v>0</v>
      </c>
      <c r="BL226" s="24" t="s">
        <v>412</v>
      </c>
      <c r="BM226" s="24" t="s">
        <v>3150</v>
      </c>
    </row>
    <row r="227" spans="2:65" s="1" customFormat="1" ht="16.5" customHeight="1">
      <c r="B227" s="41"/>
      <c r="C227" s="192" t="s">
        <v>1046</v>
      </c>
      <c r="D227" s="192" t="s">
        <v>155</v>
      </c>
      <c r="E227" s="193" t="s">
        <v>3151</v>
      </c>
      <c r="F227" s="194" t="s">
        <v>3152</v>
      </c>
      <c r="G227" s="195" t="s">
        <v>804</v>
      </c>
      <c r="H227" s="196">
        <v>1</v>
      </c>
      <c r="I227" s="197"/>
      <c r="J227" s="198">
        <f t="shared" si="50"/>
        <v>0</v>
      </c>
      <c r="K227" s="194" t="s">
        <v>21</v>
      </c>
      <c r="L227" s="61"/>
      <c r="M227" s="199" t="s">
        <v>21</v>
      </c>
      <c r="N227" s="200" t="s">
        <v>43</v>
      </c>
      <c r="O227" s="42"/>
      <c r="P227" s="201">
        <f t="shared" si="51"/>
        <v>0</v>
      </c>
      <c r="Q227" s="201">
        <v>0</v>
      </c>
      <c r="R227" s="201">
        <f t="shared" si="52"/>
        <v>0</v>
      </c>
      <c r="S227" s="201">
        <v>0</v>
      </c>
      <c r="T227" s="202">
        <f t="shared" si="53"/>
        <v>0</v>
      </c>
      <c r="AR227" s="24" t="s">
        <v>412</v>
      </c>
      <c r="AT227" s="24" t="s">
        <v>155</v>
      </c>
      <c r="AU227" s="24" t="s">
        <v>82</v>
      </c>
      <c r="AY227" s="24" t="s">
        <v>152</v>
      </c>
      <c r="BE227" s="203">
        <f t="shared" si="54"/>
        <v>0</v>
      </c>
      <c r="BF227" s="203">
        <f t="shared" si="55"/>
        <v>0</v>
      </c>
      <c r="BG227" s="203">
        <f t="shared" si="56"/>
        <v>0</v>
      </c>
      <c r="BH227" s="203">
        <f t="shared" si="57"/>
        <v>0</v>
      </c>
      <c r="BI227" s="203">
        <f t="shared" si="58"/>
        <v>0</v>
      </c>
      <c r="BJ227" s="24" t="s">
        <v>80</v>
      </c>
      <c r="BK227" s="203">
        <f t="shared" si="59"/>
        <v>0</v>
      </c>
      <c r="BL227" s="24" t="s">
        <v>412</v>
      </c>
      <c r="BM227" s="24" t="s">
        <v>3153</v>
      </c>
    </row>
    <row r="228" spans="2:65" s="1" customFormat="1" ht="16.5" customHeight="1">
      <c r="B228" s="41"/>
      <c r="C228" s="250" t="s">
        <v>1053</v>
      </c>
      <c r="D228" s="250" t="s">
        <v>177</v>
      </c>
      <c r="E228" s="251" t="s">
        <v>3154</v>
      </c>
      <c r="F228" s="252" t="s">
        <v>3155</v>
      </c>
      <c r="G228" s="253" t="s">
        <v>804</v>
      </c>
      <c r="H228" s="254">
        <v>1</v>
      </c>
      <c r="I228" s="255"/>
      <c r="J228" s="256">
        <f t="shared" si="50"/>
        <v>0</v>
      </c>
      <c r="K228" s="252" t="s">
        <v>21</v>
      </c>
      <c r="L228" s="257"/>
      <c r="M228" s="258" t="s">
        <v>21</v>
      </c>
      <c r="N228" s="259" t="s">
        <v>43</v>
      </c>
      <c r="O228" s="42"/>
      <c r="P228" s="201">
        <f t="shared" si="51"/>
        <v>0</v>
      </c>
      <c r="Q228" s="201">
        <v>0</v>
      </c>
      <c r="R228" s="201">
        <f t="shared" si="52"/>
        <v>0</v>
      </c>
      <c r="S228" s="201">
        <v>0</v>
      </c>
      <c r="T228" s="202">
        <f t="shared" si="53"/>
        <v>0</v>
      </c>
      <c r="AR228" s="24" t="s">
        <v>2609</v>
      </c>
      <c r="AT228" s="24" t="s">
        <v>177</v>
      </c>
      <c r="AU228" s="24" t="s">
        <v>82</v>
      </c>
      <c r="AY228" s="24" t="s">
        <v>152</v>
      </c>
      <c r="BE228" s="203">
        <f t="shared" si="54"/>
        <v>0</v>
      </c>
      <c r="BF228" s="203">
        <f t="shared" si="55"/>
        <v>0</v>
      </c>
      <c r="BG228" s="203">
        <f t="shared" si="56"/>
        <v>0</v>
      </c>
      <c r="BH228" s="203">
        <f t="shared" si="57"/>
        <v>0</v>
      </c>
      <c r="BI228" s="203">
        <f t="shared" si="58"/>
        <v>0</v>
      </c>
      <c r="BJ228" s="24" t="s">
        <v>80</v>
      </c>
      <c r="BK228" s="203">
        <f t="shared" si="59"/>
        <v>0</v>
      </c>
      <c r="BL228" s="24" t="s">
        <v>412</v>
      </c>
      <c r="BM228" s="24" t="s">
        <v>3156</v>
      </c>
    </row>
    <row r="229" spans="2:65" s="1" customFormat="1" ht="16.5" customHeight="1">
      <c r="B229" s="41"/>
      <c r="C229" s="192" t="s">
        <v>1059</v>
      </c>
      <c r="D229" s="192" t="s">
        <v>155</v>
      </c>
      <c r="E229" s="193" t="s">
        <v>3157</v>
      </c>
      <c r="F229" s="194" t="s">
        <v>3158</v>
      </c>
      <c r="G229" s="195" t="s">
        <v>804</v>
      </c>
      <c r="H229" s="196">
        <v>1</v>
      </c>
      <c r="I229" s="197"/>
      <c r="J229" s="198">
        <f t="shared" si="50"/>
        <v>0</v>
      </c>
      <c r="K229" s="194" t="s">
        <v>21</v>
      </c>
      <c r="L229" s="61"/>
      <c r="M229" s="199" t="s">
        <v>21</v>
      </c>
      <c r="N229" s="200" t="s">
        <v>43</v>
      </c>
      <c r="O229" s="42"/>
      <c r="P229" s="201">
        <f t="shared" si="51"/>
        <v>0</v>
      </c>
      <c r="Q229" s="201">
        <v>0</v>
      </c>
      <c r="R229" s="201">
        <f t="shared" si="52"/>
        <v>0</v>
      </c>
      <c r="S229" s="201">
        <v>0</v>
      </c>
      <c r="T229" s="202">
        <f t="shared" si="53"/>
        <v>0</v>
      </c>
      <c r="AR229" s="24" t="s">
        <v>412</v>
      </c>
      <c r="AT229" s="24" t="s">
        <v>155</v>
      </c>
      <c r="AU229" s="24" t="s">
        <v>82</v>
      </c>
      <c r="AY229" s="24" t="s">
        <v>152</v>
      </c>
      <c r="BE229" s="203">
        <f t="shared" si="54"/>
        <v>0</v>
      </c>
      <c r="BF229" s="203">
        <f t="shared" si="55"/>
        <v>0</v>
      </c>
      <c r="BG229" s="203">
        <f t="shared" si="56"/>
        <v>0</v>
      </c>
      <c r="BH229" s="203">
        <f t="shared" si="57"/>
        <v>0</v>
      </c>
      <c r="BI229" s="203">
        <f t="shared" si="58"/>
        <v>0</v>
      </c>
      <c r="BJ229" s="24" t="s">
        <v>80</v>
      </c>
      <c r="BK229" s="203">
        <f t="shared" si="59"/>
        <v>0</v>
      </c>
      <c r="BL229" s="24" t="s">
        <v>412</v>
      </c>
      <c r="BM229" s="24" t="s">
        <v>3159</v>
      </c>
    </row>
    <row r="230" spans="2:65" s="1" customFormat="1" ht="16.5" customHeight="1">
      <c r="B230" s="41"/>
      <c r="C230" s="250" t="s">
        <v>1064</v>
      </c>
      <c r="D230" s="250" t="s">
        <v>177</v>
      </c>
      <c r="E230" s="251" t="s">
        <v>3160</v>
      </c>
      <c r="F230" s="252" t="s">
        <v>3161</v>
      </c>
      <c r="G230" s="253" t="s">
        <v>804</v>
      </c>
      <c r="H230" s="254">
        <v>1</v>
      </c>
      <c r="I230" s="255"/>
      <c r="J230" s="256">
        <f t="shared" si="50"/>
        <v>0</v>
      </c>
      <c r="K230" s="252" t="s">
        <v>21</v>
      </c>
      <c r="L230" s="257"/>
      <c r="M230" s="258" t="s">
        <v>21</v>
      </c>
      <c r="N230" s="259" t="s">
        <v>43</v>
      </c>
      <c r="O230" s="42"/>
      <c r="P230" s="201">
        <f t="shared" si="51"/>
        <v>0</v>
      </c>
      <c r="Q230" s="201">
        <v>0</v>
      </c>
      <c r="R230" s="201">
        <f t="shared" si="52"/>
        <v>0</v>
      </c>
      <c r="S230" s="201">
        <v>0</v>
      </c>
      <c r="T230" s="202">
        <f t="shared" si="53"/>
        <v>0</v>
      </c>
      <c r="AR230" s="24" t="s">
        <v>2609</v>
      </c>
      <c r="AT230" s="24" t="s">
        <v>177</v>
      </c>
      <c r="AU230" s="24" t="s">
        <v>82</v>
      </c>
      <c r="AY230" s="24" t="s">
        <v>152</v>
      </c>
      <c r="BE230" s="203">
        <f t="shared" si="54"/>
        <v>0</v>
      </c>
      <c r="BF230" s="203">
        <f t="shared" si="55"/>
        <v>0</v>
      </c>
      <c r="BG230" s="203">
        <f t="shared" si="56"/>
        <v>0</v>
      </c>
      <c r="BH230" s="203">
        <f t="shared" si="57"/>
        <v>0</v>
      </c>
      <c r="BI230" s="203">
        <f t="shared" si="58"/>
        <v>0</v>
      </c>
      <c r="BJ230" s="24" t="s">
        <v>80</v>
      </c>
      <c r="BK230" s="203">
        <f t="shared" si="59"/>
        <v>0</v>
      </c>
      <c r="BL230" s="24" t="s">
        <v>412</v>
      </c>
      <c r="BM230" s="24" t="s">
        <v>3162</v>
      </c>
    </row>
    <row r="231" spans="2:65" s="1" customFormat="1" ht="16.5" customHeight="1">
      <c r="B231" s="41"/>
      <c r="C231" s="192" t="s">
        <v>1071</v>
      </c>
      <c r="D231" s="192" t="s">
        <v>155</v>
      </c>
      <c r="E231" s="193" t="s">
        <v>3163</v>
      </c>
      <c r="F231" s="194" t="s">
        <v>3164</v>
      </c>
      <c r="G231" s="195" t="s">
        <v>804</v>
      </c>
      <c r="H231" s="196">
        <v>1</v>
      </c>
      <c r="I231" s="197"/>
      <c r="J231" s="198">
        <f t="shared" si="50"/>
        <v>0</v>
      </c>
      <c r="K231" s="194" t="s">
        <v>21</v>
      </c>
      <c r="L231" s="61"/>
      <c r="M231" s="199" t="s">
        <v>21</v>
      </c>
      <c r="N231" s="200" t="s">
        <v>43</v>
      </c>
      <c r="O231" s="42"/>
      <c r="P231" s="201">
        <f t="shared" si="51"/>
        <v>0</v>
      </c>
      <c r="Q231" s="201">
        <v>0</v>
      </c>
      <c r="R231" s="201">
        <f t="shared" si="52"/>
        <v>0</v>
      </c>
      <c r="S231" s="201">
        <v>0</v>
      </c>
      <c r="T231" s="202">
        <f t="shared" si="53"/>
        <v>0</v>
      </c>
      <c r="AR231" s="24" t="s">
        <v>412</v>
      </c>
      <c r="AT231" s="24" t="s">
        <v>155</v>
      </c>
      <c r="AU231" s="24" t="s">
        <v>82</v>
      </c>
      <c r="AY231" s="24" t="s">
        <v>152</v>
      </c>
      <c r="BE231" s="203">
        <f t="shared" si="54"/>
        <v>0</v>
      </c>
      <c r="BF231" s="203">
        <f t="shared" si="55"/>
        <v>0</v>
      </c>
      <c r="BG231" s="203">
        <f t="shared" si="56"/>
        <v>0</v>
      </c>
      <c r="BH231" s="203">
        <f t="shared" si="57"/>
        <v>0</v>
      </c>
      <c r="BI231" s="203">
        <f t="shared" si="58"/>
        <v>0</v>
      </c>
      <c r="BJ231" s="24" t="s">
        <v>80</v>
      </c>
      <c r="BK231" s="203">
        <f t="shared" si="59"/>
        <v>0</v>
      </c>
      <c r="BL231" s="24" t="s">
        <v>412</v>
      </c>
      <c r="BM231" s="24" t="s">
        <v>3165</v>
      </c>
    </row>
    <row r="232" spans="2:65" s="1" customFormat="1" ht="16.5" customHeight="1">
      <c r="B232" s="41"/>
      <c r="C232" s="250" t="s">
        <v>1077</v>
      </c>
      <c r="D232" s="250" t="s">
        <v>177</v>
      </c>
      <c r="E232" s="251" t="s">
        <v>3166</v>
      </c>
      <c r="F232" s="252" t="s">
        <v>3167</v>
      </c>
      <c r="G232" s="253" t="s">
        <v>804</v>
      </c>
      <c r="H232" s="254">
        <v>1</v>
      </c>
      <c r="I232" s="255"/>
      <c r="J232" s="256">
        <f t="shared" si="50"/>
        <v>0</v>
      </c>
      <c r="K232" s="252" t="s">
        <v>21</v>
      </c>
      <c r="L232" s="257"/>
      <c r="M232" s="258" t="s">
        <v>21</v>
      </c>
      <c r="N232" s="259" t="s">
        <v>43</v>
      </c>
      <c r="O232" s="42"/>
      <c r="P232" s="201">
        <f t="shared" si="51"/>
        <v>0</v>
      </c>
      <c r="Q232" s="201">
        <v>0</v>
      </c>
      <c r="R232" s="201">
        <f t="shared" si="52"/>
        <v>0</v>
      </c>
      <c r="S232" s="201">
        <v>0</v>
      </c>
      <c r="T232" s="202">
        <f t="shared" si="53"/>
        <v>0</v>
      </c>
      <c r="AR232" s="24" t="s">
        <v>2609</v>
      </c>
      <c r="AT232" s="24" t="s">
        <v>177</v>
      </c>
      <c r="AU232" s="24" t="s">
        <v>82</v>
      </c>
      <c r="AY232" s="24" t="s">
        <v>152</v>
      </c>
      <c r="BE232" s="203">
        <f t="shared" si="54"/>
        <v>0</v>
      </c>
      <c r="BF232" s="203">
        <f t="shared" si="55"/>
        <v>0</v>
      </c>
      <c r="BG232" s="203">
        <f t="shared" si="56"/>
        <v>0</v>
      </c>
      <c r="BH232" s="203">
        <f t="shared" si="57"/>
        <v>0</v>
      </c>
      <c r="BI232" s="203">
        <f t="shared" si="58"/>
        <v>0</v>
      </c>
      <c r="BJ232" s="24" t="s">
        <v>80</v>
      </c>
      <c r="BK232" s="203">
        <f t="shared" si="59"/>
        <v>0</v>
      </c>
      <c r="BL232" s="24" t="s">
        <v>412</v>
      </c>
      <c r="BM232" s="24" t="s">
        <v>3168</v>
      </c>
    </row>
    <row r="233" spans="2:65" s="1" customFormat="1" ht="16.5" customHeight="1">
      <c r="B233" s="41"/>
      <c r="C233" s="192" t="s">
        <v>1083</v>
      </c>
      <c r="D233" s="192" t="s">
        <v>155</v>
      </c>
      <c r="E233" s="193" t="s">
        <v>3169</v>
      </c>
      <c r="F233" s="194" t="s">
        <v>3170</v>
      </c>
      <c r="G233" s="195" t="s">
        <v>804</v>
      </c>
      <c r="H233" s="196">
        <v>1</v>
      </c>
      <c r="I233" s="197"/>
      <c r="J233" s="198">
        <f t="shared" si="50"/>
        <v>0</v>
      </c>
      <c r="K233" s="194" t="s">
        <v>21</v>
      </c>
      <c r="L233" s="61"/>
      <c r="M233" s="199" t="s">
        <v>21</v>
      </c>
      <c r="N233" s="200" t="s">
        <v>43</v>
      </c>
      <c r="O233" s="42"/>
      <c r="P233" s="201">
        <f t="shared" si="51"/>
        <v>0</v>
      </c>
      <c r="Q233" s="201">
        <v>0</v>
      </c>
      <c r="R233" s="201">
        <f t="shared" si="52"/>
        <v>0</v>
      </c>
      <c r="S233" s="201">
        <v>0</v>
      </c>
      <c r="T233" s="202">
        <f t="shared" si="53"/>
        <v>0</v>
      </c>
      <c r="AR233" s="24" t="s">
        <v>412</v>
      </c>
      <c r="AT233" s="24" t="s">
        <v>155</v>
      </c>
      <c r="AU233" s="24" t="s">
        <v>82</v>
      </c>
      <c r="AY233" s="24" t="s">
        <v>152</v>
      </c>
      <c r="BE233" s="203">
        <f t="shared" si="54"/>
        <v>0</v>
      </c>
      <c r="BF233" s="203">
        <f t="shared" si="55"/>
        <v>0</v>
      </c>
      <c r="BG233" s="203">
        <f t="shared" si="56"/>
        <v>0</v>
      </c>
      <c r="BH233" s="203">
        <f t="shared" si="57"/>
        <v>0</v>
      </c>
      <c r="BI233" s="203">
        <f t="shared" si="58"/>
        <v>0</v>
      </c>
      <c r="BJ233" s="24" t="s">
        <v>80</v>
      </c>
      <c r="BK233" s="203">
        <f t="shared" si="59"/>
        <v>0</v>
      </c>
      <c r="BL233" s="24" t="s">
        <v>412</v>
      </c>
      <c r="BM233" s="24" t="s">
        <v>3171</v>
      </c>
    </row>
    <row r="234" spans="2:65" s="1" customFormat="1" ht="16.5" customHeight="1">
      <c r="B234" s="41"/>
      <c r="C234" s="250" t="s">
        <v>1087</v>
      </c>
      <c r="D234" s="250" t="s">
        <v>177</v>
      </c>
      <c r="E234" s="251" t="s">
        <v>3172</v>
      </c>
      <c r="F234" s="252" t="s">
        <v>3173</v>
      </c>
      <c r="G234" s="253" t="s">
        <v>804</v>
      </c>
      <c r="H234" s="254">
        <v>1</v>
      </c>
      <c r="I234" s="255"/>
      <c r="J234" s="256">
        <f t="shared" si="50"/>
        <v>0</v>
      </c>
      <c r="K234" s="252" t="s">
        <v>21</v>
      </c>
      <c r="L234" s="257"/>
      <c r="M234" s="258" t="s">
        <v>21</v>
      </c>
      <c r="N234" s="259" t="s">
        <v>43</v>
      </c>
      <c r="O234" s="42"/>
      <c r="P234" s="201">
        <f t="shared" si="51"/>
        <v>0</v>
      </c>
      <c r="Q234" s="201">
        <v>0</v>
      </c>
      <c r="R234" s="201">
        <f t="shared" si="52"/>
        <v>0</v>
      </c>
      <c r="S234" s="201">
        <v>0</v>
      </c>
      <c r="T234" s="202">
        <f t="shared" si="53"/>
        <v>0</v>
      </c>
      <c r="AR234" s="24" t="s">
        <v>2609</v>
      </c>
      <c r="AT234" s="24" t="s">
        <v>177</v>
      </c>
      <c r="AU234" s="24" t="s">
        <v>82</v>
      </c>
      <c r="AY234" s="24" t="s">
        <v>152</v>
      </c>
      <c r="BE234" s="203">
        <f t="shared" si="54"/>
        <v>0</v>
      </c>
      <c r="BF234" s="203">
        <f t="shared" si="55"/>
        <v>0</v>
      </c>
      <c r="BG234" s="203">
        <f t="shared" si="56"/>
        <v>0</v>
      </c>
      <c r="BH234" s="203">
        <f t="shared" si="57"/>
        <v>0</v>
      </c>
      <c r="BI234" s="203">
        <f t="shared" si="58"/>
        <v>0</v>
      </c>
      <c r="BJ234" s="24" t="s">
        <v>80</v>
      </c>
      <c r="BK234" s="203">
        <f t="shared" si="59"/>
        <v>0</v>
      </c>
      <c r="BL234" s="24" t="s">
        <v>412</v>
      </c>
      <c r="BM234" s="24" t="s">
        <v>3174</v>
      </c>
    </row>
    <row r="235" spans="2:65" s="1" customFormat="1" ht="16.5" customHeight="1">
      <c r="B235" s="41"/>
      <c r="C235" s="192" t="s">
        <v>1092</v>
      </c>
      <c r="D235" s="192" t="s">
        <v>155</v>
      </c>
      <c r="E235" s="193" t="s">
        <v>3175</v>
      </c>
      <c r="F235" s="194" t="s">
        <v>3170</v>
      </c>
      <c r="G235" s="195" t="s">
        <v>804</v>
      </c>
      <c r="H235" s="196">
        <v>1</v>
      </c>
      <c r="I235" s="197"/>
      <c r="J235" s="198">
        <f t="shared" si="50"/>
        <v>0</v>
      </c>
      <c r="K235" s="194" t="s">
        <v>21</v>
      </c>
      <c r="L235" s="61"/>
      <c r="M235" s="199" t="s">
        <v>21</v>
      </c>
      <c r="N235" s="200" t="s">
        <v>43</v>
      </c>
      <c r="O235" s="42"/>
      <c r="P235" s="201">
        <f t="shared" si="51"/>
        <v>0</v>
      </c>
      <c r="Q235" s="201">
        <v>0</v>
      </c>
      <c r="R235" s="201">
        <f t="shared" si="52"/>
        <v>0</v>
      </c>
      <c r="S235" s="201">
        <v>0</v>
      </c>
      <c r="T235" s="202">
        <f t="shared" si="53"/>
        <v>0</v>
      </c>
      <c r="AR235" s="24" t="s">
        <v>412</v>
      </c>
      <c r="AT235" s="24" t="s">
        <v>155</v>
      </c>
      <c r="AU235" s="24" t="s">
        <v>82</v>
      </c>
      <c r="AY235" s="24" t="s">
        <v>152</v>
      </c>
      <c r="BE235" s="203">
        <f t="shared" si="54"/>
        <v>0</v>
      </c>
      <c r="BF235" s="203">
        <f t="shared" si="55"/>
        <v>0</v>
      </c>
      <c r="BG235" s="203">
        <f t="shared" si="56"/>
        <v>0</v>
      </c>
      <c r="BH235" s="203">
        <f t="shared" si="57"/>
        <v>0</v>
      </c>
      <c r="BI235" s="203">
        <f t="shared" si="58"/>
        <v>0</v>
      </c>
      <c r="BJ235" s="24" t="s">
        <v>80</v>
      </c>
      <c r="BK235" s="203">
        <f t="shared" si="59"/>
        <v>0</v>
      </c>
      <c r="BL235" s="24" t="s">
        <v>412</v>
      </c>
      <c r="BM235" s="24" t="s">
        <v>3176</v>
      </c>
    </row>
    <row r="236" spans="2:65" s="1" customFormat="1" ht="16.5" customHeight="1">
      <c r="B236" s="41"/>
      <c r="C236" s="250" t="s">
        <v>1096</v>
      </c>
      <c r="D236" s="250" t="s">
        <v>177</v>
      </c>
      <c r="E236" s="251" t="s">
        <v>3177</v>
      </c>
      <c r="F236" s="252" t="s">
        <v>3173</v>
      </c>
      <c r="G236" s="253" t="s">
        <v>804</v>
      </c>
      <c r="H236" s="254">
        <v>1</v>
      </c>
      <c r="I236" s="255"/>
      <c r="J236" s="256">
        <f t="shared" si="50"/>
        <v>0</v>
      </c>
      <c r="K236" s="252" t="s">
        <v>21</v>
      </c>
      <c r="L236" s="257"/>
      <c r="M236" s="258" t="s">
        <v>21</v>
      </c>
      <c r="N236" s="259" t="s">
        <v>43</v>
      </c>
      <c r="O236" s="42"/>
      <c r="P236" s="201">
        <f t="shared" si="51"/>
        <v>0</v>
      </c>
      <c r="Q236" s="201">
        <v>0</v>
      </c>
      <c r="R236" s="201">
        <f t="shared" si="52"/>
        <v>0</v>
      </c>
      <c r="S236" s="201">
        <v>0</v>
      </c>
      <c r="T236" s="202">
        <f t="shared" si="53"/>
        <v>0</v>
      </c>
      <c r="AR236" s="24" t="s">
        <v>2609</v>
      </c>
      <c r="AT236" s="24" t="s">
        <v>177</v>
      </c>
      <c r="AU236" s="24" t="s">
        <v>82</v>
      </c>
      <c r="AY236" s="24" t="s">
        <v>152</v>
      </c>
      <c r="BE236" s="203">
        <f t="shared" si="54"/>
        <v>0</v>
      </c>
      <c r="BF236" s="203">
        <f t="shared" si="55"/>
        <v>0</v>
      </c>
      <c r="BG236" s="203">
        <f t="shared" si="56"/>
        <v>0</v>
      </c>
      <c r="BH236" s="203">
        <f t="shared" si="57"/>
        <v>0</v>
      </c>
      <c r="BI236" s="203">
        <f t="shared" si="58"/>
        <v>0</v>
      </c>
      <c r="BJ236" s="24" t="s">
        <v>80</v>
      </c>
      <c r="BK236" s="203">
        <f t="shared" si="59"/>
        <v>0</v>
      </c>
      <c r="BL236" s="24" t="s">
        <v>412</v>
      </c>
      <c r="BM236" s="24" t="s">
        <v>3178</v>
      </c>
    </row>
    <row r="237" spans="2:65" s="1" customFormat="1" ht="16.5" customHeight="1">
      <c r="B237" s="41"/>
      <c r="C237" s="192" t="s">
        <v>1100</v>
      </c>
      <c r="D237" s="192" t="s">
        <v>155</v>
      </c>
      <c r="E237" s="193" t="s">
        <v>3179</v>
      </c>
      <c r="F237" s="194" t="s">
        <v>3180</v>
      </c>
      <c r="G237" s="195" t="s">
        <v>804</v>
      </c>
      <c r="H237" s="196">
        <v>1</v>
      </c>
      <c r="I237" s="197"/>
      <c r="J237" s="198">
        <f t="shared" si="50"/>
        <v>0</v>
      </c>
      <c r="K237" s="194" t="s">
        <v>21</v>
      </c>
      <c r="L237" s="61"/>
      <c r="M237" s="199" t="s">
        <v>21</v>
      </c>
      <c r="N237" s="200" t="s">
        <v>43</v>
      </c>
      <c r="O237" s="42"/>
      <c r="P237" s="201">
        <f t="shared" si="51"/>
        <v>0</v>
      </c>
      <c r="Q237" s="201">
        <v>0</v>
      </c>
      <c r="R237" s="201">
        <f t="shared" si="52"/>
        <v>0</v>
      </c>
      <c r="S237" s="201">
        <v>0</v>
      </c>
      <c r="T237" s="202">
        <f t="shared" si="53"/>
        <v>0</v>
      </c>
      <c r="AR237" s="24" t="s">
        <v>412</v>
      </c>
      <c r="AT237" s="24" t="s">
        <v>155</v>
      </c>
      <c r="AU237" s="24" t="s">
        <v>82</v>
      </c>
      <c r="AY237" s="24" t="s">
        <v>152</v>
      </c>
      <c r="BE237" s="203">
        <f t="shared" si="54"/>
        <v>0</v>
      </c>
      <c r="BF237" s="203">
        <f t="shared" si="55"/>
        <v>0</v>
      </c>
      <c r="BG237" s="203">
        <f t="shared" si="56"/>
        <v>0</v>
      </c>
      <c r="BH237" s="203">
        <f t="shared" si="57"/>
        <v>0</v>
      </c>
      <c r="BI237" s="203">
        <f t="shared" si="58"/>
        <v>0</v>
      </c>
      <c r="BJ237" s="24" t="s">
        <v>80</v>
      </c>
      <c r="BK237" s="203">
        <f t="shared" si="59"/>
        <v>0</v>
      </c>
      <c r="BL237" s="24" t="s">
        <v>412</v>
      </c>
      <c r="BM237" s="24" t="s">
        <v>3181</v>
      </c>
    </row>
    <row r="238" spans="2:65" s="1" customFormat="1" ht="16.5" customHeight="1">
      <c r="B238" s="41"/>
      <c r="C238" s="250" t="s">
        <v>1105</v>
      </c>
      <c r="D238" s="250" t="s">
        <v>177</v>
      </c>
      <c r="E238" s="251" t="s">
        <v>3182</v>
      </c>
      <c r="F238" s="252" t="s">
        <v>3183</v>
      </c>
      <c r="G238" s="253" t="s">
        <v>804</v>
      </c>
      <c r="H238" s="254">
        <v>1</v>
      </c>
      <c r="I238" s="255"/>
      <c r="J238" s="256">
        <f t="shared" si="50"/>
        <v>0</v>
      </c>
      <c r="K238" s="252" t="s">
        <v>21</v>
      </c>
      <c r="L238" s="257"/>
      <c r="M238" s="258" t="s">
        <v>21</v>
      </c>
      <c r="N238" s="259" t="s">
        <v>43</v>
      </c>
      <c r="O238" s="42"/>
      <c r="P238" s="201">
        <f t="shared" si="51"/>
        <v>0</v>
      </c>
      <c r="Q238" s="201">
        <v>0</v>
      </c>
      <c r="R238" s="201">
        <f t="shared" si="52"/>
        <v>0</v>
      </c>
      <c r="S238" s="201">
        <v>0</v>
      </c>
      <c r="T238" s="202">
        <f t="shared" si="53"/>
        <v>0</v>
      </c>
      <c r="AR238" s="24" t="s">
        <v>2609</v>
      </c>
      <c r="AT238" s="24" t="s">
        <v>177</v>
      </c>
      <c r="AU238" s="24" t="s">
        <v>82</v>
      </c>
      <c r="AY238" s="24" t="s">
        <v>152</v>
      </c>
      <c r="BE238" s="203">
        <f t="shared" si="54"/>
        <v>0</v>
      </c>
      <c r="BF238" s="203">
        <f t="shared" si="55"/>
        <v>0</v>
      </c>
      <c r="BG238" s="203">
        <f t="shared" si="56"/>
        <v>0</v>
      </c>
      <c r="BH238" s="203">
        <f t="shared" si="57"/>
        <v>0</v>
      </c>
      <c r="BI238" s="203">
        <f t="shared" si="58"/>
        <v>0</v>
      </c>
      <c r="BJ238" s="24" t="s">
        <v>80</v>
      </c>
      <c r="BK238" s="203">
        <f t="shared" si="59"/>
        <v>0</v>
      </c>
      <c r="BL238" s="24" t="s">
        <v>412</v>
      </c>
      <c r="BM238" s="24" t="s">
        <v>3184</v>
      </c>
    </row>
    <row r="239" spans="2:65" s="1" customFormat="1" ht="16.5" customHeight="1">
      <c r="B239" s="41"/>
      <c r="C239" s="192" t="s">
        <v>1112</v>
      </c>
      <c r="D239" s="192" t="s">
        <v>155</v>
      </c>
      <c r="E239" s="193" t="s">
        <v>3185</v>
      </c>
      <c r="F239" s="194" t="s">
        <v>3186</v>
      </c>
      <c r="G239" s="195" t="s">
        <v>804</v>
      </c>
      <c r="H239" s="196">
        <v>1</v>
      </c>
      <c r="I239" s="197"/>
      <c r="J239" s="198">
        <f t="shared" si="50"/>
        <v>0</v>
      </c>
      <c r="K239" s="194" t="s">
        <v>21</v>
      </c>
      <c r="L239" s="61"/>
      <c r="M239" s="199" t="s">
        <v>21</v>
      </c>
      <c r="N239" s="200" t="s">
        <v>43</v>
      </c>
      <c r="O239" s="42"/>
      <c r="P239" s="201">
        <f t="shared" si="51"/>
        <v>0</v>
      </c>
      <c r="Q239" s="201">
        <v>0</v>
      </c>
      <c r="R239" s="201">
        <f t="shared" si="52"/>
        <v>0</v>
      </c>
      <c r="S239" s="201">
        <v>0</v>
      </c>
      <c r="T239" s="202">
        <f t="shared" si="53"/>
        <v>0</v>
      </c>
      <c r="AR239" s="24" t="s">
        <v>412</v>
      </c>
      <c r="AT239" s="24" t="s">
        <v>155</v>
      </c>
      <c r="AU239" s="24" t="s">
        <v>82</v>
      </c>
      <c r="AY239" s="24" t="s">
        <v>152</v>
      </c>
      <c r="BE239" s="203">
        <f t="shared" si="54"/>
        <v>0</v>
      </c>
      <c r="BF239" s="203">
        <f t="shared" si="55"/>
        <v>0</v>
      </c>
      <c r="BG239" s="203">
        <f t="shared" si="56"/>
        <v>0</v>
      </c>
      <c r="BH239" s="203">
        <f t="shared" si="57"/>
        <v>0</v>
      </c>
      <c r="BI239" s="203">
        <f t="shared" si="58"/>
        <v>0</v>
      </c>
      <c r="BJ239" s="24" t="s">
        <v>80</v>
      </c>
      <c r="BK239" s="203">
        <f t="shared" si="59"/>
        <v>0</v>
      </c>
      <c r="BL239" s="24" t="s">
        <v>412</v>
      </c>
      <c r="BM239" s="24" t="s">
        <v>3187</v>
      </c>
    </row>
    <row r="240" spans="2:65" s="1" customFormat="1" ht="16.5" customHeight="1">
      <c r="B240" s="41"/>
      <c r="C240" s="250" t="s">
        <v>1117</v>
      </c>
      <c r="D240" s="250" t="s">
        <v>177</v>
      </c>
      <c r="E240" s="251" t="s">
        <v>3188</v>
      </c>
      <c r="F240" s="252" t="s">
        <v>3189</v>
      </c>
      <c r="G240" s="253" t="s">
        <v>804</v>
      </c>
      <c r="H240" s="254">
        <v>1</v>
      </c>
      <c r="I240" s="255"/>
      <c r="J240" s="256">
        <f t="shared" si="50"/>
        <v>0</v>
      </c>
      <c r="K240" s="252" t="s">
        <v>21</v>
      </c>
      <c r="L240" s="257"/>
      <c r="M240" s="258" t="s">
        <v>21</v>
      </c>
      <c r="N240" s="259" t="s">
        <v>43</v>
      </c>
      <c r="O240" s="42"/>
      <c r="P240" s="201">
        <f t="shared" si="51"/>
        <v>0</v>
      </c>
      <c r="Q240" s="201">
        <v>0</v>
      </c>
      <c r="R240" s="201">
        <f t="shared" si="52"/>
        <v>0</v>
      </c>
      <c r="S240" s="201">
        <v>0</v>
      </c>
      <c r="T240" s="202">
        <f t="shared" si="53"/>
        <v>0</v>
      </c>
      <c r="AR240" s="24" t="s">
        <v>2609</v>
      </c>
      <c r="AT240" s="24" t="s">
        <v>177</v>
      </c>
      <c r="AU240" s="24" t="s">
        <v>82</v>
      </c>
      <c r="AY240" s="24" t="s">
        <v>152</v>
      </c>
      <c r="BE240" s="203">
        <f t="shared" si="54"/>
        <v>0</v>
      </c>
      <c r="BF240" s="203">
        <f t="shared" si="55"/>
        <v>0</v>
      </c>
      <c r="BG240" s="203">
        <f t="shared" si="56"/>
        <v>0</v>
      </c>
      <c r="BH240" s="203">
        <f t="shared" si="57"/>
        <v>0</v>
      </c>
      <c r="BI240" s="203">
        <f t="shared" si="58"/>
        <v>0</v>
      </c>
      <c r="BJ240" s="24" t="s">
        <v>80</v>
      </c>
      <c r="BK240" s="203">
        <f t="shared" si="59"/>
        <v>0</v>
      </c>
      <c r="BL240" s="24" t="s">
        <v>412</v>
      </c>
      <c r="BM240" s="24" t="s">
        <v>3190</v>
      </c>
    </row>
    <row r="241" spans="2:65" s="1" customFormat="1" ht="16.5" customHeight="1">
      <c r="B241" s="41"/>
      <c r="C241" s="192" t="s">
        <v>1122</v>
      </c>
      <c r="D241" s="192" t="s">
        <v>155</v>
      </c>
      <c r="E241" s="193" t="s">
        <v>3191</v>
      </c>
      <c r="F241" s="194" t="s">
        <v>3192</v>
      </c>
      <c r="G241" s="195" t="s">
        <v>804</v>
      </c>
      <c r="H241" s="196">
        <v>3</v>
      </c>
      <c r="I241" s="197"/>
      <c r="J241" s="198">
        <f t="shared" si="50"/>
        <v>0</v>
      </c>
      <c r="K241" s="194" t="s">
        <v>21</v>
      </c>
      <c r="L241" s="61"/>
      <c r="M241" s="199" t="s">
        <v>21</v>
      </c>
      <c r="N241" s="200" t="s">
        <v>43</v>
      </c>
      <c r="O241" s="42"/>
      <c r="P241" s="201">
        <f t="shared" si="51"/>
        <v>0</v>
      </c>
      <c r="Q241" s="201">
        <v>0</v>
      </c>
      <c r="R241" s="201">
        <f t="shared" si="52"/>
        <v>0</v>
      </c>
      <c r="S241" s="201">
        <v>0</v>
      </c>
      <c r="T241" s="202">
        <f t="shared" si="53"/>
        <v>0</v>
      </c>
      <c r="AR241" s="24" t="s">
        <v>412</v>
      </c>
      <c r="AT241" s="24" t="s">
        <v>155</v>
      </c>
      <c r="AU241" s="24" t="s">
        <v>82</v>
      </c>
      <c r="AY241" s="24" t="s">
        <v>152</v>
      </c>
      <c r="BE241" s="203">
        <f t="shared" si="54"/>
        <v>0</v>
      </c>
      <c r="BF241" s="203">
        <f t="shared" si="55"/>
        <v>0</v>
      </c>
      <c r="BG241" s="203">
        <f t="shared" si="56"/>
        <v>0</v>
      </c>
      <c r="BH241" s="203">
        <f t="shared" si="57"/>
        <v>0</v>
      </c>
      <c r="BI241" s="203">
        <f t="shared" si="58"/>
        <v>0</v>
      </c>
      <c r="BJ241" s="24" t="s">
        <v>80</v>
      </c>
      <c r="BK241" s="203">
        <f t="shared" si="59"/>
        <v>0</v>
      </c>
      <c r="BL241" s="24" t="s">
        <v>412</v>
      </c>
      <c r="BM241" s="24" t="s">
        <v>3193</v>
      </c>
    </row>
    <row r="242" spans="2:65" s="1" customFormat="1" ht="16.5" customHeight="1">
      <c r="B242" s="41"/>
      <c r="C242" s="250" t="s">
        <v>1127</v>
      </c>
      <c r="D242" s="250" t="s">
        <v>177</v>
      </c>
      <c r="E242" s="251" t="s">
        <v>3194</v>
      </c>
      <c r="F242" s="252" t="s">
        <v>3195</v>
      </c>
      <c r="G242" s="253" t="s">
        <v>804</v>
      </c>
      <c r="H242" s="254">
        <v>3</v>
      </c>
      <c r="I242" s="255"/>
      <c r="J242" s="256">
        <f t="shared" ref="J242:J273" si="60">ROUND(I242*H242,2)</f>
        <v>0</v>
      </c>
      <c r="K242" s="252" t="s">
        <v>21</v>
      </c>
      <c r="L242" s="257"/>
      <c r="M242" s="258" t="s">
        <v>21</v>
      </c>
      <c r="N242" s="259" t="s">
        <v>43</v>
      </c>
      <c r="O242" s="42"/>
      <c r="P242" s="201">
        <f t="shared" ref="P242:P273" si="61">O242*H242</f>
        <v>0</v>
      </c>
      <c r="Q242" s="201">
        <v>0</v>
      </c>
      <c r="R242" s="201">
        <f t="shared" ref="R242:R273" si="62">Q242*H242</f>
        <v>0</v>
      </c>
      <c r="S242" s="201">
        <v>0</v>
      </c>
      <c r="T242" s="202">
        <f t="shared" ref="T242:T273" si="63">S242*H242</f>
        <v>0</v>
      </c>
      <c r="AR242" s="24" t="s">
        <v>2609</v>
      </c>
      <c r="AT242" s="24" t="s">
        <v>177</v>
      </c>
      <c r="AU242" s="24" t="s">
        <v>82</v>
      </c>
      <c r="AY242" s="24" t="s">
        <v>152</v>
      </c>
      <c r="BE242" s="203">
        <f t="shared" ref="BE242:BE273" si="64">IF(N242="základní",J242,0)</f>
        <v>0</v>
      </c>
      <c r="BF242" s="203">
        <f t="shared" ref="BF242:BF273" si="65">IF(N242="snížená",J242,0)</f>
        <v>0</v>
      </c>
      <c r="BG242" s="203">
        <f t="shared" ref="BG242:BG273" si="66">IF(N242="zákl. přenesená",J242,0)</f>
        <v>0</v>
      </c>
      <c r="BH242" s="203">
        <f t="shared" ref="BH242:BH273" si="67">IF(N242="sníž. přenesená",J242,0)</f>
        <v>0</v>
      </c>
      <c r="BI242" s="203">
        <f t="shared" ref="BI242:BI273" si="68">IF(N242="nulová",J242,0)</f>
        <v>0</v>
      </c>
      <c r="BJ242" s="24" t="s">
        <v>80</v>
      </c>
      <c r="BK242" s="203">
        <f t="shared" ref="BK242:BK273" si="69">ROUND(I242*H242,2)</f>
        <v>0</v>
      </c>
      <c r="BL242" s="24" t="s">
        <v>412</v>
      </c>
      <c r="BM242" s="24" t="s">
        <v>3196</v>
      </c>
    </row>
    <row r="243" spans="2:65" s="1" customFormat="1" ht="16.5" customHeight="1">
      <c r="B243" s="41"/>
      <c r="C243" s="192" t="s">
        <v>1132</v>
      </c>
      <c r="D243" s="192" t="s">
        <v>155</v>
      </c>
      <c r="E243" s="193" t="s">
        <v>3197</v>
      </c>
      <c r="F243" s="194" t="s">
        <v>3198</v>
      </c>
      <c r="G243" s="195" t="s">
        <v>804</v>
      </c>
      <c r="H243" s="196">
        <v>2</v>
      </c>
      <c r="I243" s="197"/>
      <c r="J243" s="198">
        <f t="shared" si="60"/>
        <v>0</v>
      </c>
      <c r="K243" s="194" t="s">
        <v>21</v>
      </c>
      <c r="L243" s="61"/>
      <c r="M243" s="199" t="s">
        <v>21</v>
      </c>
      <c r="N243" s="200" t="s">
        <v>43</v>
      </c>
      <c r="O243" s="42"/>
      <c r="P243" s="201">
        <f t="shared" si="61"/>
        <v>0</v>
      </c>
      <c r="Q243" s="201">
        <v>0</v>
      </c>
      <c r="R243" s="201">
        <f t="shared" si="62"/>
        <v>0</v>
      </c>
      <c r="S243" s="201">
        <v>0</v>
      </c>
      <c r="T243" s="202">
        <f t="shared" si="63"/>
        <v>0</v>
      </c>
      <c r="AR243" s="24" t="s">
        <v>412</v>
      </c>
      <c r="AT243" s="24" t="s">
        <v>155</v>
      </c>
      <c r="AU243" s="24" t="s">
        <v>82</v>
      </c>
      <c r="AY243" s="24" t="s">
        <v>152</v>
      </c>
      <c r="BE243" s="203">
        <f t="shared" si="64"/>
        <v>0</v>
      </c>
      <c r="BF243" s="203">
        <f t="shared" si="65"/>
        <v>0</v>
      </c>
      <c r="BG243" s="203">
        <f t="shared" si="66"/>
        <v>0</v>
      </c>
      <c r="BH243" s="203">
        <f t="shared" si="67"/>
        <v>0</v>
      </c>
      <c r="BI243" s="203">
        <f t="shared" si="68"/>
        <v>0</v>
      </c>
      <c r="BJ243" s="24" t="s">
        <v>80</v>
      </c>
      <c r="BK243" s="203">
        <f t="shared" si="69"/>
        <v>0</v>
      </c>
      <c r="BL243" s="24" t="s">
        <v>412</v>
      </c>
      <c r="BM243" s="24" t="s">
        <v>3199</v>
      </c>
    </row>
    <row r="244" spans="2:65" s="1" customFormat="1" ht="16.5" customHeight="1">
      <c r="B244" s="41"/>
      <c r="C244" s="250" t="s">
        <v>1137</v>
      </c>
      <c r="D244" s="250" t="s">
        <v>177</v>
      </c>
      <c r="E244" s="251" t="s">
        <v>3200</v>
      </c>
      <c r="F244" s="252" t="s">
        <v>3201</v>
      </c>
      <c r="G244" s="253" t="s">
        <v>804</v>
      </c>
      <c r="H244" s="254">
        <v>2</v>
      </c>
      <c r="I244" s="255"/>
      <c r="J244" s="256">
        <f t="shared" si="60"/>
        <v>0</v>
      </c>
      <c r="K244" s="252" t="s">
        <v>21</v>
      </c>
      <c r="L244" s="257"/>
      <c r="M244" s="258" t="s">
        <v>21</v>
      </c>
      <c r="N244" s="259" t="s">
        <v>43</v>
      </c>
      <c r="O244" s="42"/>
      <c r="P244" s="201">
        <f t="shared" si="61"/>
        <v>0</v>
      </c>
      <c r="Q244" s="201">
        <v>0</v>
      </c>
      <c r="R244" s="201">
        <f t="shared" si="62"/>
        <v>0</v>
      </c>
      <c r="S244" s="201">
        <v>0</v>
      </c>
      <c r="T244" s="202">
        <f t="shared" si="63"/>
        <v>0</v>
      </c>
      <c r="AR244" s="24" t="s">
        <v>2609</v>
      </c>
      <c r="AT244" s="24" t="s">
        <v>177</v>
      </c>
      <c r="AU244" s="24" t="s">
        <v>82</v>
      </c>
      <c r="AY244" s="24" t="s">
        <v>152</v>
      </c>
      <c r="BE244" s="203">
        <f t="shared" si="64"/>
        <v>0</v>
      </c>
      <c r="BF244" s="203">
        <f t="shared" si="65"/>
        <v>0</v>
      </c>
      <c r="BG244" s="203">
        <f t="shared" si="66"/>
        <v>0</v>
      </c>
      <c r="BH244" s="203">
        <f t="shared" si="67"/>
        <v>0</v>
      </c>
      <c r="BI244" s="203">
        <f t="shared" si="68"/>
        <v>0</v>
      </c>
      <c r="BJ244" s="24" t="s">
        <v>80</v>
      </c>
      <c r="BK244" s="203">
        <f t="shared" si="69"/>
        <v>0</v>
      </c>
      <c r="BL244" s="24" t="s">
        <v>412</v>
      </c>
      <c r="BM244" s="24" t="s">
        <v>3202</v>
      </c>
    </row>
    <row r="245" spans="2:65" s="1" customFormat="1" ht="16.5" customHeight="1">
      <c r="B245" s="41"/>
      <c r="C245" s="192" t="s">
        <v>1142</v>
      </c>
      <c r="D245" s="192" t="s">
        <v>155</v>
      </c>
      <c r="E245" s="193" t="s">
        <v>3203</v>
      </c>
      <c r="F245" s="194" t="s">
        <v>3204</v>
      </c>
      <c r="G245" s="195" t="s">
        <v>804</v>
      </c>
      <c r="H245" s="196">
        <v>16</v>
      </c>
      <c r="I245" s="197"/>
      <c r="J245" s="198">
        <f t="shared" si="60"/>
        <v>0</v>
      </c>
      <c r="K245" s="194" t="s">
        <v>21</v>
      </c>
      <c r="L245" s="61"/>
      <c r="M245" s="199" t="s">
        <v>21</v>
      </c>
      <c r="N245" s="200" t="s">
        <v>43</v>
      </c>
      <c r="O245" s="42"/>
      <c r="P245" s="201">
        <f t="shared" si="61"/>
        <v>0</v>
      </c>
      <c r="Q245" s="201">
        <v>0</v>
      </c>
      <c r="R245" s="201">
        <f t="shared" si="62"/>
        <v>0</v>
      </c>
      <c r="S245" s="201">
        <v>0</v>
      </c>
      <c r="T245" s="202">
        <f t="shared" si="63"/>
        <v>0</v>
      </c>
      <c r="AR245" s="24" t="s">
        <v>412</v>
      </c>
      <c r="AT245" s="24" t="s">
        <v>155</v>
      </c>
      <c r="AU245" s="24" t="s">
        <v>82</v>
      </c>
      <c r="AY245" s="24" t="s">
        <v>152</v>
      </c>
      <c r="BE245" s="203">
        <f t="shared" si="64"/>
        <v>0</v>
      </c>
      <c r="BF245" s="203">
        <f t="shared" si="65"/>
        <v>0</v>
      </c>
      <c r="BG245" s="203">
        <f t="shared" si="66"/>
        <v>0</v>
      </c>
      <c r="BH245" s="203">
        <f t="shared" si="67"/>
        <v>0</v>
      </c>
      <c r="BI245" s="203">
        <f t="shared" si="68"/>
        <v>0</v>
      </c>
      <c r="BJ245" s="24" t="s">
        <v>80</v>
      </c>
      <c r="BK245" s="203">
        <f t="shared" si="69"/>
        <v>0</v>
      </c>
      <c r="BL245" s="24" t="s">
        <v>412</v>
      </c>
      <c r="BM245" s="24" t="s">
        <v>3205</v>
      </c>
    </row>
    <row r="246" spans="2:65" s="1" customFormat="1" ht="16.5" customHeight="1">
      <c r="B246" s="41"/>
      <c r="C246" s="250" t="s">
        <v>1149</v>
      </c>
      <c r="D246" s="250" t="s">
        <v>177</v>
      </c>
      <c r="E246" s="251" t="s">
        <v>3206</v>
      </c>
      <c r="F246" s="252" t="s">
        <v>3207</v>
      </c>
      <c r="G246" s="253" t="s">
        <v>804</v>
      </c>
      <c r="H246" s="254">
        <v>16</v>
      </c>
      <c r="I246" s="255"/>
      <c r="J246" s="256">
        <f t="shared" si="60"/>
        <v>0</v>
      </c>
      <c r="K246" s="252" t="s">
        <v>21</v>
      </c>
      <c r="L246" s="257"/>
      <c r="M246" s="258" t="s">
        <v>21</v>
      </c>
      <c r="N246" s="259" t="s">
        <v>43</v>
      </c>
      <c r="O246" s="42"/>
      <c r="P246" s="201">
        <f t="shared" si="61"/>
        <v>0</v>
      </c>
      <c r="Q246" s="201">
        <v>0</v>
      </c>
      <c r="R246" s="201">
        <f t="shared" si="62"/>
        <v>0</v>
      </c>
      <c r="S246" s="201">
        <v>0</v>
      </c>
      <c r="T246" s="202">
        <f t="shared" si="63"/>
        <v>0</v>
      </c>
      <c r="AR246" s="24" t="s">
        <v>2609</v>
      </c>
      <c r="AT246" s="24" t="s">
        <v>177</v>
      </c>
      <c r="AU246" s="24" t="s">
        <v>82</v>
      </c>
      <c r="AY246" s="24" t="s">
        <v>152</v>
      </c>
      <c r="BE246" s="203">
        <f t="shared" si="64"/>
        <v>0</v>
      </c>
      <c r="BF246" s="203">
        <f t="shared" si="65"/>
        <v>0</v>
      </c>
      <c r="BG246" s="203">
        <f t="shared" si="66"/>
        <v>0</v>
      </c>
      <c r="BH246" s="203">
        <f t="shared" si="67"/>
        <v>0</v>
      </c>
      <c r="BI246" s="203">
        <f t="shared" si="68"/>
        <v>0</v>
      </c>
      <c r="BJ246" s="24" t="s">
        <v>80</v>
      </c>
      <c r="BK246" s="203">
        <f t="shared" si="69"/>
        <v>0</v>
      </c>
      <c r="BL246" s="24" t="s">
        <v>412</v>
      </c>
      <c r="BM246" s="24" t="s">
        <v>3208</v>
      </c>
    </row>
    <row r="247" spans="2:65" s="1" customFormat="1" ht="16.5" customHeight="1">
      <c r="B247" s="41"/>
      <c r="C247" s="192" t="s">
        <v>1178</v>
      </c>
      <c r="D247" s="192" t="s">
        <v>155</v>
      </c>
      <c r="E247" s="193" t="s">
        <v>3209</v>
      </c>
      <c r="F247" s="194" t="s">
        <v>3210</v>
      </c>
      <c r="G247" s="195" t="s">
        <v>804</v>
      </c>
      <c r="H247" s="196">
        <v>14</v>
      </c>
      <c r="I247" s="197"/>
      <c r="J247" s="198">
        <f t="shared" si="60"/>
        <v>0</v>
      </c>
      <c r="K247" s="194" t="s">
        <v>21</v>
      </c>
      <c r="L247" s="61"/>
      <c r="M247" s="199" t="s">
        <v>21</v>
      </c>
      <c r="N247" s="200" t="s">
        <v>43</v>
      </c>
      <c r="O247" s="42"/>
      <c r="P247" s="201">
        <f t="shared" si="61"/>
        <v>0</v>
      </c>
      <c r="Q247" s="201">
        <v>0</v>
      </c>
      <c r="R247" s="201">
        <f t="shared" si="62"/>
        <v>0</v>
      </c>
      <c r="S247" s="201">
        <v>0</v>
      </c>
      <c r="T247" s="202">
        <f t="shared" si="63"/>
        <v>0</v>
      </c>
      <c r="AR247" s="24" t="s">
        <v>412</v>
      </c>
      <c r="AT247" s="24" t="s">
        <v>155</v>
      </c>
      <c r="AU247" s="24" t="s">
        <v>82</v>
      </c>
      <c r="AY247" s="24" t="s">
        <v>152</v>
      </c>
      <c r="BE247" s="203">
        <f t="shared" si="64"/>
        <v>0</v>
      </c>
      <c r="BF247" s="203">
        <f t="shared" si="65"/>
        <v>0</v>
      </c>
      <c r="BG247" s="203">
        <f t="shared" si="66"/>
        <v>0</v>
      </c>
      <c r="BH247" s="203">
        <f t="shared" si="67"/>
        <v>0</v>
      </c>
      <c r="BI247" s="203">
        <f t="shared" si="68"/>
        <v>0</v>
      </c>
      <c r="BJ247" s="24" t="s">
        <v>80</v>
      </c>
      <c r="BK247" s="203">
        <f t="shared" si="69"/>
        <v>0</v>
      </c>
      <c r="BL247" s="24" t="s">
        <v>412</v>
      </c>
      <c r="BM247" s="24" t="s">
        <v>3211</v>
      </c>
    </row>
    <row r="248" spans="2:65" s="1" customFormat="1" ht="16.5" customHeight="1">
      <c r="B248" s="41"/>
      <c r="C248" s="250" t="s">
        <v>1183</v>
      </c>
      <c r="D248" s="250" t="s">
        <v>177</v>
      </c>
      <c r="E248" s="251" t="s">
        <v>3212</v>
      </c>
      <c r="F248" s="252" t="s">
        <v>3213</v>
      </c>
      <c r="G248" s="253" t="s">
        <v>804</v>
      </c>
      <c r="H248" s="254">
        <v>14</v>
      </c>
      <c r="I248" s="255"/>
      <c r="J248" s="256">
        <f t="shared" si="60"/>
        <v>0</v>
      </c>
      <c r="K248" s="252" t="s">
        <v>21</v>
      </c>
      <c r="L248" s="257"/>
      <c r="M248" s="258" t="s">
        <v>21</v>
      </c>
      <c r="N248" s="259" t="s">
        <v>43</v>
      </c>
      <c r="O248" s="42"/>
      <c r="P248" s="201">
        <f t="shared" si="61"/>
        <v>0</v>
      </c>
      <c r="Q248" s="201">
        <v>0</v>
      </c>
      <c r="R248" s="201">
        <f t="shared" si="62"/>
        <v>0</v>
      </c>
      <c r="S248" s="201">
        <v>0</v>
      </c>
      <c r="T248" s="202">
        <f t="shared" si="63"/>
        <v>0</v>
      </c>
      <c r="AR248" s="24" t="s">
        <v>2609</v>
      </c>
      <c r="AT248" s="24" t="s">
        <v>177</v>
      </c>
      <c r="AU248" s="24" t="s">
        <v>82</v>
      </c>
      <c r="AY248" s="24" t="s">
        <v>152</v>
      </c>
      <c r="BE248" s="203">
        <f t="shared" si="64"/>
        <v>0</v>
      </c>
      <c r="BF248" s="203">
        <f t="shared" si="65"/>
        <v>0</v>
      </c>
      <c r="BG248" s="203">
        <f t="shared" si="66"/>
        <v>0</v>
      </c>
      <c r="BH248" s="203">
        <f t="shared" si="67"/>
        <v>0</v>
      </c>
      <c r="BI248" s="203">
        <f t="shared" si="68"/>
        <v>0</v>
      </c>
      <c r="BJ248" s="24" t="s">
        <v>80</v>
      </c>
      <c r="BK248" s="203">
        <f t="shared" si="69"/>
        <v>0</v>
      </c>
      <c r="BL248" s="24" t="s">
        <v>412</v>
      </c>
      <c r="BM248" s="24" t="s">
        <v>3214</v>
      </c>
    </row>
    <row r="249" spans="2:65" s="1" customFormat="1" ht="16.5" customHeight="1">
      <c r="B249" s="41"/>
      <c r="C249" s="192" t="s">
        <v>1188</v>
      </c>
      <c r="D249" s="192" t="s">
        <v>155</v>
      </c>
      <c r="E249" s="193" t="s">
        <v>3215</v>
      </c>
      <c r="F249" s="194" t="s">
        <v>3216</v>
      </c>
      <c r="G249" s="195" t="s">
        <v>804</v>
      </c>
      <c r="H249" s="196">
        <v>2</v>
      </c>
      <c r="I249" s="197"/>
      <c r="J249" s="198">
        <f t="shared" si="60"/>
        <v>0</v>
      </c>
      <c r="K249" s="194" t="s">
        <v>21</v>
      </c>
      <c r="L249" s="61"/>
      <c r="M249" s="199" t="s">
        <v>21</v>
      </c>
      <c r="N249" s="200" t="s">
        <v>43</v>
      </c>
      <c r="O249" s="42"/>
      <c r="P249" s="201">
        <f t="shared" si="61"/>
        <v>0</v>
      </c>
      <c r="Q249" s="201">
        <v>0</v>
      </c>
      <c r="R249" s="201">
        <f t="shared" si="62"/>
        <v>0</v>
      </c>
      <c r="S249" s="201">
        <v>0</v>
      </c>
      <c r="T249" s="202">
        <f t="shared" si="63"/>
        <v>0</v>
      </c>
      <c r="AR249" s="24" t="s">
        <v>412</v>
      </c>
      <c r="AT249" s="24" t="s">
        <v>155</v>
      </c>
      <c r="AU249" s="24" t="s">
        <v>82</v>
      </c>
      <c r="AY249" s="24" t="s">
        <v>152</v>
      </c>
      <c r="BE249" s="203">
        <f t="shared" si="64"/>
        <v>0</v>
      </c>
      <c r="BF249" s="203">
        <f t="shared" si="65"/>
        <v>0</v>
      </c>
      <c r="BG249" s="203">
        <f t="shared" si="66"/>
        <v>0</v>
      </c>
      <c r="BH249" s="203">
        <f t="shared" si="67"/>
        <v>0</v>
      </c>
      <c r="BI249" s="203">
        <f t="shared" si="68"/>
        <v>0</v>
      </c>
      <c r="BJ249" s="24" t="s">
        <v>80</v>
      </c>
      <c r="BK249" s="203">
        <f t="shared" si="69"/>
        <v>0</v>
      </c>
      <c r="BL249" s="24" t="s">
        <v>412</v>
      </c>
      <c r="BM249" s="24" t="s">
        <v>3217</v>
      </c>
    </row>
    <row r="250" spans="2:65" s="1" customFormat="1" ht="16.5" customHeight="1">
      <c r="B250" s="41"/>
      <c r="C250" s="250" t="s">
        <v>1195</v>
      </c>
      <c r="D250" s="250" t="s">
        <v>177</v>
      </c>
      <c r="E250" s="251" t="s">
        <v>3218</v>
      </c>
      <c r="F250" s="252" t="s">
        <v>3219</v>
      </c>
      <c r="G250" s="253" t="s">
        <v>804</v>
      </c>
      <c r="H250" s="254">
        <v>2</v>
      </c>
      <c r="I250" s="255"/>
      <c r="J250" s="256">
        <f t="shared" si="60"/>
        <v>0</v>
      </c>
      <c r="K250" s="252" t="s">
        <v>21</v>
      </c>
      <c r="L250" s="257"/>
      <c r="M250" s="258" t="s">
        <v>21</v>
      </c>
      <c r="N250" s="259" t="s">
        <v>43</v>
      </c>
      <c r="O250" s="42"/>
      <c r="P250" s="201">
        <f t="shared" si="61"/>
        <v>0</v>
      </c>
      <c r="Q250" s="201">
        <v>0</v>
      </c>
      <c r="R250" s="201">
        <f t="shared" si="62"/>
        <v>0</v>
      </c>
      <c r="S250" s="201">
        <v>0</v>
      </c>
      <c r="T250" s="202">
        <f t="shared" si="63"/>
        <v>0</v>
      </c>
      <c r="AR250" s="24" t="s">
        <v>2609</v>
      </c>
      <c r="AT250" s="24" t="s">
        <v>177</v>
      </c>
      <c r="AU250" s="24" t="s">
        <v>82</v>
      </c>
      <c r="AY250" s="24" t="s">
        <v>152</v>
      </c>
      <c r="BE250" s="203">
        <f t="shared" si="64"/>
        <v>0</v>
      </c>
      <c r="BF250" s="203">
        <f t="shared" si="65"/>
        <v>0</v>
      </c>
      <c r="BG250" s="203">
        <f t="shared" si="66"/>
        <v>0</v>
      </c>
      <c r="BH250" s="203">
        <f t="shared" si="67"/>
        <v>0</v>
      </c>
      <c r="BI250" s="203">
        <f t="shared" si="68"/>
        <v>0</v>
      </c>
      <c r="BJ250" s="24" t="s">
        <v>80</v>
      </c>
      <c r="BK250" s="203">
        <f t="shared" si="69"/>
        <v>0</v>
      </c>
      <c r="BL250" s="24" t="s">
        <v>412</v>
      </c>
      <c r="BM250" s="24" t="s">
        <v>3220</v>
      </c>
    </row>
    <row r="251" spans="2:65" s="1" customFormat="1" ht="16.5" customHeight="1">
      <c r="B251" s="41"/>
      <c r="C251" s="192" t="s">
        <v>1201</v>
      </c>
      <c r="D251" s="192" t="s">
        <v>155</v>
      </c>
      <c r="E251" s="193" t="s">
        <v>3221</v>
      </c>
      <c r="F251" s="194" t="s">
        <v>3222</v>
      </c>
      <c r="G251" s="195" t="s">
        <v>804</v>
      </c>
      <c r="H251" s="196">
        <v>19</v>
      </c>
      <c r="I251" s="197"/>
      <c r="J251" s="198">
        <f t="shared" si="60"/>
        <v>0</v>
      </c>
      <c r="K251" s="194" t="s">
        <v>21</v>
      </c>
      <c r="L251" s="61"/>
      <c r="M251" s="199" t="s">
        <v>21</v>
      </c>
      <c r="N251" s="200" t="s">
        <v>43</v>
      </c>
      <c r="O251" s="42"/>
      <c r="P251" s="201">
        <f t="shared" si="61"/>
        <v>0</v>
      </c>
      <c r="Q251" s="201">
        <v>0</v>
      </c>
      <c r="R251" s="201">
        <f t="shared" si="62"/>
        <v>0</v>
      </c>
      <c r="S251" s="201">
        <v>0</v>
      </c>
      <c r="T251" s="202">
        <f t="shared" si="63"/>
        <v>0</v>
      </c>
      <c r="AR251" s="24" t="s">
        <v>412</v>
      </c>
      <c r="AT251" s="24" t="s">
        <v>155</v>
      </c>
      <c r="AU251" s="24" t="s">
        <v>82</v>
      </c>
      <c r="AY251" s="24" t="s">
        <v>152</v>
      </c>
      <c r="BE251" s="203">
        <f t="shared" si="64"/>
        <v>0</v>
      </c>
      <c r="BF251" s="203">
        <f t="shared" si="65"/>
        <v>0</v>
      </c>
      <c r="BG251" s="203">
        <f t="shared" si="66"/>
        <v>0</v>
      </c>
      <c r="BH251" s="203">
        <f t="shared" si="67"/>
        <v>0</v>
      </c>
      <c r="BI251" s="203">
        <f t="shared" si="68"/>
        <v>0</v>
      </c>
      <c r="BJ251" s="24" t="s">
        <v>80</v>
      </c>
      <c r="BK251" s="203">
        <f t="shared" si="69"/>
        <v>0</v>
      </c>
      <c r="BL251" s="24" t="s">
        <v>412</v>
      </c>
      <c r="BM251" s="24" t="s">
        <v>3223</v>
      </c>
    </row>
    <row r="252" spans="2:65" s="1" customFormat="1" ht="16.5" customHeight="1">
      <c r="B252" s="41"/>
      <c r="C252" s="250" t="s">
        <v>1210</v>
      </c>
      <c r="D252" s="250" t="s">
        <v>177</v>
      </c>
      <c r="E252" s="251" t="s">
        <v>3224</v>
      </c>
      <c r="F252" s="252" t="s">
        <v>3225</v>
      </c>
      <c r="G252" s="253" t="s">
        <v>804</v>
      </c>
      <c r="H252" s="254">
        <v>19</v>
      </c>
      <c r="I252" s="255"/>
      <c r="J252" s="256">
        <f t="shared" si="60"/>
        <v>0</v>
      </c>
      <c r="K252" s="252" t="s">
        <v>21</v>
      </c>
      <c r="L252" s="257"/>
      <c r="M252" s="258" t="s">
        <v>21</v>
      </c>
      <c r="N252" s="259" t="s">
        <v>43</v>
      </c>
      <c r="O252" s="42"/>
      <c r="P252" s="201">
        <f t="shared" si="61"/>
        <v>0</v>
      </c>
      <c r="Q252" s="201">
        <v>0</v>
      </c>
      <c r="R252" s="201">
        <f t="shared" si="62"/>
        <v>0</v>
      </c>
      <c r="S252" s="201">
        <v>0</v>
      </c>
      <c r="T252" s="202">
        <f t="shared" si="63"/>
        <v>0</v>
      </c>
      <c r="AR252" s="24" t="s">
        <v>2609</v>
      </c>
      <c r="AT252" s="24" t="s">
        <v>177</v>
      </c>
      <c r="AU252" s="24" t="s">
        <v>82</v>
      </c>
      <c r="AY252" s="24" t="s">
        <v>152</v>
      </c>
      <c r="BE252" s="203">
        <f t="shared" si="64"/>
        <v>0</v>
      </c>
      <c r="BF252" s="203">
        <f t="shared" si="65"/>
        <v>0</v>
      </c>
      <c r="BG252" s="203">
        <f t="shared" si="66"/>
        <v>0</v>
      </c>
      <c r="BH252" s="203">
        <f t="shared" si="67"/>
        <v>0</v>
      </c>
      <c r="BI252" s="203">
        <f t="shared" si="68"/>
        <v>0</v>
      </c>
      <c r="BJ252" s="24" t="s">
        <v>80</v>
      </c>
      <c r="BK252" s="203">
        <f t="shared" si="69"/>
        <v>0</v>
      </c>
      <c r="BL252" s="24" t="s">
        <v>412</v>
      </c>
      <c r="BM252" s="24" t="s">
        <v>3226</v>
      </c>
    </row>
    <row r="253" spans="2:65" s="1" customFormat="1" ht="25.5" customHeight="1">
      <c r="B253" s="41"/>
      <c r="C253" s="192" t="s">
        <v>1215</v>
      </c>
      <c r="D253" s="192" t="s">
        <v>155</v>
      </c>
      <c r="E253" s="193" t="s">
        <v>3227</v>
      </c>
      <c r="F253" s="194" t="s">
        <v>3228</v>
      </c>
      <c r="G253" s="195" t="s">
        <v>804</v>
      </c>
      <c r="H253" s="196">
        <v>19</v>
      </c>
      <c r="I253" s="197"/>
      <c r="J253" s="198">
        <f t="shared" si="60"/>
        <v>0</v>
      </c>
      <c r="K253" s="194" t="s">
        <v>21</v>
      </c>
      <c r="L253" s="61"/>
      <c r="M253" s="199" t="s">
        <v>21</v>
      </c>
      <c r="N253" s="200" t="s">
        <v>43</v>
      </c>
      <c r="O253" s="42"/>
      <c r="P253" s="201">
        <f t="shared" si="61"/>
        <v>0</v>
      </c>
      <c r="Q253" s="201">
        <v>0</v>
      </c>
      <c r="R253" s="201">
        <f t="shared" si="62"/>
        <v>0</v>
      </c>
      <c r="S253" s="201">
        <v>0</v>
      </c>
      <c r="T253" s="202">
        <f t="shared" si="63"/>
        <v>0</v>
      </c>
      <c r="AR253" s="24" t="s">
        <v>412</v>
      </c>
      <c r="AT253" s="24" t="s">
        <v>155</v>
      </c>
      <c r="AU253" s="24" t="s">
        <v>82</v>
      </c>
      <c r="AY253" s="24" t="s">
        <v>152</v>
      </c>
      <c r="BE253" s="203">
        <f t="shared" si="64"/>
        <v>0</v>
      </c>
      <c r="BF253" s="203">
        <f t="shared" si="65"/>
        <v>0</v>
      </c>
      <c r="BG253" s="203">
        <f t="shared" si="66"/>
        <v>0</v>
      </c>
      <c r="BH253" s="203">
        <f t="shared" si="67"/>
        <v>0</v>
      </c>
      <c r="BI253" s="203">
        <f t="shared" si="68"/>
        <v>0</v>
      </c>
      <c r="BJ253" s="24" t="s">
        <v>80</v>
      </c>
      <c r="BK253" s="203">
        <f t="shared" si="69"/>
        <v>0</v>
      </c>
      <c r="BL253" s="24" t="s">
        <v>412</v>
      </c>
      <c r="BM253" s="24" t="s">
        <v>3229</v>
      </c>
    </row>
    <row r="254" spans="2:65" s="1" customFormat="1" ht="25.5" customHeight="1">
      <c r="B254" s="41"/>
      <c r="C254" s="250" t="s">
        <v>1222</v>
      </c>
      <c r="D254" s="250" t="s">
        <v>177</v>
      </c>
      <c r="E254" s="251" t="s">
        <v>3230</v>
      </c>
      <c r="F254" s="252" t="s">
        <v>3231</v>
      </c>
      <c r="G254" s="253" t="s">
        <v>804</v>
      </c>
      <c r="H254" s="254">
        <v>19</v>
      </c>
      <c r="I254" s="255"/>
      <c r="J254" s="256">
        <f t="shared" si="60"/>
        <v>0</v>
      </c>
      <c r="K254" s="252" t="s">
        <v>21</v>
      </c>
      <c r="L254" s="257"/>
      <c r="M254" s="258" t="s">
        <v>21</v>
      </c>
      <c r="N254" s="259" t="s">
        <v>43</v>
      </c>
      <c r="O254" s="42"/>
      <c r="P254" s="201">
        <f t="shared" si="61"/>
        <v>0</v>
      </c>
      <c r="Q254" s="201">
        <v>0</v>
      </c>
      <c r="R254" s="201">
        <f t="shared" si="62"/>
        <v>0</v>
      </c>
      <c r="S254" s="201">
        <v>0</v>
      </c>
      <c r="T254" s="202">
        <f t="shared" si="63"/>
        <v>0</v>
      </c>
      <c r="AR254" s="24" t="s">
        <v>2609</v>
      </c>
      <c r="AT254" s="24" t="s">
        <v>177</v>
      </c>
      <c r="AU254" s="24" t="s">
        <v>82</v>
      </c>
      <c r="AY254" s="24" t="s">
        <v>152</v>
      </c>
      <c r="BE254" s="203">
        <f t="shared" si="64"/>
        <v>0</v>
      </c>
      <c r="BF254" s="203">
        <f t="shared" si="65"/>
        <v>0</v>
      </c>
      <c r="BG254" s="203">
        <f t="shared" si="66"/>
        <v>0</v>
      </c>
      <c r="BH254" s="203">
        <f t="shared" si="67"/>
        <v>0</v>
      </c>
      <c r="BI254" s="203">
        <f t="shared" si="68"/>
        <v>0</v>
      </c>
      <c r="BJ254" s="24" t="s">
        <v>80</v>
      </c>
      <c r="BK254" s="203">
        <f t="shared" si="69"/>
        <v>0</v>
      </c>
      <c r="BL254" s="24" t="s">
        <v>412</v>
      </c>
      <c r="BM254" s="24" t="s">
        <v>3232</v>
      </c>
    </row>
    <row r="255" spans="2:65" s="1" customFormat="1" ht="16.5" customHeight="1">
      <c r="B255" s="41"/>
      <c r="C255" s="192" t="s">
        <v>1236</v>
      </c>
      <c r="D255" s="192" t="s">
        <v>155</v>
      </c>
      <c r="E255" s="193" t="s">
        <v>3233</v>
      </c>
      <c r="F255" s="194" t="s">
        <v>3234</v>
      </c>
      <c r="G255" s="195" t="s">
        <v>804</v>
      </c>
      <c r="H255" s="196">
        <v>6</v>
      </c>
      <c r="I255" s="197"/>
      <c r="J255" s="198">
        <f t="shared" si="60"/>
        <v>0</v>
      </c>
      <c r="K255" s="194" t="s">
        <v>21</v>
      </c>
      <c r="L255" s="61"/>
      <c r="M255" s="199" t="s">
        <v>21</v>
      </c>
      <c r="N255" s="200" t="s">
        <v>43</v>
      </c>
      <c r="O255" s="42"/>
      <c r="P255" s="201">
        <f t="shared" si="61"/>
        <v>0</v>
      </c>
      <c r="Q255" s="201">
        <v>0</v>
      </c>
      <c r="R255" s="201">
        <f t="shared" si="62"/>
        <v>0</v>
      </c>
      <c r="S255" s="201">
        <v>0</v>
      </c>
      <c r="T255" s="202">
        <f t="shared" si="63"/>
        <v>0</v>
      </c>
      <c r="AR255" s="24" t="s">
        <v>412</v>
      </c>
      <c r="AT255" s="24" t="s">
        <v>155</v>
      </c>
      <c r="AU255" s="24" t="s">
        <v>82</v>
      </c>
      <c r="AY255" s="24" t="s">
        <v>152</v>
      </c>
      <c r="BE255" s="203">
        <f t="shared" si="64"/>
        <v>0</v>
      </c>
      <c r="BF255" s="203">
        <f t="shared" si="65"/>
        <v>0</v>
      </c>
      <c r="BG255" s="203">
        <f t="shared" si="66"/>
        <v>0</v>
      </c>
      <c r="BH255" s="203">
        <f t="shared" si="67"/>
        <v>0</v>
      </c>
      <c r="BI255" s="203">
        <f t="shared" si="68"/>
        <v>0</v>
      </c>
      <c r="BJ255" s="24" t="s">
        <v>80</v>
      </c>
      <c r="BK255" s="203">
        <f t="shared" si="69"/>
        <v>0</v>
      </c>
      <c r="BL255" s="24" t="s">
        <v>412</v>
      </c>
      <c r="BM255" s="24" t="s">
        <v>3235</v>
      </c>
    </row>
    <row r="256" spans="2:65" s="1" customFormat="1" ht="16.5" customHeight="1">
      <c r="B256" s="41"/>
      <c r="C256" s="250" t="s">
        <v>1243</v>
      </c>
      <c r="D256" s="250" t="s">
        <v>177</v>
      </c>
      <c r="E256" s="251" t="s">
        <v>3236</v>
      </c>
      <c r="F256" s="252" t="s">
        <v>3237</v>
      </c>
      <c r="G256" s="253" t="s">
        <v>804</v>
      </c>
      <c r="H256" s="254">
        <v>6</v>
      </c>
      <c r="I256" s="255"/>
      <c r="J256" s="256">
        <f t="shared" si="60"/>
        <v>0</v>
      </c>
      <c r="K256" s="252" t="s">
        <v>21</v>
      </c>
      <c r="L256" s="257"/>
      <c r="M256" s="258" t="s">
        <v>21</v>
      </c>
      <c r="N256" s="259" t="s">
        <v>43</v>
      </c>
      <c r="O256" s="42"/>
      <c r="P256" s="201">
        <f t="shared" si="61"/>
        <v>0</v>
      </c>
      <c r="Q256" s="201">
        <v>0</v>
      </c>
      <c r="R256" s="201">
        <f t="shared" si="62"/>
        <v>0</v>
      </c>
      <c r="S256" s="201">
        <v>0</v>
      </c>
      <c r="T256" s="202">
        <f t="shared" si="63"/>
        <v>0</v>
      </c>
      <c r="AR256" s="24" t="s">
        <v>2609</v>
      </c>
      <c r="AT256" s="24" t="s">
        <v>177</v>
      </c>
      <c r="AU256" s="24" t="s">
        <v>82</v>
      </c>
      <c r="AY256" s="24" t="s">
        <v>152</v>
      </c>
      <c r="BE256" s="203">
        <f t="shared" si="64"/>
        <v>0</v>
      </c>
      <c r="BF256" s="203">
        <f t="shared" si="65"/>
        <v>0</v>
      </c>
      <c r="BG256" s="203">
        <f t="shared" si="66"/>
        <v>0</v>
      </c>
      <c r="BH256" s="203">
        <f t="shared" si="67"/>
        <v>0</v>
      </c>
      <c r="BI256" s="203">
        <f t="shared" si="68"/>
        <v>0</v>
      </c>
      <c r="BJ256" s="24" t="s">
        <v>80</v>
      </c>
      <c r="BK256" s="203">
        <f t="shared" si="69"/>
        <v>0</v>
      </c>
      <c r="BL256" s="24" t="s">
        <v>412</v>
      </c>
      <c r="BM256" s="24" t="s">
        <v>3238</v>
      </c>
    </row>
    <row r="257" spans="2:65" s="1" customFormat="1" ht="16.5" customHeight="1">
      <c r="B257" s="41"/>
      <c r="C257" s="192" t="s">
        <v>1247</v>
      </c>
      <c r="D257" s="192" t="s">
        <v>155</v>
      </c>
      <c r="E257" s="193" t="s">
        <v>3239</v>
      </c>
      <c r="F257" s="194" t="s">
        <v>3240</v>
      </c>
      <c r="G257" s="195" t="s">
        <v>804</v>
      </c>
      <c r="H257" s="196">
        <v>15</v>
      </c>
      <c r="I257" s="197"/>
      <c r="J257" s="198">
        <f t="shared" si="60"/>
        <v>0</v>
      </c>
      <c r="K257" s="194" t="s">
        <v>21</v>
      </c>
      <c r="L257" s="61"/>
      <c r="M257" s="199" t="s">
        <v>21</v>
      </c>
      <c r="N257" s="200" t="s">
        <v>43</v>
      </c>
      <c r="O257" s="42"/>
      <c r="P257" s="201">
        <f t="shared" si="61"/>
        <v>0</v>
      </c>
      <c r="Q257" s="201">
        <v>0</v>
      </c>
      <c r="R257" s="201">
        <f t="shared" si="62"/>
        <v>0</v>
      </c>
      <c r="S257" s="201">
        <v>0</v>
      </c>
      <c r="T257" s="202">
        <f t="shared" si="63"/>
        <v>0</v>
      </c>
      <c r="AR257" s="24" t="s">
        <v>412</v>
      </c>
      <c r="AT257" s="24" t="s">
        <v>155</v>
      </c>
      <c r="AU257" s="24" t="s">
        <v>82</v>
      </c>
      <c r="AY257" s="24" t="s">
        <v>152</v>
      </c>
      <c r="BE257" s="203">
        <f t="shared" si="64"/>
        <v>0</v>
      </c>
      <c r="BF257" s="203">
        <f t="shared" si="65"/>
        <v>0</v>
      </c>
      <c r="BG257" s="203">
        <f t="shared" si="66"/>
        <v>0</v>
      </c>
      <c r="BH257" s="203">
        <f t="shared" si="67"/>
        <v>0</v>
      </c>
      <c r="BI257" s="203">
        <f t="shared" si="68"/>
        <v>0</v>
      </c>
      <c r="BJ257" s="24" t="s">
        <v>80</v>
      </c>
      <c r="BK257" s="203">
        <f t="shared" si="69"/>
        <v>0</v>
      </c>
      <c r="BL257" s="24" t="s">
        <v>412</v>
      </c>
      <c r="BM257" s="24" t="s">
        <v>3241</v>
      </c>
    </row>
    <row r="258" spans="2:65" s="1" customFormat="1" ht="16.5" customHeight="1">
      <c r="B258" s="41"/>
      <c r="C258" s="250" t="s">
        <v>1254</v>
      </c>
      <c r="D258" s="250" t="s">
        <v>177</v>
      </c>
      <c r="E258" s="251" t="s">
        <v>3242</v>
      </c>
      <c r="F258" s="252" t="s">
        <v>3243</v>
      </c>
      <c r="G258" s="253" t="s">
        <v>804</v>
      </c>
      <c r="H258" s="254">
        <v>15</v>
      </c>
      <c r="I258" s="255"/>
      <c r="J258" s="256">
        <f t="shared" si="60"/>
        <v>0</v>
      </c>
      <c r="K258" s="252" t="s">
        <v>21</v>
      </c>
      <c r="L258" s="257"/>
      <c r="M258" s="258" t="s">
        <v>21</v>
      </c>
      <c r="N258" s="259" t="s">
        <v>43</v>
      </c>
      <c r="O258" s="42"/>
      <c r="P258" s="201">
        <f t="shared" si="61"/>
        <v>0</v>
      </c>
      <c r="Q258" s="201">
        <v>0</v>
      </c>
      <c r="R258" s="201">
        <f t="shared" si="62"/>
        <v>0</v>
      </c>
      <c r="S258" s="201">
        <v>0</v>
      </c>
      <c r="T258" s="202">
        <f t="shared" si="63"/>
        <v>0</v>
      </c>
      <c r="AR258" s="24" t="s">
        <v>2609</v>
      </c>
      <c r="AT258" s="24" t="s">
        <v>177</v>
      </c>
      <c r="AU258" s="24" t="s">
        <v>82</v>
      </c>
      <c r="AY258" s="24" t="s">
        <v>152</v>
      </c>
      <c r="BE258" s="203">
        <f t="shared" si="64"/>
        <v>0</v>
      </c>
      <c r="BF258" s="203">
        <f t="shared" si="65"/>
        <v>0</v>
      </c>
      <c r="BG258" s="203">
        <f t="shared" si="66"/>
        <v>0</v>
      </c>
      <c r="BH258" s="203">
        <f t="shared" si="67"/>
        <v>0</v>
      </c>
      <c r="BI258" s="203">
        <f t="shared" si="68"/>
        <v>0</v>
      </c>
      <c r="BJ258" s="24" t="s">
        <v>80</v>
      </c>
      <c r="BK258" s="203">
        <f t="shared" si="69"/>
        <v>0</v>
      </c>
      <c r="BL258" s="24" t="s">
        <v>412</v>
      </c>
      <c r="BM258" s="24" t="s">
        <v>3244</v>
      </c>
    </row>
    <row r="259" spans="2:65" s="1" customFormat="1" ht="16.5" customHeight="1">
      <c r="B259" s="41"/>
      <c r="C259" s="192" t="s">
        <v>1258</v>
      </c>
      <c r="D259" s="192" t="s">
        <v>155</v>
      </c>
      <c r="E259" s="193" t="s">
        <v>3245</v>
      </c>
      <c r="F259" s="194" t="s">
        <v>3246</v>
      </c>
      <c r="G259" s="195" t="s">
        <v>804</v>
      </c>
      <c r="H259" s="196">
        <v>3</v>
      </c>
      <c r="I259" s="197"/>
      <c r="J259" s="198">
        <f t="shared" si="60"/>
        <v>0</v>
      </c>
      <c r="K259" s="194" t="s">
        <v>21</v>
      </c>
      <c r="L259" s="61"/>
      <c r="M259" s="199" t="s">
        <v>21</v>
      </c>
      <c r="N259" s="200" t="s">
        <v>43</v>
      </c>
      <c r="O259" s="42"/>
      <c r="P259" s="201">
        <f t="shared" si="61"/>
        <v>0</v>
      </c>
      <c r="Q259" s="201">
        <v>0</v>
      </c>
      <c r="R259" s="201">
        <f t="shared" si="62"/>
        <v>0</v>
      </c>
      <c r="S259" s="201">
        <v>0</v>
      </c>
      <c r="T259" s="202">
        <f t="shared" si="63"/>
        <v>0</v>
      </c>
      <c r="AR259" s="24" t="s">
        <v>412</v>
      </c>
      <c r="AT259" s="24" t="s">
        <v>155</v>
      </c>
      <c r="AU259" s="24" t="s">
        <v>82</v>
      </c>
      <c r="AY259" s="24" t="s">
        <v>152</v>
      </c>
      <c r="BE259" s="203">
        <f t="shared" si="64"/>
        <v>0</v>
      </c>
      <c r="BF259" s="203">
        <f t="shared" si="65"/>
        <v>0</v>
      </c>
      <c r="BG259" s="203">
        <f t="shared" si="66"/>
        <v>0</v>
      </c>
      <c r="BH259" s="203">
        <f t="shared" si="67"/>
        <v>0</v>
      </c>
      <c r="BI259" s="203">
        <f t="shared" si="68"/>
        <v>0</v>
      </c>
      <c r="BJ259" s="24" t="s">
        <v>80</v>
      </c>
      <c r="BK259" s="203">
        <f t="shared" si="69"/>
        <v>0</v>
      </c>
      <c r="BL259" s="24" t="s">
        <v>412</v>
      </c>
      <c r="BM259" s="24" t="s">
        <v>3247</v>
      </c>
    </row>
    <row r="260" spans="2:65" s="1" customFormat="1" ht="16.5" customHeight="1">
      <c r="B260" s="41"/>
      <c r="C260" s="250" t="s">
        <v>1265</v>
      </c>
      <c r="D260" s="250" t="s">
        <v>177</v>
      </c>
      <c r="E260" s="251" t="s">
        <v>3248</v>
      </c>
      <c r="F260" s="252" t="s">
        <v>3249</v>
      </c>
      <c r="G260" s="253" t="s">
        <v>804</v>
      </c>
      <c r="H260" s="254">
        <v>3</v>
      </c>
      <c r="I260" s="255"/>
      <c r="J260" s="256">
        <f t="shared" si="60"/>
        <v>0</v>
      </c>
      <c r="K260" s="252" t="s">
        <v>21</v>
      </c>
      <c r="L260" s="257"/>
      <c r="M260" s="258" t="s">
        <v>21</v>
      </c>
      <c r="N260" s="259" t="s">
        <v>43</v>
      </c>
      <c r="O260" s="42"/>
      <c r="P260" s="201">
        <f t="shared" si="61"/>
        <v>0</v>
      </c>
      <c r="Q260" s="201">
        <v>0</v>
      </c>
      <c r="R260" s="201">
        <f t="shared" si="62"/>
        <v>0</v>
      </c>
      <c r="S260" s="201">
        <v>0</v>
      </c>
      <c r="T260" s="202">
        <f t="shared" si="63"/>
        <v>0</v>
      </c>
      <c r="AR260" s="24" t="s">
        <v>2609</v>
      </c>
      <c r="AT260" s="24" t="s">
        <v>177</v>
      </c>
      <c r="AU260" s="24" t="s">
        <v>82</v>
      </c>
      <c r="AY260" s="24" t="s">
        <v>152</v>
      </c>
      <c r="BE260" s="203">
        <f t="shared" si="64"/>
        <v>0</v>
      </c>
      <c r="BF260" s="203">
        <f t="shared" si="65"/>
        <v>0</v>
      </c>
      <c r="BG260" s="203">
        <f t="shared" si="66"/>
        <v>0</v>
      </c>
      <c r="BH260" s="203">
        <f t="shared" si="67"/>
        <v>0</v>
      </c>
      <c r="BI260" s="203">
        <f t="shared" si="68"/>
        <v>0</v>
      </c>
      <c r="BJ260" s="24" t="s">
        <v>80</v>
      </c>
      <c r="BK260" s="203">
        <f t="shared" si="69"/>
        <v>0</v>
      </c>
      <c r="BL260" s="24" t="s">
        <v>412</v>
      </c>
      <c r="BM260" s="24" t="s">
        <v>3250</v>
      </c>
    </row>
    <row r="261" spans="2:65" s="1" customFormat="1" ht="16.5" customHeight="1">
      <c r="B261" s="41"/>
      <c r="C261" s="192" t="s">
        <v>1270</v>
      </c>
      <c r="D261" s="192" t="s">
        <v>155</v>
      </c>
      <c r="E261" s="193" t="s">
        <v>3251</v>
      </c>
      <c r="F261" s="194" t="s">
        <v>3252</v>
      </c>
      <c r="G261" s="195" t="s">
        <v>804</v>
      </c>
      <c r="H261" s="196">
        <v>3</v>
      </c>
      <c r="I261" s="197"/>
      <c r="J261" s="198">
        <f t="shared" si="60"/>
        <v>0</v>
      </c>
      <c r="K261" s="194" t="s">
        <v>21</v>
      </c>
      <c r="L261" s="61"/>
      <c r="M261" s="199" t="s">
        <v>21</v>
      </c>
      <c r="N261" s="200" t="s">
        <v>43</v>
      </c>
      <c r="O261" s="42"/>
      <c r="P261" s="201">
        <f t="shared" si="61"/>
        <v>0</v>
      </c>
      <c r="Q261" s="201">
        <v>0</v>
      </c>
      <c r="R261" s="201">
        <f t="shared" si="62"/>
        <v>0</v>
      </c>
      <c r="S261" s="201">
        <v>0</v>
      </c>
      <c r="T261" s="202">
        <f t="shared" si="63"/>
        <v>0</v>
      </c>
      <c r="AR261" s="24" t="s">
        <v>412</v>
      </c>
      <c r="AT261" s="24" t="s">
        <v>155</v>
      </c>
      <c r="AU261" s="24" t="s">
        <v>82</v>
      </c>
      <c r="AY261" s="24" t="s">
        <v>152</v>
      </c>
      <c r="BE261" s="203">
        <f t="shared" si="64"/>
        <v>0</v>
      </c>
      <c r="BF261" s="203">
        <f t="shared" si="65"/>
        <v>0</v>
      </c>
      <c r="BG261" s="203">
        <f t="shared" si="66"/>
        <v>0</v>
      </c>
      <c r="BH261" s="203">
        <f t="shared" si="67"/>
        <v>0</v>
      </c>
      <c r="BI261" s="203">
        <f t="shared" si="68"/>
        <v>0</v>
      </c>
      <c r="BJ261" s="24" t="s">
        <v>80</v>
      </c>
      <c r="BK261" s="203">
        <f t="shared" si="69"/>
        <v>0</v>
      </c>
      <c r="BL261" s="24" t="s">
        <v>412</v>
      </c>
      <c r="BM261" s="24" t="s">
        <v>3253</v>
      </c>
    </row>
    <row r="262" spans="2:65" s="1" customFormat="1" ht="16.5" customHeight="1">
      <c r="B262" s="41"/>
      <c r="C262" s="250" t="s">
        <v>1276</v>
      </c>
      <c r="D262" s="250" t="s">
        <v>177</v>
      </c>
      <c r="E262" s="251" t="s">
        <v>3254</v>
      </c>
      <c r="F262" s="252" t="s">
        <v>3255</v>
      </c>
      <c r="G262" s="253" t="s">
        <v>804</v>
      </c>
      <c r="H262" s="254">
        <v>3</v>
      </c>
      <c r="I262" s="255"/>
      <c r="J262" s="256">
        <f t="shared" si="60"/>
        <v>0</v>
      </c>
      <c r="K262" s="252" t="s">
        <v>21</v>
      </c>
      <c r="L262" s="257"/>
      <c r="M262" s="258" t="s">
        <v>21</v>
      </c>
      <c r="N262" s="259" t="s">
        <v>43</v>
      </c>
      <c r="O262" s="42"/>
      <c r="P262" s="201">
        <f t="shared" si="61"/>
        <v>0</v>
      </c>
      <c r="Q262" s="201">
        <v>0</v>
      </c>
      <c r="R262" s="201">
        <f t="shared" si="62"/>
        <v>0</v>
      </c>
      <c r="S262" s="201">
        <v>0</v>
      </c>
      <c r="T262" s="202">
        <f t="shared" si="63"/>
        <v>0</v>
      </c>
      <c r="AR262" s="24" t="s">
        <v>2609</v>
      </c>
      <c r="AT262" s="24" t="s">
        <v>177</v>
      </c>
      <c r="AU262" s="24" t="s">
        <v>82</v>
      </c>
      <c r="AY262" s="24" t="s">
        <v>152</v>
      </c>
      <c r="BE262" s="203">
        <f t="shared" si="64"/>
        <v>0</v>
      </c>
      <c r="BF262" s="203">
        <f t="shared" si="65"/>
        <v>0</v>
      </c>
      <c r="BG262" s="203">
        <f t="shared" si="66"/>
        <v>0</v>
      </c>
      <c r="BH262" s="203">
        <f t="shared" si="67"/>
        <v>0</v>
      </c>
      <c r="BI262" s="203">
        <f t="shared" si="68"/>
        <v>0</v>
      </c>
      <c r="BJ262" s="24" t="s">
        <v>80</v>
      </c>
      <c r="BK262" s="203">
        <f t="shared" si="69"/>
        <v>0</v>
      </c>
      <c r="BL262" s="24" t="s">
        <v>412</v>
      </c>
      <c r="BM262" s="24" t="s">
        <v>3256</v>
      </c>
    </row>
    <row r="263" spans="2:65" s="1" customFormat="1" ht="16.5" customHeight="1">
      <c r="B263" s="41"/>
      <c r="C263" s="192" t="s">
        <v>1593</v>
      </c>
      <c r="D263" s="192" t="s">
        <v>155</v>
      </c>
      <c r="E263" s="193" t="s">
        <v>3257</v>
      </c>
      <c r="F263" s="194" t="s">
        <v>3258</v>
      </c>
      <c r="G263" s="195" t="s">
        <v>804</v>
      </c>
      <c r="H263" s="196">
        <v>1</v>
      </c>
      <c r="I263" s="197"/>
      <c r="J263" s="198">
        <f t="shared" si="60"/>
        <v>0</v>
      </c>
      <c r="K263" s="194" t="s">
        <v>21</v>
      </c>
      <c r="L263" s="61"/>
      <c r="M263" s="199" t="s">
        <v>21</v>
      </c>
      <c r="N263" s="200" t="s">
        <v>43</v>
      </c>
      <c r="O263" s="42"/>
      <c r="P263" s="201">
        <f t="shared" si="61"/>
        <v>0</v>
      </c>
      <c r="Q263" s="201">
        <v>0</v>
      </c>
      <c r="R263" s="201">
        <f t="shared" si="62"/>
        <v>0</v>
      </c>
      <c r="S263" s="201">
        <v>0</v>
      </c>
      <c r="T263" s="202">
        <f t="shared" si="63"/>
        <v>0</v>
      </c>
      <c r="AR263" s="24" t="s">
        <v>412</v>
      </c>
      <c r="AT263" s="24" t="s">
        <v>155</v>
      </c>
      <c r="AU263" s="24" t="s">
        <v>82</v>
      </c>
      <c r="AY263" s="24" t="s">
        <v>152</v>
      </c>
      <c r="BE263" s="203">
        <f t="shared" si="64"/>
        <v>0</v>
      </c>
      <c r="BF263" s="203">
        <f t="shared" si="65"/>
        <v>0</v>
      </c>
      <c r="BG263" s="203">
        <f t="shared" si="66"/>
        <v>0</v>
      </c>
      <c r="BH263" s="203">
        <f t="shared" si="67"/>
        <v>0</v>
      </c>
      <c r="BI263" s="203">
        <f t="shared" si="68"/>
        <v>0</v>
      </c>
      <c r="BJ263" s="24" t="s">
        <v>80</v>
      </c>
      <c r="BK263" s="203">
        <f t="shared" si="69"/>
        <v>0</v>
      </c>
      <c r="BL263" s="24" t="s">
        <v>412</v>
      </c>
      <c r="BM263" s="24" t="s">
        <v>3259</v>
      </c>
    </row>
    <row r="264" spans="2:65" s="1" customFormat="1" ht="16.5" customHeight="1">
      <c r="B264" s="41"/>
      <c r="C264" s="250" t="s">
        <v>2349</v>
      </c>
      <c r="D264" s="250" t="s">
        <v>177</v>
      </c>
      <c r="E264" s="251" t="s">
        <v>3260</v>
      </c>
      <c r="F264" s="252" t="s">
        <v>3261</v>
      </c>
      <c r="G264" s="253" t="s">
        <v>804</v>
      </c>
      <c r="H264" s="254">
        <v>1</v>
      </c>
      <c r="I264" s="255"/>
      <c r="J264" s="256">
        <f t="shared" si="60"/>
        <v>0</v>
      </c>
      <c r="K264" s="252" t="s">
        <v>21</v>
      </c>
      <c r="L264" s="257"/>
      <c r="M264" s="258" t="s">
        <v>21</v>
      </c>
      <c r="N264" s="259" t="s">
        <v>43</v>
      </c>
      <c r="O264" s="42"/>
      <c r="P264" s="201">
        <f t="shared" si="61"/>
        <v>0</v>
      </c>
      <c r="Q264" s="201">
        <v>0</v>
      </c>
      <c r="R264" s="201">
        <f t="shared" si="62"/>
        <v>0</v>
      </c>
      <c r="S264" s="201">
        <v>0</v>
      </c>
      <c r="T264" s="202">
        <f t="shared" si="63"/>
        <v>0</v>
      </c>
      <c r="AR264" s="24" t="s">
        <v>2609</v>
      </c>
      <c r="AT264" s="24" t="s">
        <v>177</v>
      </c>
      <c r="AU264" s="24" t="s">
        <v>82</v>
      </c>
      <c r="AY264" s="24" t="s">
        <v>152</v>
      </c>
      <c r="BE264" s="203">
        <f t="shared" si="64"/>
        <v>0</v>
      </c>
      <c r="BF264" s="203">
        <f t="shared" si="65"/>
        <v>0</v>
      </c>
      <c r="BG264" s="203">
        <f t="shared" si="66"/>
        <v>0</v>
      </c>
      <c r="BH264" s="203">
        <f t="shared" si="67"/>
        <v>0</v>
      </c>
      <c r="BI264" s="203">
        <f t="shared" si="68"/>
        <v>0</v>
      </c>
      <c r="BJ264" s="24" t="s">
        <v>80</v>
      </c>
      <c r="BK264" s="203">
        <f t="shared" si="69"/>
        <v>0</v>
      </c>
      <c r="BL264" s="24" t="s">
        <v>412</v>
      </c>
      <c r="BM264" s="24" t="s">
        <v>3262</v>
      </c>
    </row>
    <row r="265" spans="2:65" s="1" customFormat="1" ht="16.5" customHeight="1">
      <c r="B265" s="41"/>
      <c r="C265" s="192" t="s">
        <v>2353</v>
      </c>
      <c r="D265" s="192" t="s">
        <v>155</v>
      </c>
      <c r="E265" s="193" t="s">
        <v>3263</v>
      </c>
      <c r="F265" s="194" t="s">
        <v>3264</v>
      </c>
      <c r="G265" s="195" t="s">
        <v>804</v>
      </c>
      <c r="H265" s="196">
        <v>2</v>
      </c>
      <c r="I265" s="197"/>
      <c r="J265" s="198">
        <f t="shared" si="60"/>
        <v>0</v>
      </c>
      <c r="K265" s="194" t="s">
        <v>21</v>
      </c>
      <c r="L265" s="61"/>
      <c r="M265" s="199" t="s">
        <v>21</v>
      </c>
      <c r="N265" s="200" t="s">
        <v>43</v>
      </c>
      <c r="O265" s="42"/>
      <c r="P265" s="201">
        <f t="shared" si="61"/>
        <v>0</v>
      </c>
      <c r="Q265" s="201">
        <v>0</v>
      </c>
      <c r="R265" s="201">
        <f t="shared" si="62"/>
        <v>0</v>
      </c>
      <c r="S265" s="201">
        <v>0</v>
      </c>
      <c r="T265" s="202">
        <f t="shared" si="63"/>
        <v>0</v>
      </c>
      <c r="AR265" s="24" t="s">
        <v>412</v>
      </c>
      <c r="AT265" s="24" t="s">
        <v>155</v>
      </c>
      <c r="AU265" s="24" t="s">
        <v>82</v>
      </c>
      <c r="AY265" s="24" t="s">
        <v>152</v>
      </c>
      <c r="BE265" s="203">
        <f t="shared" si="64"/>
        <v>0</v>
      </c>
      <c r="BF265" s="203">
        <f t="shared" si="65"/>
        <v>0</v>
      </c>
      <c r="BG265" s="203">
        <f t="shared" si="66"/>
        <v>0</v>
      </c>
      <c r="BH265" s="203">
        <f t="shared" si="67"/>
        <v>0</v>
      </c>
      <c r="BI265" s="203">
        <f t="shared" si="68"/>
        <v>0</v>
      </c>
      <c r="BJ265" s="24" t="s">
        <v>80</v>
      </c>
      <c r="BK265" s="203">
        <f t="shared" si="69"/>
        <v>0</v>
      </c>
      <c r="BL265" s="24" t="s">
        <v>412</v>
      </c>
      <c r="BM265" s="24" t="s">
        <v>3265</v>
      </c>
    </row>
    <row r="266" spans="2:65" s="1" customFormat="1" ht="16.5" customHeight="1">
      <c r="B266" s="41"/>
      <c r="C266" s="250" t="s">
        <v>2357</v>
      </c>
      <c r="D266" s="250" t="s">
        <v>177</v>
      </c>
      <c r="E266" s="251" t="s">
        <v>3266</v>
      </c>
      <c r="F266" s="252" t="s">
        <v>3267</v>
      </c>
      <c r="G266" s="253" t="s">
        <v>804</v>
      </c>
      <c r="H266" s="254">
        <v>2</v>
      </c>
      <c r="I266" s="255"/>
      <c r="J266" s="256">
        <f t="shared" si="60"/>
        <v>0</v>
      </c>
      <c r="K266" s="252" t="s">
        <v>21</v>
      </c>
      <c r="L266" s="257"/>
      <c r="M266" s="258" t="s">
        <v>21</v>
      </c>
      <c r="N266" s="259" t="s">
        <v>43</v>
      </c>
      <c r="O266" s="42"/>
      <c r="P266" s="201">
        <f t="shared" si="61"/>
        <v>0</v>
      </c>
      <c r="Q266" s="201">
        <v>0</v>
      </c>
      <c r="R266" s="201">
        <f t="shared" si="62"/>
        <v>0</v>
      </c>
      <c r="S266" s="201">
        <v>0</v>
      </c>
      <c r="T266" s="202">
        <f t="shared" si="63"/>
        <v>0</v>
      </c>
      <c r="AR266" s="24" t="s">
        <v>2609</v>
      </c>
      <c r="AT266" s="24" t="s">
        <v>177</v>
      </c>
      <c r="AU266" s="24" t="s">
        <v>82</v>
      </c>
      <c r="AY266" s="24" t="s">
        <v>152</v>
      </c>
      <c r="BE266" s="203">
        <f t="shared" si="64"/>
        <v>0</v>
      </c>
      <c r="BF266" s="203">
        <f t="shared" si="65"/>
        <v>0</v>
      </c>
      <c r="BG266" s="203">
        <f t="shared" si="66"/>
        <v>0</v>
      </c>
      <c r="BH266" s="203">
        <f t="shared" si="67"/>
        <v>0</v>
      </c>
      <c r="BI266" s="203">
        <f t="shared" si="68"/>
        <v>0</v>
      </c>
      <c r="BJ266" s="24" t="s">
        <v>80</v>
      </c>
      <c r="BK266" s="203">
        <f t="shared" si="69"/>
        <v>0</v>
      </c>
      <c r="BL266" s="24" t="s">
        <v>412</v>
      </c>
      <c r="BM266" s="24" t="s">
        <v>3268</v>
      </c>
    </row>
    <row r="267" spans="2:65" s="1" customFormat="1" ht="16.5" customHeight="1">
      <c r="B267" s="41"/>
      <c r="C267" s="192" t="s">
        <v>2361</v>
      </c>
      <c r="D267" s="192" t="s">
        <v>155</v>
      </c>
      <c r="E267" s="193" t="s">
        <v>3269</v>
      </c>
      <c r="F267" s="194" t="s">
        <v>3270</v>
      </c>
      <c r="G267" s="195" t="s">
        <v>804</v>
      </c>
      <c r="H267" s="196">
        <v>3</v>
      </c>
      <c r="I267" s="197"/>
      <c r="J267" s="198">
        <f t="shared" si="60"/>
        <v>0</v>
      </c>
      <c r="K267" s="194" t="s">
        <v>21</v>
      </c>
      <c r="L267" s="61"/>
      <c r="M267" s="199" t="s">
        <v>21</v>
      </c>
      <c r="N267" s="200" t="s">
        <v>43</v>
      </c>
      <c r="O267" s="42"/>
      <c r="P267" s="201">
        <f t="shared" si="61"/>
        <v>0</v>
      </c>
      <c r="Q267" s="201">
        <v>0</v>
      </c>
      <c r="R267" s="201">
        <f t="shared" si="62"/>
        <v>0</v>
      </c>
      <c r="S267" s="201">
        <v>0</v>
      </c>
      <c r="T267" s="202">
        <f t="shared" si="63"/>
        <v>0</v>
      </c>
      <c r="AR267" s="24" t="s">
        <v>412</v>
      </c>
      <c r="AT267" s="24" t="s">
        <v>155</v>
      </c>
      <c r="AU267" s="24" t="s">
        <v>82</v>
      </c>
      <c r="AY267" s="24" t="s">
        <v>152</v>
      </c>
      <c r="BE267" s="203">
        <f t="shared" si="64"/>
        <v>0</v>
      </c>
      <c r="BF267" s="203">
        <f t="shared" si="65"/>
        <v>0</v>
      </c>
      <c r="BG267" s="203">
        <f t="shared" si="66"/>
        <v>0</v>
      </c>
      <c r="BH267" s="203">
        <f t="shared" si="67"/>
        <v>0</v>
      </c>
      <c r="BI267" s="203">
        <f t="shared" si="68"/>
        <v>0</v>
      </c>
      <c r="BJ267" s="24" t="s">
        <v>80</v>
      </c>
      <c r="BK267" s="203">
        <f t="shared" si="69"/>
        <v>0</v>
      </c>
      <c r="BL267" s="24" t="s">
        <v>412</v>
      </c>
      <c r="BM267" s="24" t="s">
        <v>3271</v>
      </c>
    </row>
    <row r="268" spans="2:65" s="1" customFormat="1" ht="16.5" customHeight="1">
      <c r="B268" s="41"/>
      <c r="C268" s="250" t="s">
        <v>2365</v>
      </c>
      <c r="D268" s="250" t="s">
        <v>177</v>
      </c>
      <c r="E268" s="251" t="s">
        <v>3272</v>
      </c>
      <c r="F268" s="252" t="s">
        <v>3273</v>
      </c>
      <c r="G268" s="253" t="s">
        <v>804</v>
      </c>
      <c r="H268" s="254">
        <v>3</v>
      </c>
      <c r="I268" s="255"/>
      <c r="J268" s="256">
        <f t="shared" si="60"/>
        <v>0</v>
      </c>
      <c r="K268" s="252" t="s">
        <v>21</v>
      </c>
      <c r="L268" s="257"/>
      <c r="M268" s="258" t="s">
        <v>21</v>
      </c>
      <c r="N268" s="259" t="s">
        <v>43</v>
      </c>
      <c r="O268" s="42"/>
      <c r="P268" s="201">
        <f t="shared" si="61"/>
        <v>0</v>
      </c>
      <c r="Q268" s="201">
        <v>0</v>
      </c>
      <c r="R268" s="201">
        <f t="shared" si="62"/>
        <v>0</v>
      </c>
      <c r="S268" s="201">
        <v>0</v>
      </c>
      <c r="T268" s="202">
        <f t="shared" si="63"/>
        <v>0</v>
      </c>
      <c r="AR268" s="24" t="s">
        <v>2609</v>
      </c>
      <c r="AT268" s="24" t="s">
        <v>177</v>
      </c>
      <c r="AU268" s="24" t="s">
        <v>82</v>
      </c>
      <c r="AY268" s="24" t="s">
        <v>152</v>
      </c>
      <c r="BE268" s="203">
        <f t="shared" si="64"/>
        <v>0</v>
      </c>
      <c r="BF268" s="203">
        <f t="shared" si="65"/>
        <v>0</v>
      </c>
      <c r="BG268" s="203">
        <f t="shared" si="66"/>
        <v>0</v>
      </c>
      <c r="BH268" s="203">
        <f t="shared" si="67"/>
        <v>0</v>
      </c>
      <c r="BI268" s="203">
        <f t="shared" si="68"/>
        <v>0</v>
      </c>
      <c r="BJ268" s="24" t="s">
        <v>80</v>
      </c>
      <c r="BK268" s="203">
        <f t="shared" si="69"/>
        <v>0</v>
      </c>
      <c r="BL268" s="24" t="s">
        <v>412</v>
      </c>
      <c r="BM268" s="24" t="s">
        <v>3274</v>
      </c>
    </row>
    <row r="269" spans="2:65" s="1" customFormat="1" ht="16.5" customHeight="1">
      <c r="B269" s="41"/>
      <c r="C269" s="192" t="s">
        <v>2369</v>
      </c>
      <c r="D269" s="192" t="s">
        <v>155</v>
      </c>
      <c r="E269" s="193" t="s">
        <v>3275</v>
      </c>
      <c r="F269" s="194" t="s">
        <v>3276</v>
      </c>
      <c r="G269" s="195" t="s">
        <v>804</v>
      </c>
      <c r="H269" s="196">
        <v>3</v>
      </c>
      <c r="I269" s="197"/>
      <c r="J269" s="198">
        <f t="shared" si="60"/>
        <v>0</v>
      </c>
      <c r="K269" s="194" t="s">
        <v>21</v>
      </c>
      <c r="L269" s="61"/>
      <c r="M269" s="199" t="s">
        <v>21</v>
      </c>
      <c r="N269" s="200" t="s">
        <v>43</v>
      </c>
      <c r="O269" s="42"/>
      <c r="P269" s="201">
        <f t="shared" si="61"/>
        <v>0</v>
      </c>
      <c r="Q269" s="201">
        <v>0</v>
      </c>
      <c r="R269" s="201">
        <f t="shared" si="62"/>
        <v>0</v>
      </c>
      <c r="S269" s="201">
        <v>0</v>
      </c>
      <c r="T269" s="202">
        <f t="shared" si="63"/>
        <v>0</v>
      </c>
      <c r="AR269" s="24" t="s">
        <v>412</v>
      </c>
      <c r="AT269" s="24" t="s">
        <v>155</v>
      </c>
      <c r="AU269" s="24" t="s">
        <v>82</v>
      </c>
      <c r="AY269" s="24" t="s">
        <v>152</v>
      </c>
      <c r="BE269" s="203">
        <f t="shared" si="64"/>
        <v>0</v>
      </c>
      <c r="BF269" s="203">
        <f t="shared" si="65"/>
        <v>0</v>
      </c>
      <c r="BG269" s="203">
        <f t="shared" si="66"/>
        <v>0</v>
      </c>
      <c r="BH269" s="203">
        <f t="shared" si="67"/>
        <v>0</v>
      </c>
      <c r="BI269" s="203">
        <f t="shared" si="68"/>
        <v>0</v>
      </c>
      <c r="BJ269" s="24" t="s">
        <v>80</v>
      </c>
      <c r="BK269" s="203">
        <f t="shared" si="69"/>
        <v>0</v>
      </c>
      <c r="BL269" s="24" t="s">
        <v>412</v>
      </c>
      <c r="BM269" s="24" t="s">
        <v>3277</v>
      </c>
    </row>
    <row r="270" spans="2:65" s="1" customFormat="1" ht="16.5" customHeight="1">
      <c r="B270" s="41"/>
      <c r="C270" s="250" t="s">
        <v>2373</v>
      </c>
      <c r="D270" s="250" t="s">
        <v>177</v>
      </c>
      <c r="E270" s="251" t="s">
        <v>3278</v>
      </c>
      <c r="F270" s="252" t="s">
        <v>3279</v>
      </c>
      <c r="G270" s="253" t="s">
        <v>804</v>
      </c>
      <c r="H270" s="254">
        <v>3</v>
      </c>
      <c r="I270" s="255"/>
      <c r="J270" s="256">
        <f t="shared" si="60"/>
        <v>0</v>
      </c>
      <c r="K270" s="252" t="s">
        <v>21</v>
      </c>
      <c r="L270" s="257"/>
      <c r="M270" s="258" t="s">
        <v>21</v>
      </c>
      <c r="N270" s="259" t="s">
        <v>43</v>
      </c>
      <c r="O270" s="42"/>
      <c r="P270" s="201">
        <f t="shared" si="61"/>
        <v>0</v>
      </c>
      <c r="Q270" s="201">
        <v>0</v>
      </c>
      <c r="R270" s="201">
        <f t="shared" si="62"/>
        <v>0</v>
      </c>
      <c r="S270" s="201">
        <v>0</v>
      </c>
      <c r="T270" s="202">
        <f t="shared" si="63"/>
        <v>0</v>
      </c>
      <c r="AR270" s="24" t="s">
        <v>2609</v>
      </c>
      <c r="AT270" s="24" t="s">
        <v>177</v>
      </c>
      <c r="AU270" s="24" t="s">
        <v>82</v>
      </c>
      <c r="AY270" s="24" t="s">
        <v>152</v>
      </c>
      <c r="BE270" s="203">
        <f t="shared" si="64"/>
        <v>0</v>
      </c>
      <c r="BF270" s="203">
        <f t="shared" si="65"/>
        <v>0</v>
      </c>
      <c r="BG270" s="203">
        <f t="shared" si="66"/>
        <v>0</v>
      </c>
      <c r="BH270" s="203">
        <f t="shared" si="67"/>
        <v>0</v>
      </c>
      <c r="BI270" s="203">
        <f t="shared" si="68"/>
        <v>0</v>
      </c>
      <c r="BJ270" s="24" t="s">
        <v>80</v>
      </c>
      <c r="BK270" s="203">
        <f t="shared" si="69"/>
        <v>0</v>
      </c>
      <c r="BL270" s="24" t="s">
        <v>412</v>
      </c>
      <c r="BM270" s="24" t="s">
        <v>3280</v>
      </c>
    </row>
    <row r="271" spans="2:65" s="1" customFormat="1" ht="16.5" customHeight="1">
      <c r="B271" s="41"/>
      <c r="C271" s="192" t="s">
        <v>2377</v>
      </c>
      <c r="D271" s="192" t="s">
        <v>155</v>
      </c>
      <c r="E271" s="193" t="s">
        <v>3281</v>
      </c>
      <c r="F271" s="194" t="s">
        <v>3282</v>
      </c>
      <c r="G271" s="195" t="s">
        <v>804</v>
      </c>
      <c r="H271" s="196">
        <v>3</v>
      </c>
      <c r="I271" s="197"/>
      <c r="J271" s="198">
        <f t="shared" si="60"/>
        <v>0</v>
      </c>
      <c r="K271" s="194" t="s">
        <v>21</v>
      </c>
      <c r="L271" s="61"/>
      <c r="M271" s="199" t="s">
        <v>21</v>
      </c>
      <c r="N271" s="200" t="s">
        <v>43</v>
      </c>
      <c r="O271" s="42"/>
      <c r="P271" s="201">
        <f t="shared" si="61"/>
        <v>0</v>
      </c>
      <c r="Q271" s="201">
        <v>0</v>
      </c>
      <c r="R271" s="201">
        <f t="shared" si="62"/>
        <v>0</v>
      </c>
      <c r="S271" s="201">
        <v>0</v>
      </c>
      <c r="T271" s="202">
        <f t="shared" si="63"/>
        <v>0</v>
      </c>
      <c r="AR271" s="24" t="s">
        <v>412</v>
      </c>
      <c r="AT271" s="24" t="s">
        <v>155</v>
      </c>
      <c r="AU271" s="24" t="s">
        <v>82</v>
      </c>
      <c r="AY271" s="24" t="s">
        <v>152</v>
      </c>
      <c r="BE271" s="203">
        <f t="shared" si="64"/>
        <v>0</v>
      </c>
      <c r="BF271" s="203">
        <f t="shared" si="65"/>
        <v>0</v>
      </c>
      <c r="BG271" s="203">
        <f t="shared" si="66"/>
        <v>0</v>
      </c>
      <c r="BH271" s="203">
        <f t="shared" si="67"/>
        <v>0</v>
      </c>
      <c r="BI271" s="203">
        <f t="shared" si="68"/>
        <v>0</v>
      </c>
      <c r="BJ271" s="24" t="s">
        <v>80</v>
      </c>
      <c r="BK271" s="203">
        <f t="shared" si="69"/>
        <v>0</v>
      </c>
      <c r="BL271" s="24" t="s">
        <v>412</v>
      </c>
      <c r="BM271" s="24" t="s">
        <v>3283</v>
      </c>
    </row>
    <row r="272" spans="2:65" s="1" customFormat="1" ht="16.5" customHeight="1">
      <c r="B272" s="41"/>
      <c r="C272" s="250" t="s">
        <v>2381</v>
      </c>
      <c r="D272" s="250" t="s">
        <v>177</v>
      </c>
      <c r="E272" s="251" t="s">
        <v>3284</v>
      </c>
      <c r="F272" s="252" t="s">
        <v>3285</v>
      </c>
      <c r="G272" s="253" t="s">
        <v>804</v>
      </c>
      <c r="H272" s="254">
        <v>3</v>
      </c>
      <c r="I272" s="255"/>
      <c r="J272" s="256">
        <f t="shared" si="60"/>
        <v>0</v>
      </c>
      <c r="K272" s="252" t="s">
        <v>21</v>
      </c>
      <c r="L272" s="257"/>
      <c r="M272" s="258" t="s">
        <v>21</v>
      </c>
      <c r="N272" s="259" t="s">
        <v>43</v>
      </c>
      <c r="O272" s="42"/>
      <c r="P272" s="201">
        <f t="shared" si="61"/>
        <v>0</v>
      </c>
      <c r="Q272" s="201">
        <v>0</v>
      </c>
      <c r="R272" s="201">
        <f t="shared" si="62"/>
        <v>0</v>
      </c>
      <c r="S272" s="201">
        <v>0</v>
      </c>
      <c r="T272" s="202">
        <f t="shared" si="63"/>
        <v>0</v>
      </c>
      <c r="AR272" s="24" t="s">
        <v>2609</v>
      </c>
      <c r="AT272" s="24" t="s">
        <v>177</v>
      </c>
      <c r="AU272" s="24" t="s">
        <v>82</v>
      </c>
      <c r="AY272" s="24" t="s">
        <v>152</v>
      </c>
      <c r="BE272" s="203">
        <f t="shared" si="64"/>
        <v>0</v>
      </c>
      <c r="BF272" s="203">
        <f t="shared" si="65"/>
        <v>0</v>
      </c>
      <c r="BG272" s="203">
        <f t="shared" si="66"/>
        <v>0</v>
      </c>
      <c r="BH272" s="203">
        <f t="shared" si="67"/>
        <v>0</v>
      </c>
      <c r="BI272" s="203">
        <f t="shared" si="68"/>
        <v>0</v>
      </c>
      <c r="BJ272" s="24" t="s">
        <v>80</v>
      </c>
      <c r="BK272" s="203">
        <f t="shared" si="69"/>
        <v>0</v>
      </c>
      <c r="BL272" s="24" t="s">
        <v>412</v>
      </c>
      <c r="BM272" s="24" t="s">
        <v>3286</v>
      </c>
    </row>
    <row r="273" spans="2:65" s="1" customFormat="1" ht="16.5" customHeight="1">
      <c r="B273" s="41"/>
      <c r="C273" s="192" t="s">
        <v>2385</v>
      </c>
      <c r="D273" s="192" t="s">
        <v>155</v>
      </c>
      <c r="E273" s="193" t="s">
        <v>3287</v>
      </c>
      <c r="F273" s="194" t="s">
        <v>3288</v>
      </c>
      <c r="G273" s="195" t="s">
        <v>804</v>
      </c>
      <c r="H273" s="196">
        <v>1</v>
      </c>
      <c r="I273" s="197"/>
      <c r="J273" s="198">
        <f t="shared" si="60"/>
        <v>0</v>
      </c>
      <c r="K273" s="194" t="s">
        <v>21</v>
      </c>
      <c r="L273" s="61"/>
      <c r="M273" s="199" t="s">
        <v>21</v>
      </c>
      <c r="N273" s="200" t="s">
        <v>43</v>
      </c>
      <c r="O273" s="42"/>
      <c r="P273" s="201">
        <f t="shared" si="61"/>
        <v>0</v>
      </c>
      <c r="Q273" s="201">
        <v>0</v>
      </c>
      <c r="R273" s="201">
        <f t="shared" si="62"/>
        <v>0</v>
      </c>
      <c r="S273" s="201">
        <v>0</v>
      </c>
      <c r="T273" s="202">
        <f t="shared" si="63"/>
        <v>0</v>
      </c>
      <c r="AR273" s="24" t="s">
        <v>412</v>
      </c>
      <c r="AT273" s="24" t="s">
        <v>155</v>
      </c>
      <c r="AU273" s="24" t="s">
        <v>82</v>
      </c>
      <c r="AY273" s="24" t="s">
        <v>152</v>
      </c>
      <c r="BE273" s="203">
        <f t="shared" si="64"/>
        <v>0</v>
      </c>
      <c r="BF273" s="203">
        <f t="shared" si="65"/>
        <v>0</v>
      </c>
      <c r="BG273" s="203">
        <f t="shared" si="66"/>
        <v>0</v>
      </c>
      <c r="BH273" s="203">
        <f t="shared" si="67"/>
        <v>0</v>
      </c>
      <c r="BI273" s="203">
        <f t="shared" si="68"/>
        <v>0</v>
      </c>
      <c r="BJ273" s="24" t="s">
        <v>80</v>
      </c>
      <c r="BK273" s="203">
        <f t="shared" si="69"/>
        <v>0</v>
      </c>
      <c r="BL273" s="24" t="s">
        <v>412</v>
      </c>
      <c r="BM273" s="24" t="s">
        <v>3289</v>
      </c>
    </row>
    <row r="274" spans="2:65" s="1" customFormat="1" ht="16.5" customHeight="1">
      <c r="B274" s="41"/>
      <c r="C274" s="250" t="s">
        <v>2389</v>
      </c>
      <c r="D274" s="250" t="s">
        <v>177</v>
      </c>
      <c r="E274" s="251" t="s">
        <v>3290</v>
      </c>
      <c r="F274" s="252" t="s">
        <v>3291</v>
      </c>
      <c r="G274" s="253" t="s">
        <v>804</v>
      </c>
      <c r="H274" s="254">
        <v>1</v>
      </c>
      <c r="I274" s="255"/>
      <c r="J274" s="256">
        <f t="shared" ref="J274:J305" si="70">ROUND(I274*H274,2)</f>
        <v>0</v>
      </c>
      <c r="K274" s="252" t="s">
        <v>21</v>
      </c>
      <c r="L274" s="257"/>
      <c r="M274" s="258" t="s">
        <v>21</v>
      </c>
      <c r="N274" s="259" t="s">
        <v>43</v>
      </c>
      <c r="O274" s="42"/>
      <c r="P274" s="201">
        <f t="shared" ref="P274:P305" si="71">O274*H274</f>
        <v>0</v>
      </c>
      <c r="Q274" s="201">
        <v>0</v>
      </c>
      <c r="R274" s="201">
        <f t="shared" ref="R274:R305" si="72">Q274*H274</f>
        <v>0</v>
      </c>
      <c r="S274" s="201">
        <v>0</v>
      </c>
      <c r="T274" s="202">
        <f t="shared" ref="T274:T305" si="73">S274*H274</f>
        <v>0</v>
      </c>
      <c r="AR274" s="24" t="s">
        <v>2609</v>
      </c>
      <c r="AT274" s="24" t="s">
        <v>177</v>
      </c>
      <c r="AU274" s="24" t="s">
        <v>82</v>
      </c>
      <c r="AY274" s="24" t="s">
        <v>152</v>
      </c>
      <c r="BE274" s="203">
        <f t="shared" ref="BE274:BE283" si="74">IF(N274="základní",J274,0)</f>
        <v>0</v>
      </c>
      <c r="BF274" s="203">
        <f t="shared" ref="BF274:BF283" si="75">IF(N274="snížená",J274,0)</f>
        <v>0</v>
      </c>
      <c r="BG274" s="203">
        <f t="shared" ref="BG274:BG283" si="76">IF(N274="zákl. přenesená",J274,0)</f>
        <v>0</v>
      </c>
      <c r="BH274" s="203">
        <f t="shared" ref="BH274:BH283" si="77">IF(N274="sníž. přenesená",J274,0)</f>
        <v>0</v>
      </c>
      <c r="BI274" s="203">
        <f t="shared" ref="BI274:BI283" si="78">IF(N274="nulová",J274,0)</f>
        <v>0</v>
      </c>
      <c r="BJ274" s="24" t="s">
        <v>80</v>
      </c>
      <c r="BK274" s="203">
        <f t="shared" ref="BK274:BK283" si="79">ROUND(I274*H274,2)</f>
        <v>0</v>
      </c>
      <c r="BL274" s="24" t="s">
        <v>412</v>
      </c>
      <c r="BM274" s="24" t="s">
        <v>3292</v>
      </c>
    </row>
    <row r="275" spans="2:65" s="1" customFormat="1" ht="16.5" customHeight="1">
      <c r="B275" s="41"/>
      <c r="C275" s="192" t="s">
        <v>2393</v>
      </c>
      <c r="D275" s="192" t="s">
        <v>155</v>
      </c>
      <c r="E275" s="193" t="s">
        <v>3293</v>
      </c>
      <c r="F275" s="194" t="s">
        <v>3294</v>
      </c>
      <c r="G275" s="195" t="s">
        <v>804</v>
      </c>
      <c r="H275" s="196">
        <v>1</v>
      </c>
      <c r="I275" s="197"/>
      <c r="J275" s="198">
        <f t="shared" si="70"/>
        <v>0</v>
      </c>
      <c r="K275" s="194" t="s">
        <v>21</v>
      </c>
      <c r="L275" s="61"/>
      <c r="M275" s="199" t="s">
        <v>21</v>
      </c>
      <c r="N275" s="200" t="s">
        <v>43</v>
      </c>
      <c r="O275" s="42"/>
      <c r="P275" s="201">
        <f t="shared" si="71"/>
        <v>0</v>
      </c>
      <c r="Q275" s="201">
        <v>0</v>
      </c>
      <c r="R275" s="201">
        <f t="shared" si="72"/>
        <v>0</v>
      </c>
      <c r="S275" s="201">
        <v>0</v>
      </c>
      <c r="T275" s="202">
        <f t="shared" si="73"/>
        <v>0</v>
      </c>
      <c r="AR275" s="24" t="s">
        <v>412</v>
      </c>
      <c r="AT275" s="24" t="s">
        <v>155</v>
      </c>
      <c r="AU275" s="24" t="s">
        <v>82</v>
      </c>
      <c r="AY275" s="24" t="s">
        <v>152</v>
      </c>
      <c r="BE275" s="203">
        <f t="shared" si="74"/>
        <v>0</v>
      </c>
      <c r="BF275" s="203">
        <f t="shared" si="75"/>
        <v>0</v>
      </c>
      <c r="BG275" s="203">
        <f t="shared" si="76"/>
        <v>0</v>
      </c>
      <c r="BH275" s="203">
        <f t="shared" si="77"/>
        <v>0</v>
      </c>
      <c r="BI275" s="203">
        <f t="shared" si="78"/>
        <v>0</v>
      </c>
      <c r="BJ275" s="24" t="s">
        <v>80</v>
      </c>
      <c r="BK275" s="203">
        <f t="shared" si="79"/>
        <v>0</v>
      </c>
      <c r="BL275" s="24" t="s">
        <v>412</v>
      </c>
      <c r="BM275" s="24" t="s">
        <v>3295</v>
      </c>
    </row>
    <row r="276" spans="2:65" s="1" customFormat="1" ht="16.5" customHeight="1">
      <c r="B276" s="41"/>
      <c r="C276" s="250" t="s">
        <v>2397</v>
      </c>
      <c r="D276" s="250" t="s">
        <v>177</v>
      </c>
      <c r="E276" s="251" t="s">
        <v>3296</v>
      </c>
      <c r="F276" s="252" t="s">
        <v>3297</v>
      </c>
      <c r="G276" s="253" t="s">
        <v>804</v>
      </c>
      <c r="H276" s="254">
        <v>1</v>
      </c>
      <c r="I276" s="255"/>
      <c r="J276" s="256">
        <f t="shared" si="70"/>
        <v>0</v>
      </c>
      <c r="K276" s="252" t="s">
        <v>21</v>
      </c>
      <c r="L276" s="257"/>
      <c r="M276" s="258" t="s">
        <v>21</v>
      </c>
      <c r="N276" s="259" t="s">
        <v>43</v>
      </c>
      <c r="O276" s="42"/>
      <c r="P276" s="201">
        <f t="shared" si="71"/>
        <v>0</v>
      </c>
      <c r="Q276" s="201">
        <v>0</v>
      </c>
      <c r="R276" s="201">
        <f t="shared" si="72"/>
        <v>0</v>
      </c>
      <c r="S276" s="201">
        <v>0</v>
      </c>
      <c r="T276" s="202">
        <f t="shared" si="73"/>
        <v>0</v>
      </c>
      <c r="AR276" s="24" t="s">
        <v>2609</v>
      </c>
      <c r="AT276" s="24" t="s">
        <v>177</v>
      </c>
      <c r="AU276" s="24" t="s">
        <v>82</v>
      </c>
      <c r="AY276" s="24" t="s">
        <v>152</v>
      </c>
      <c r="BE276" s="203">
        <f t="shared" si="74"/>
        <v>0</v>
      </c>
      <c r="BF276" s="203">
        <f t="shared" si="75"/>
        <v>0</v>
      </c>
      <c r="BG276" s="203">
        <f t="shared" si="76"/>
        <v>0</v>
      </c>
      <c r="BH276" s="203">
        <f t="shared" si="77"/>
        <v>0</v>
      </c>
      <c r="BI276" s="203">
        <f t="shared" si="78"/>
        <v>0</v>
      </c>
      <c r="BJ276" s="24" t="s">
        <v>80</v>
      </c>
      <c r="BK276" s="203">
        <f t="shared" si="79"/>
        <v>0</v>
      </c>
      <c r="BL276" s="24" t="s">
        <v>412</v>
      </c>
      <c r="BM276" s="24" t="s">
        <v>3298</v>
      </c>
    </row>
    <row r="277" spans="2:65" s="1" customFormat="1" ht="16.5" customHeight="1">
      <c r="B277" s="41"/>
      <c r="C277" s="192" t="s">
        <v>2400</v>
      </c>
      <c r="D277" s="192" t="s">
        <v>155</v>
      </c>
      <c r="E277" s="193" t="s">
        <v>3299</v>
      </c>
      <c r="F277" s="194" t="s">
        <v>3300</v>
      </c>
      <c r="G277" s="195" t="s">
        <v>804</v>
      </c>
      <c r="H277" s="196">
        <v>60</v>
      </c>
      <c r="I277" s="197"/>
      <c r="J277" s="198">
        <f t="shared" si="70"/>
        <v>0</v>
      </c>
      <c r="K277" s="194" t="s">
        <v>21</v>
      </c>
      <c r="L277" s="61"/>
      <c r="M277" s="199" t="s">
        <v>21</v>
      </c>
      <c r="N277" s="200" t="s">
        <v>43</v>
      </c>
      <c r="O277" s="42"/>
      <c r="P277" s="201">
        <f t="shared" si="71"/>
        <v>0</v>
      </c>
      <c r="Q277" s="201">
        <v>0</v>
      </c>
      <c r="R277" s="201">
        <f t="shared" si="72"/>
        <v>0</v>
      </c>
      <c r="S277" s="201">
        <v>0</v>
      </c>
      <c r="T277" s="202">
        <f t="shared" si="73"/>
        <v>0</v>
      </c>
      <c r="AR277" s="24" t="s">
        <v>412</v>
      </c>
      <c r="AT277" s="24" t="s">
        <v>155</v>
      </c>
      <c r="AU277" s="24" t="s">
        <v>82</v>
      </c>
      <c r="AY277" s="24" t="s">
        <v>152</v>
      </c>
      <c r="BE277" s="203">
        <f t="shared" si="74"/>
        <v>0</v>
      </c>
      <c r="BF277" s="203">
        <f t="shared" si="75"/>
        <v>0</v>
      </c>
      <c r="BG277" s="203">
        <f t="shared" si="76"/>
        <v>0</v>
      </c>
      <c r="BH277" s="203">
        <f t="shared" si="77"/>
        <v>0</v>
      </c>
      <c r="BI277" s="203">
        <f t="shared" si="78"/>
        <v>0</v>
      </c>
      <c r="BJ277" s="24" t="s">
        <v>80</v>
      </c>
      <c r="BK277" s="203">
        <f t="shared" si="79"/>
        <v>0</v>
      </c>
      <c r="BL277" s="24" t="s">
        <v>412</v>
      </c>
      <c r="BM277" s="24" t="s">
        <v>3301</v>
      </c>
    </row>
    <row r="278" spans="2:65" s="1" customFormat="1" ht="16.5" customHeight="1">
      <c r="B278" s="41"/>
      <c r="C278" s="250" t="s">
        <v>2403</v>
      </c>
      <c r="D278" s="250" t="s">
        <v>177</v>
      </c>
      <c r="E278" s="251" t="s">
        <v>3302</v>
      </c>
      <c r="F278" s="252" t="s">
        <v>3303</v>
      </c>
      <c r="G278" s="253" t="s">
        <v>804</v>
      </c>
      <c r="H278" s="254">
        <v>60</v>
      </c>
      <c r="I278" s="255"/>
      <c r="J278" s="256">
        <f t="shared" si="70"/>
        <v>0</v>
      </c>
      <c r="K278" s="252" t="s">
        <v>21</v>
      </c>
      <c r="L278" s="257"/>
      <c r="M278" s="258" t="s">
        <v>21</v>
      </c>
      <c r="N278" s="259" t="s">
        <v>43</v>
      </c>
      <c r="O278" s="42"/>
      <c r="P278" s="201">
        <f t="shared" si="71"/>
        <v>0</v>
      </c>
      <c r="Q278" s="201">
        <v>0</v>
      </c>
      <c r="R278" s="201">
        <f t="shared" si="72"/>
        <v>0</v>
      </c>
      <c r="S278" s="201">
        <v>0</v>
      </c>
      <c r="T278" s="202">
        <f t="shared" si="73"/>
        <v>0</v>
      </c>
      <c r="AR278" s="24" t="s">
        <v>2609</v>
      </c>
      <c r="AT278" s="24" t="s">
        <v>177</v>
      </c>
      <c r="AU278" s="24" t="s">
        <v>82</v>
      </c>
      <c r="AY278" s="24" t="s">
        <v>152</v>
      </c>
      <c r="BE278" s="203">
        <f t="shared" si="74"/>
        <v>0</v>
      </c>
      <c r="BF278" s="203">
        <f t="shared" si="75"/>
        <v>0</v>
      </c>
      <c r="BG278" s="203">
        <f t="shared" si="76"/>
        <v>0</v>
      </c>
      <c r="BH278" s="203">
        <f t="shared" si="77"/>
        <v>0</v>
      </c>
      <c r="BI278" s="203">
        <f t="shared" si="78"/>
        <v>0</v>
      </c>
      <c r="BJ278" s="24" t="s">
        <v>80</v>
      </c>
      <c r="BK278" s="203">
        <f t="shared" si="79"/>
        <v>0</v>
      </c>
      <c r="BL278" s="24" t="s">
        <v>412</v>
      </c>
      <c r="BM278" s="24" t="s">
        <v>3304</v>
      </c>
    </row>
    <row r="279" spans="2:65" s="1" customFormat="1" ht="16.5" customHeight="1">
      <c r="B279" s="41"/>
      <c r="C279" s="192" t="s">
        <v>2407</v>
      </c>
      <c r="D279" s="192" t="s">
        <v>155</v>
      </c>
      <c r="E279" s="193" t="s">
        <v>3305</v>
      </c>
      <c r="F279" s="194" t="s">
        <v>3306</v>
      </c>
      <c r="G279" s="195" t="s">
        <v>804</v>
      </c>
      <c r="H279" s="196">
        <v>120</v>
      </c>
      <c r="I279" s="197"/>
      <c r="J279" s="198">
        <f t="shared" si="70"/>
        <v>0</v>
      </c>
      <c r="K279" s="194" t="s">
        <v>21</v>
      </c>
      <c r="L279" s="61"/>
      <c r="M279" s="199" t="s">
        <v>21</v>
      </c>
      <c r="N279" s="200" t="s">
        <v>43</v>
      </c>
      <c r="O279" s="42"/>
      <c r="P279" s="201">
        <f t="shared" si="71"/>
        <v>0</v>
      </c>
      <c r="Q279" s="201">
        <v>0</v>
      </c>
      <c r="R279" s="201">
        <f t="shared" si="72"/>
        <v>0</v>
      </c>
      <c r="S279" s="201">
        <v>0</v>
      </c>
      <c r="T279" s="202">
        <f t="shared" si="73"/>
        <v>0</v>
      </c>
      <c r="AR279" s="24" t="s">
        <v>412</v>
      </c>
      <c r="AT279" s="24" t="s">
        <v>155</v>
      </c>
      <c r="AU279" s="24" t="s">
        <v>82</v>
      </c>
      <c r="AY279" s="24" t="s">
        <v>152</v>
      </c>
      <c r="BE279" s="203">
        <f t="shared" si="74"/>
        <v>0</v>
      </c>
      <c r="BF279" s="203">
        <f t="shared" si="75"/>
        <v>0</v>
      </c>
      <c r="BG279" s="203">
        <f t="shared" si="76"/>
        <v>0</v>
      </c>
      <c r="BH279" s="203">
        <f t="shared" si="77"/>
        <v>0</v>
      </c>
      <c r="BI279" s="203">
        <f t="shared" si="78"/>
        <v>0</v>
      </c>
      <c r="BJ279" s="24" t="s">
        <v>80</v>
      </c>
      <c r="BK279" s="203">
        <f t="shared" si="79"/>
        <v>0</v>
      </c>
      <c r="BL279" s="24" t="s">
        <v>412</v>
      </c>
      <c r="BM279" s="24" t="s">
        <v>3307</v>
      </c>
    </row>
    <row r="280" spans="2:65" s="1" customFormat="1" ht="16.5" customHeight="1">
      <c r="B280" s="41"/>
      <c r="C280" s="250" t="s">
        <v>2411</v>
      </c>
      <c r="D280" s="250" t="s">
        <v>177</v>
      </c>
      <c r="E280" s="251" t="s">
        <v>3308</v>
      </c>
      <c r="F280" s="252" t="s">
        <v>3309</v>
      </c>
      <c r="G280" s="253" t="s">
        <v>804</v>
      </c>
      <c r="H280" s="254">
        <v>120</v>
      </c>
      <c r="I280" s="255"/>
      <c r="J280" s="256">
        <f t="shared" si="70"/>
        <v>0</v>
      </c>
      <c r="K280" s="252" t="s">
        <v>21</v>
      </c>
      <c r="L280" s="257"/>
      <c r="M280" s="258" t="s">
        <v>21</v>
      </c>
      <c r="N280" s="259" t="s">
        <v>43</v>
      </c>
      <c r="O280" s="42"/>
      <c r="P280" s="201">
        <f t="shared" si="71"/>
        <v>0</v>
      </c>
      <c r="Q280" s="201">
        <v>0</v>
      </c>
      <c r="R280" s="201">
        <f t="shared" si="72"/>
        <v>0</v>
      </c>
      <c r="S280" s="201">
        <v>0</v>
      </c>
      <c r="T280" s="202">
        <f t="shared" si="73"/>
        <v>0</v>
      </c>
      <c r="AR280" s="24" t="s">
        <v>2609</v>
      </c>
      <c r="AT280" s="24" t="s">
        <v>177</v>
      </c>
      <c r="AU280" s="24" t="s">
        <v>82</v>
      </c>
      <c r="AY280" s="24" t="s">
        <v>152</v>
      </c>
      <c r="BE280" s="203">
        <f t="shared" si="74"/>
        <v>0</v>
      </c>
      <c r="BF280" s="203">
        <f t="shared" si="75"/>
        <v>0</v>
      </c>
      <c r="BG280" s="203">
        <f t="shared" si="76"/>
        <v>0</v>
      </c>
      <c r="BH280" s="203">
        <f t="shared" si="77"/>
        <v>0</v>
      </c>
      <c r="BI280" s="203">
        <f t="shared" si="78"/>
        <v>0</v>
      </c>
      <c r="BJ280" s="24" t="s">
        <v>80</v>
      </c>
      <c r="BK280" s="203">
        <f t="shared" si="79"/>
        <v>0</v>
      </c>
      <c r="BL280" s="24" t="s">
        <v>412</v>
      </c>
      <c r="BM280" s="24" t="s">
        <v>3310</v>
      </c>
    </row>
    <row r="281" spans="2:65" s="1" customFormat="1" ht="16.5" customHeight="1">
      <c r="B281" s="41"/>
      <c r="C281" s="192" t="s">
        <v>2415</v>
      </c>
      <c r="D281" s="192" t="s">
        <v>155</v>
      </c>
      <c r="E281" s="193" t="s">
        <v>3311</v>
      </c>
      <c r="F281" s="194" t="s">
        <v>3312</v>
      </c>
      <c r="G281" s="195" t="s">
        <v>804</v>
      </c>
      <c r="H281" s="196">
        <v>1</v>
      </c>
      <c r="I281" s="197"/>
      <c r="J281" s="198">
        <f t="shared" si="70"/>
        <v>0</v>
      </c>
      <c r="K281" s="194" t="s">
        <v>21</v>
      </c>
      <c r="L281" s="61"/>
      <c r="M281" s="199" t="s">
        <v>21</v>
      </c>
      <c r="N281" s="200" t="s">
        <v>43</v>
      </c>
      <c r="O281" s="42"/>
      <c r="P281" s="201">
        <f t="shared" si="71"/>
        <v>0</v>
      </c>
      <c r="Q281" s="201">
        <v>0</v>
      </c>
      <c r="R281" s="201">
        <f t="shared" si="72"/>
        <v>0</v>
      </c>
      <c r="S281" s="201">
        <v>0</v>
      </c>
      <c r="T281" s="202">
        <f t="shared" si="73"/>
        <v>0</v>
      </c>
      <c r="AR281" s="24" t="s">
        <v>412</v>
      </c>
      <c r="AT281" s="24" t="s">
        <v>155</v>
      </c>
      <c r="AU281" s="24" t="s">
        <v>82</v>
      </c>
      <c r="AY281" s="24" t="s">
        <v>152</v>
      </c>
      <c r="BE281" s="203">
        <f t="shared" si="74"/>
        <v>0</v>
      </c>
      <c r="BF281" s="203">
        <f t="shared" si="75"/>
        <v>0</v>
      </c>
      <c r="BG281" s="203">
        <f t="shared" si="76"/>
        <v>0</v>
      </c>
      <c r="BH281" s="203">
        <f t="shared" si="77"/>
        <v>0</v>
      </c>
      <c r="BI281" s="203">
        <f t="shared" si="78"/>
        <v>0</v>
      </c>
      <c r="BJ281" s="24" t="s">
        <v>80</v>
      </c>
      <c r="BK281" s="203">
        <f t="shared" si="79"/>
        <v>0</v>
      </c>
      <c r="BL281" s="24" t="s">
        <v>412</v>
      </c>
      <c r="BM281" s="24" t="s">
        <v>3313</v>
      </c>
    </row>
    <row r="282" spans="2:65" s="1" customFormat="1" ht="16.5" customHeight="1">
      <c r="B282" s="41"/>
      <c r="C282" s="192" t="s">
        <v>2419</v>
      </c>
      <c r="D282" s="192" t="s">
        <v>155</v>
      </c>
      <c r="E282" s="193" t="s">
        <v>3314</v>
      </c>
      <c r="F282" s="194" t="s">
        <v>3315</v>
      </c>
      <c r="G282" s="195" t="s">
        <v>804</v>
      </c>
      <c r="H282" s="196">
        <v>1</v>
      </c>
      <c r="I282" s="197"/>
      <c r="J282" s="198">
        <f t="shared" si="70"/>
        <v>0</v>
      </c>
      <c r="K282" s="194" t="s">
        <v>21</v>
      </c>
      <c r="L282" s="61"/>
      <c r="M282" s="199" t="s">
        <v>21</v>
      </c>
      <c r="N282" s="200" t="s">
        <v>43</v>
      </c>
      <c r="O282" s="42"/>
      <c r="P282" s="201">
        <f t="shared" si="71"/>
        <v>0</v>
      </c>
      <c r="Q282" s="201">
        <v>0</v>
      </c>
      <c r="R282" s="201">
        <f t="shared" si="72"/>
        <v>0</v>
      </c>
      <c r="S282" s="201">
        <v>0</v>
      </c>
      <c r="T282" s="202">
        <f t="shared" si="73"/>
        <v>0</v>
      </c>
      <c r="AR282" s="24" t="s">
        <v>412</v>
      </c>
      <c r="AT282" s="24" t="s">
        <v>155</v>
      </c>
      <c r="AU282" s="24" t="s">
        <v>82</v>
      </c>
      <c r="AY282" s="24" t="s">
        <v>152</v>
      </c>
      <c r="BE282" s="203">
        <f t="shared" si="74"/>
        <v>0</v>
      </c>
      <c r="BF282" s="203">
        <f t="shared" si="75"/>
        <v>0</v>
      </c>
      <c r="BG282" s="203">
        <f t="shared" si="76"/>
        <v>0</v>
      </c>
      <c r="BH282" s="203">
        <f t="shared" si="77"/>
        <v>0</v>
      </c>
      <c r="BI282" s="203">
        <f t="shared" si="78"/>
        <v>0</v>
      </c>
      <c r="BJ282" s="24" t="s">
        <v>80</v>
      </c>
      <c r="BK282" s="203">
        <f t="shared" si="79"/>
        <v>0</v>
      </c>
      <c r="BL282" s="24" t="s">
        <v>412</v>
      </c>
      <c r="BM282" s="24" t="s">
        <v>3316</v>
      </c>
    </row>
    <row r="283" spans="2:65" s="1" customFormat="1" ht="16.5" customHeight="1">
      <c r="B283" s="41"/>
      <c r="C283" s="192" t="s">
        <v>2423</v>
      </c>
      <c r="D283" s="192" t="s">
        <v>155</v>
      </c>
      <c r="E283" s="193" t="s">
        <v>3317</v>
      </c>
      <c r="F283" s="194" t="s">
        <v>3318</v>
      </c>
      <c r="G283" s="195" t="s">
        <v>804</v>
      </c>
      <c r="H283" s="196">
        <v>1</v>
      </c>
      <c r="I283" s="197"/>
      <c r="J283" s="198">
        <f t="shared" si="70"/>
        <v>0</v>
      </c>
      <c r="K283" s="194" t="s">
        <v>21</v>
      </c>
      <c r="L283" s="61"/>
      <c r="M283" s="199" t="s">
        <v>21</v>
      </c>
      <c r="N283" s="200" t="s">
        <v>43</v>
      </c>
      <c r="O283" s="42"/>
      <c r="P283" s="201">
        <f t="shared" si="71"/>
        <v>0</v>
      </c>
      <c r="Q283" s="201">
        <v>0</v>
      </c>
      <c r="R283" s="201">
        <f t="shared" si="72"/>
        <v>0</v>
      </c>
      <c r="S283" s="201">
        <v>0</v>
      </c>
      <c r="T283" s="202">
        <f t="shared" si="73"/>
        <v>0</v>
      </c>
      <c r="AR283" s="24" t="s">
        <v>412</v>
      </c>
      <c r="AT283" s="24" t="s">
        <v>155</v>
      </c>
      <c r="AU283" s="24" t="s">
        <v>82</v>
      </c>
      <c r="AY283" s="24" t="s">
        <v>152</v>
      </c>
      <c r="BE283" s="203">
        <f t="shared" si="74"/>
        <v>0</v>
      </c>
      <c r="BF283" s="203">
        <f t="shared" si="75"/>
        <v>0</v>
      </c>
      <c r="BG283" s="203">
        <f t="shared" si="76"/>
        <v>0</v>
      </c>
      <c r="BH283" s="203">
        <f t="shared" si="77"/>
        <v>0</v>
      </c>
      <c r="BI283" s="203">
        <f t="shared" si="78"/>
        <v>0</v>
      </c>
      <c r="BJ283" s="24" t="s">
        <v>80</v>
      </c>
      <c r="BK283" s="203">
        <f t="shared" si="79"/>
        <v>0</v>
      </c>
      <c r="BL283" s="24" t="s">
        <v>412</v>
      </c>
      <c r="BM283" s="24" t="s">
        <v>3319</v>
      </c>
    </row>
    <row r="284" spans="2:65" s="10" customFormat="1" ht="29.85" customHeight="1">
      <c r="B284" s="176"/>
      <c r="C284" s="177"/>
      <c r="D284" s="178" t="s">
        <v>71</v>
      </c>
      <c r="E284" s="190" t="s">
        <v>3320</v>
      </c>
      <c r="F284" s="190" t="s">
        <v>3321</v>
      </c>
      <c r="G284" s="177"/>
      <c r="H284" s="177"/>
      <c r="I284" s="180"/>
      <c r="J284" s="191">
        <f>BK284</f>
        <v>0</v>
      </c>
      <c r="K284" s="177"/>
      <c r="L284" s="182"/>
      <c r="M284" s="183"/>
      <c r="N284" s="184"/>
      <c r="O284" s="184"/>
      <c r="P284" s="185">
        <f>SUM(P285:P290)</f>
        <v>0</v>
      </c>
      <c r="Q284" s="184"/>
      <c r="R284" s="185">
        <f>SUM(R285:R290)</f>
        <v>0</v>
      </c>
      <c r="S284" s="184"/>
      <c r="T284" s="186">
        <f>SUM(T285:T290)</f>
        <v>0</v>
      </c>
      <c r="AR284" s="187" t="s">
        <v>153</v>
      </c>
      <c r="AT284" s="188" t="s">
        <v>71</v>
      </c>
      <c r="AU284" s="188" t="s">
        <v>80</v>
      </c>
      <c r="AY284" s="187" t="s">
        <v>152</v>
      </c>
      <c r="BK284" s="189">
        <f>SUM(BK285:BK290)</f>
        <v>0</v>
      </c>
    </row>
    <row r="285" spans="2:65" s="1" customFormat="1" ht="16.5" customHeight="1">
      <c r="B285" s="41"/>
      <c r="C285" s="192" t="s">
        <v>2427</v>
      </c>
      <c r="D285" s="192" t="s">
        <v>155</v>
      </c>
      <c r="E285" s="193" t="s">
        <v>3322</v>
      </c>
      <c r="F285" s="194" t="s">
        <v>3323</v>
      </c>
      <c r="G285" s="195" t="s">
        <v>242</v>
      </c>
      <c r="H285" s="196">
        <v>3700</v>
      </c>
      <c r="I285" s="197"/>
      <c r="J285" s="198">
        <f t="shared" ref="J285:J290" si="80">ROUND(I285*H285,2)</f>
        <v>0</v>
      </c>
      <c r="K285" s="194" t="s">
        <v>21</v>
      </c>
      <c r="L285" s="61"/>
      <c r="M285" s="199" t="s">
        <v>21</v>
      </c>
      <c r="N285" s="200" t="s">
        <v>43</v>
      </c>
      <c r="O285" s="42"/>
      <c r="P285" s="201">
        <f t="shared" ref="P285:P290" si="81">O285*H285</f>
        <v>0</v>
      </c>
      <c r="Q285" s="201">
        <v>0</v>
      </c>
      <c r="R285" s="201">
        <f t="shared" ref="R285:R290" si="82">Q285*H285</f>
        <v>0</v>
      </c>
      <c r="S285" s="201">
        <v>0</v>
      </c>
      <c r="T285" s="202">
        <f t="shared" ref="T285:T290" si="83">S285*H285</f>
        <v>0</v>
      </c>
      <c r="AR285" s="24" t="s">
        <v>412</v>
      </c>
      <c r="AT285" s="24" t="s">
        <v>155</v>
      </c>
      <c r="AU285" s="24" t="s">
        <v>82</v>
      </c>
      <c r="AY285" s="24" t="s">
        <v>152</v>
      </c>
      <c r="BE285" s="203">
        <f t="shared" ref="BE285:BE290" si="84">IF(N285="základní",J285,0)</f>
        <v>0</v>
      </c>
      <c r="BF285" s="203">
        <f t="shared" ref="BF285:BF290" si="85">IF(N285="snížená",J285,0)</f>
        <v>0</v>
      </c>
      <c r="BG285" s="203">
        <f t="shared" ref="BG285:BG290" si="86">IF(N285="zákl. přenesená",J285,0)</f>
        <v>0</v>
      </c>
      <c r="BH285" s="203">
        <f t="shared" ref="BH285:BH290" si="87">IF(N285="sníž. přenesená",J285,0)</f>
        <v>0</v>
      </c>
      <c r="BI285" s="203">
        <f t="shared" ref="BI285:BI290" si="88">IF(N285="nulová",J285,0)</f>
        <v>0</v>
      </c>
      <c r="BJ285" s="24" t="s">
        <v>80</v>
      </c>
      <c r="BK285" s="203">
        <f t="shared" ref="BK285:BK290" si="89">ROUND(I285*H285,2)</f>
        <v>0</v>
      </c>
      <c r="BL285" s="24" t="s">
        <v>412</v>
      </c>
      <c r="BM285" s="24" t="s">
        <v>3324</v>
      </c>
    </row>
    <row r="286" spans="2:65" s="1" customFormat="1" ht="16.5" customHeight="1">
      <c r="B286" s="41"/>
      <c r="C286" s="250" t="s">
        <v>2431</v>
      </c>
      <c r="D286" s="250" t="s">
        <v>177</v>
      </c>
      <c r="E286" s="251" t="s">
        <v>3325</v>
      </c>
      <c r="F286" s="252" t="s">
        <v>3326</v>
      </c>
      <c r="G286" s="253" t="s">
        <v>242</v>
      </c>
      <c r="H286" s="254">
        <v>3700</v>
      </c>
      <c r="I286" s="255"/>
      <c r="J286" s="256">
        <f t="shared" si="80"/>
        <v>0</v>
      </c>
      <c r="K286" s="252" t="s">
        <v>21</v>
      </c>
      <c r="L286" s="257"/>
      <c r="M286" s="258" t="s">
        <v>21</v>
      </c>
      <c r="N286" s="259" t="s">
        <v>43</v>
      </c>
      <c r="O286" s="42"/>
      <c r="P286" s="201">
        <f t="shared" si="81"/>
        <v>0</v>
      </c>
      <c r="Q286" s="201">
        <v>0</v>
      </c>
      <c r="R286" s="201">
        <f t="shared" si="82"/>
        <v>0</v>
      </c>
      <c r="S286" s="201">
        <v>0</v>
      </c>
      <c r="T286" s="202">
        <f t="shared" si="83"/>
        <v>0</v>
      </c>
      <c r="AR286" s="24" t="s">
        <v>2609</v>
      </c>
      <c r="AT286" s="24" t="s">
        <v>177</v>
      </c>
      <c r="AU286" s="24" t="s">
        <v>82</v>
      </c>
      <c r="AY286" s="24" t="s">
        <v>152</v>
      </c>
      <c r="BE286" s="203">
        <f t="shared" si="84"/>
        <v>0</v>
      </c>
      <c r="BF286" s="203">
        <f t="shared" si="85"/>
        <v>0</v>
      </c>
      <c r="BG286" s="203">
        <f t="shared" si="86"/>
        <v>0</v>
      </c>
      <c r="BH286" s="203">
        <f t="shared" si="87"/>
        <v>0</v>
      </c>
      <c r="BI286" s="203">
        <f t="shared" si="88"/>
        <v>0</v>
      </c>
      <c r="BJ286" s="24" t="s">
        <v>80</v>
      </c>
      <c r="BK286" s="203">
        <f t="shared" si="89"/>
        <v>0</v>
      </c>
      <c r="BL286" s="24" t="s">
        <v>412</v>
      </c>
      <c r="BM286" s="24" t="s">
        <v>3327</v>
      </c>
    </row>
    <row r="287" spans="2:65" s="1" customFormat="1" ht="16.5" customHeight="1">
      <c r="B287" s="41"/>
      <c r="C287" s="192" t="s">
        <v>2435</v>
      </c>
      <c r="D287" s="192" t="s">
        <v>155</v>
      </c>
      <c r="E287" s="193" t="s">
        <v>3328</v>
      </c>
      <c r="F287" s="194" t="s">
        <v>3329</v>
      </c>
      <c r="G287" s="195" t="s">
        <v>242</v>
      </c>
      <c r="H287" s="196">
        <v>200</v>
      </c>
      <c r="I287" s="197"/>
      <c r="J287" s="198">
        <f t="shared" si="80"/>
        <v>0</v>
      </c>
      <c r="K287" s="194" t="s">
        <v>21</v>
      </c>
      <c r="L287" s="61"/>
      <c r="M287" s="199" t="s">
        <v>21</v>
      </c>
      <c r="N287" s="200" t="s">
        <v>43</v>
      </c>
      <c r="O287" s="42"/>
      <c r="P287" s="201">
        <f t="shared" si="81"/>
        <v>0</v>
      </c>
      <c r="Q287" s="201">
        <v>0</v>
      </c>
      <c r="R287" s="201">
        <f t="shared" si="82"/>
        <v>0</v>
      </c>
      <c r="S287" s="201">
        <v>0</v>
      </c>
      <c r="T287" s="202">
        <f t="shared" si="83"/>
        <v>0</v>
      </c>
      <c r="AR287" s="24" t="s">
        <v>412</v>
      </c>
      <c r="AT287" s="24" t="s">
        <v>155</v>
      </c>
      <c r="AU287" s="24" t="s">
        <v>82</v>
      </c>
      <c r="AY287" s="24" t="s">
        <v>152</v>
      </c>
      <c r="BE287" s="203">
        <f t="shared" si="84"/>
        <v>0</v>
      </c>
      <c r="BF287" s="203">
        <f t="shared" si="85"/>
        <v>0</v>
      </c>
      <c r="BG287" s="203">
        <f t="shared" si="86"/>
        <v>0</v>
      </c>
      <c r="BH287" s="203">
        <f t="shared" si="87"/>
        <v>0</v>
      </c>
      <c r="BI287" s="203">
        <f t="shared" si="88"/>
        <v>0</v>
      </c>
      <c r="BJ287" s="24" t="s">
        <v>80</v>
      </c>
      <c r="BK287" s="203">
        <f t="shared" si="89"/>
        <v>0</v>
      </c>
      <c r="BL287" s="24" t="s">
        <v>412</v>
      </c>
      <c r="BM287" s="24" t="s">
        <v>3330</v>
      </c>
    </row>
    <row r="288" spans="2:65" s="1" customFormat="1" ht="16.5" customHeight="1">
      <c r="B288" s="41"/>
      <c r="C288" s="250" t="s">
        <v>2439</v>
      </c>
      <c r="D288" s="250" t="s">
        <v>177</v>
      </c>
      <c r="E288" s="251" t="s">
        <v>3331</v>
      </c>
      <c r="F288" s="252" t="s">
        <v>3332</v>
      </c>
      <c r="G288" s="253" t="s">
        <v>242</v>
      </c>
      <c r="H288" s="254">
        <v>200</v>
      </c>
      <c r="I288" s="255"/>
      <c r="J288" s="256">
        <f t="shared" si="80"/>
        <v>0</v>
      </c>
      <c r="K288" s="252" t="s">
        <v>21</v>
      </c>
      <c r="L288" s="257"/>
      <c r="M288" s="258" t="s">
        <v>21</v>
      </c>
      <c r="N288" s="259" t="s">
        <v>43</v>
      </c>
      <c r="O288" s="42"/>
      <c r="P288" s="201">
        <f t="shared" si="81"/>
        <v>0</v>
      </c>
      <c r="Q288" s="201">
        <v>0</v>
      </c>
      <c r="R288" s="201">
        <f t="shared" si="82"/>
        <v>0</v>
      </c>
      <c r="S288" s="201">
        <v>0</v>
      </c>
      <c r="T288" s="202">
        <f t="shared" si="83"/>
        <v>0</v>
      </c>
      <c r="AR288" s="24" t="s">
        <v>2609</v>
      </c>
      <c r="AT288" s="24" t="s">
        <v>177</v>
      </c>
      <c r="AU288" s="24" t="s">
        <v>82</v>
      </c>
      <c r="AY288" s="24" t="s">
        <v>152</v>
      </c>
      <c r="BE288" s="203">
        <f t="shared" si="84"/>
        <v>0</v>
      </c>
      <c r="BF288" s="203">
        <f t="shared" si="85"/>
        <v>0</v>
      </c>
      <c r="BG288" s="203">
        <f t="shared" si="86"/>
        <v>0</v>
      </c>
      <c r="BH288" s="203">
        <f t="shared" si="87"/>
        <v>0</v>
      </c>
      <c r="BI288" s="203">
        <f t="shared" si="88"/>
        <v>0</v>
      </c>
      <c r="BJ288" s="24" t="s">
        <v>80</v>
      </c>
      <c r="BK288" s="203">
        <f t="shared" si="89"/>
        <v>0</v>
      </c>
      <c r="BL288" s="24" t="s">
        <v>412</v>
      </c>
      <c r="BM288" s="24" t="s">
        <v>3333</v>
      </c>
    </row>
    <row r="289" spans="2:65" s="1" customFormat="1" ht="16.5" customHeight="1">
      <c r="B289" s="41"/>
      <c r="C289" s="192" t="s">
        <v>2443</v>
      </c>
      <c r="D289" s="192" t="s">
        <v>155</v>
      </c>
      <c r="E289" s="193" t="s">
        <v>3334</v>
      </c>
      <c r="F289" s="194" t="s">
        <v>3335</v>
      </c>
      <c r="G289" s="195" t="s">
        <v>242</v>
      </c>
      <c r="H289" s="196">
        <v>50</v>
      </c>
      <c r="I289" s="197"/>
      <c r="J289" s="198">
        <f t="shared" si="80"/>
        <v>0</v>
      </c>
      <c r="K289" s="194" t="s">
        <v>21</v>
      </c>
      <c r="L289" s="61"/>
      <c r="M289" s="199" t="s">
        <v>21</v>
      </c>
      <c r="N289" s="200" t="s">
        <v>43</v>
      </c>
      <c r="O289" s="42"/>
      <c r="P289" s="201">
        <f t="shared" si="81"/>
        <v>0</v>
      </c>
      <c r="Q289" s="201">
        <v>0</v>
      </c>
      <c r="R289" s="201">
        <f t="shared" si="82"/>
        <v>0</v>
      </c>
      <c r="S289" s="201">
        <v>0</v>
      </c>
      <c r="T289" s="202">
        <f t="shared" si="83"/>
        <v>0</v>
      </c>
      <c r="AR289" s="24" t="s">
        <v>412</v>
      </c>
      <c r="AT289" s="24" t="s">
        <v>155</v>
      </c>
      <c r="AU289" s="24" t="s">
        <v>82</v>
      </c>
      <c r="AY289" s="24" t="s">
        <v>152</v>
      </c>
      <c r="BE289" s="203">
        <f t="shared" si="84"/>
        <v>0</v>
      </c>
      <c r="BF289" s="203">
        <f t="shared" si="85"/>
        <v>0</v>
      </c>
      <c r="BG289" s="203">
        <f t="shared" si="86"/>
        <v>0</v>
      </c>
      <c r="BH289" s="203">
        <f t="shared" si="87"/>
        <v>0</v>
      </c>
      <c r="BI289" s="203">
        <f t="shared" si="88"/>
        <v>0</v>
      </c>
      <c r="BJ289" s="24" t="s">
        <v>80</v>
      </c>
      <c r="BK289" s="203">
        <f t="shared" si="89"/>
        <v>0</v>
      </c>
      <c r="BL289" s="24" t="s">
        <v>412</v>
      </c>
      <c r="BM289" s="24" t="s">
        <v>3336</v>
      </c>
    </row>
    <row r="290" spans="2:65" s="1" customFormat="1" ht="16.5" customHeight="1">
      <c r="B290" s="41"/>
      <c r="C290" s="250" t="s">
        <v>2447</v>
      </c>
      <c r="D290" s="250" t="s">
        <v>177</v>
      </c>
      <c r="E290" s="251" t="s">
        <v>3337</v>
      </c>
      <c r="F290" s="252" t="s">
        <v>3338</v>
      </c>
      <c r="G290" s="253" t="s">
        <v>242</v>
      </c>
      <c r="H290" s="254">
        <v>50</v>
      </c>
      <c r="I290" s="255"/>
      <c r="J290" s="256">
        <f t="shared" si="80"/>
        <v>0</v>
      </c>
      <c r="K290" s="252" t="s">
        <v>21</v>
      </c>
      <c r="L290" s="257"/>
      <c r="M290" s="258" t="s">
        <v>21</v>
      </c>
      <c r="N290" s="259" t="s">
        <v>43</v>
      </c>
      <c r="O290" s="42"/>
      <c r="P290" s="201">
        <f t="shared" si="81"/>
        <v>0</v>
      </c>
      <c r="Q290" s="201">
        <v>0</v>
      </c>
      <c r="R290" s="201">
        <f t="shared" si="82"/>
        <v>0</v>
      </c>
      <c r="S290" s="201">
        <v>0</v>
      </c>
      <c r="T290" s="202">
        <f t="shared" si="83"/>
        <v>0</v>
      </c>
      <c r="AR290" s="24" t="s">
        <v>2609</v>
      </c>
      <c r="AT290" s="24" t="s">
        <v>177</v>
      </c>
      <c r="AU290" s="24" t="s">
        <v>82</v>
      </c>
      <c r="AY290" s="24" t="s">
        <v>152</v>
      </c>
      <c r="BE290" s="203">
        <f t="shared" si="84"/>
        <v>0</v>
      </c>
      <c r="BF290" s="203">
        <f t="shared" si="85"/>
        <v>0</v>
      </c>
      <c r="BG290" s="203">
        <f t="shared" si="86"/>
        <v>0</v>
      </c>
      <c r="BH290" s="203">
        <f t="shared" si="87"/>
        <v>0</v>
      </c>
      <c r="BI290" s="203">
        <f t="shared" si="88"/>
        <v>0</v>
      </c>
      <c r="BJ290" s="24" t="s">
        <v>80</v>
      </c>
      <c r="BK290" s="203">
        <f t="shared" si="89"/>
        <v>0</v>
      </c>
      <c r="BL290" s="24" t="s">
        <v>412</v>
      </c>
      <c r="BM290" s="24" t="s">
        <v>3339</v>
      </c>
    </row>
    <row r="291" spans="2:65" s="10" customFormat="1" ht="29.85" customHeight="1">
      <c r="B291" s="176"/>
      <c r="C291" s="177"/>
      <c r="D291" s="178" t="s">
        <v>71</v>
      </c>
      <c r="E291" s="190" t="s">
        <v>3340</v>
      </c>
      <c r="F291" s="190" t="s">
        <v>3341</v>
      </c>
      <c r="G291" s="177"/>
      <c r="H291" s="177"/>
      <c r="I291" s="180"/>
      <c r="J291" s="191">
        <f>BK291</f>
        <v>0</v>
      </c>
      <c r="K291" s="177"/>
      <c r="L291" s="182"/>
      <c r="M291" s="183"/>
      <c r="N291" s="184"/>
      <c r="O291" s="184"/>
      <c r="P291" s="185">
        <f>SUM(P292:P313)</f>
        <v>0</v>
      </c>
      <c r="Q291" s="184"/>
      <c r="R291" s="185">
        <f>SUM(R292:R313)</f>
        <v>0</v>
      </c>
      <c r="S291" s="184"/>
      <c r="T291" s="186">
        <f>SUM(T292:T313)</f>
        <v>0</v>
      </c>
      <c r="AR291" s="187" t="s">
        <v>153</v>
      </c>
      <c r="AT291" s="188" t="s">
        <v>71</v>
      </c>
      <c r="AU291" s="188" t="s">
        <v>80</v>
      </c>
      <c r="AY291" s="187" t="s">
        <v>152</v>
      </c>
      <c r="BK291" s="189">
        <f>SUM(BK292:BK313)</f>
        <v>0</v>
      </c>
    </row>
    <row r="292" spans="2:65" s="1" customFormat="1" ht="16.5" customHeight="1">
      <c r="B292" s="41"/>
      <c r="C292" s="192" t="s">
        <v>2451</v>
      </c>
      <c r="D292" s="192" t="s">
        <v>155</v>
      </c>
      <c r="E292" s="193" t="s">
        <v>3342</v>
      </c>
      <c r="F292" s="194" t="s">
        <v>3343</v>
      </c>
      <c r="G292" s="195" t="s">
        <v>804</v>
      </c>
      <c r="H292" s="196">
        <v>42</v>
      </c>
      <c r="I292" s="197"/>
      <c r="J292" s="198">
        <f t="shared" ref="J292:J313" si="90">ROUND(I292*H292,2)</f>
        <v>0</v>
      </c>
      <c r="K292" s="194" t="s">
        <v>21</v>
      </c>
      <c r="L292" s="61"/>
      <c r="M292" s="199" t="s">
        <v>21</v>
      </c>
      <c r="N292" s="200" t="s">
        <v>43</v>
      </c>
      <c r="O292" s="42"/>
      <c r="P292" s="201">
        <f t="shared" ref="P292:P313" si="91">O292*H292</f>
        <v>0</v>
      </c>
      <c r="Q292" s="201">
        <v>0</v>
      </c>
      <c r="R292" s="201">
        <f t="shared" ref="R292:R313" si="92">Q292*H292</f>
        <v>0</v>
      </c>
      <c r="S292" s="201">
        <v>0</v>
      </c>
      <c r="T292" s="202">
        <f t="shared" ref="T292:T313" si="93">S292*H292</f>
        <v>0</v>
      </c>
      <c r="AR292" s="24" t="s">
        <v>412</v>
      </c>
      <c r="AT292" s="24" t="s">
        <v>155</v>
      </c>
      <c r="AU292" s="24" t="s">
        <v>82</v>
      </c>
      <c r="AY292" s="24" t="s">
        <v>152</v>
      </c>
      <c r="BE292" s="203">
        <f t="shared" ref="BE292:BE313" si="94">IF(N292="základní",J292,0)</f>
        <v>0</v>
      </c>
      <c r="BF292" s="203">
        <f t="shared" ref="BF292:BF313" si="95">IF(N292="snížená",J292,0)</f>
        <v>0</v>
      </c>
      <c r="BG292" s="203">
        <f t="shared" ref="BG292:BG313" si="96">IF(N292="zákl. přenesená",J292,0)</f>
        <v>0</v>
      </c>
      <c r="BH292" s="203">
        <f t="shared" ref="BH292:BH313" si="97">IF(N292="sníž. přenesená",J292,0)</f>
        <v>0</v>
      </c>
      <c r="BI292" s="203">
        <f t="shared" ref="BI292:BI313" si="98">IF(N292="nulová",J292,0)</f>
        <v>0</v>
      </c>
      <c r="BJ292" s="24" t="s">
        <v>80</v>
      </c>
      <c r="BK292" s="203">
        <f t="shared" ref="BK292:BK313" si="99">ROUND(I292*H292,2)</f>
        <v>0</v>
      </c>
      <c r="BL292" s="24" t="s">
        <v>412</v>
      </c>
      <c r="BM292" s="24" t="s">
        <v>3344</v>
      </c>
    </row>
    <row r="293" spans="2:65" s="1" customFormat="1" ht="16.5" customHeight="1">
      <c r="B293" s="41"/>
      <c r="C293" s="250" t="s">
        <v>2455</v>
      </c>
      <c r="D293" s="250" t="s">
        <v>177</v>
      </c>
      <c r="E293" s="251" t="s">
        <v>3345</v>
      </c>
      <c r="F293" s="252" t="s">
        <v>3346</v>
      </c>
      <c r="G293" s="253" t="s">
        <v>804</v>
      </c>
      <c r="H293" s="254">
        <v>42</v>
      </c>
      <c r="I293" s="255"/>
      <c r="J293" s="256">
        <f t="shared" si="90"/>
        <v>0</v>
      </c>
      <c r="K293" s="252" t="s">
        <v>21</v>
      </c>
      <c r="L293" s="257"/>
      <c r="M293" s="258" t="s">
        <v>21</v>
      </c>
      <c r="N293" s="259" t="s">
        <v>43</v>
      </c>
      <c r="O293" s="42"/>
      <c r="P293" s="201">
        <f t="shared" si="91"/>
        <v>0</v>
      </c>
      <c r="Q293" s="201">
        <v>0</v>
      </c>
      <c r="R293" s="201">
        <f t="shared" si="92"/>
        <v>0</v>
      </c>
      <c r="S293" s="201">
        <v>0</v>
      </c>
      <c r="T293" s="202">
        <f t="shared" si="93"/>
        <v>0</v>
      </c>
      <c r="AR293" s="24" t="s">
        <v>2609</v>
      </c>
      <c r="AT293" s="24" t="s">
        <v>177</v>
      </c>
      <c r="AU293" s="24" t="s">
        <v>82</v>
      </c>
      <c r="AY293" s="24" t="s">
        <v>152</v>
      </c>
      <c r="BE293" s="203">
        <f t="shared" si="94"/>
        <v>0</v>
      </c>
      <c r="BF293" s="203">
        <f t="shared" si="95"/>
        <v>0</v>
      </c>
      <c r="BG293" s="203">
        <f t="shared" si="96"/>
        <v>0</v>
      </c>
      <c r="BH293" s="203">
        <f t="shared" si="97"/>
        <v>0</v>
      </c>
      <c r="BI293" s="203">
        <f t="shared" si="98"/>
        <v>0</v>
      </c>
      <c r="BJ293" s="24" t="s">
        <v>80</v>
      </c>
      <c r="BK293" s="203">
        <f t="shared" si="99"/>
        <v>0</v>
      </c>
      <c r="BL293" s="24" t="s">
        <v>412</v>
      </c>
      <c r="BM293" s="24" t="s">
        <v>3347</v>
      </c>
    </row>
    <row r="294" spans="2:65" s="1" customFormat="1" ht="16.5" customHeight="1">
      <c r="B294" s="41"/>
      <c r="C294" s="192" t="s">
        <v>2459</v>
      </c>
      <c r="D294" s="192" t="s">
        <v>155</v>
      </c>
      <c r="E294" s="193" t="s">
        <v>3348</v>
      </c>
      <c r="F294" s="194" t="s">
        <v>3349</v>
      </c>
      <c r="G294" s="195" t="s">
        <v>804</v>
      </c>
      <c r="H294" s="196">
        <v>33</v>
      </c>
      <c r="I294" s="197"/>
      <c r="J294" s="198">
        <f t="shared" si="90"/>
        <v>0</v>
      </c>
      <c r="K294" s="194" t="s">
        <v>21</v>
      </c>
      <c r="L294" s="61"/>
      <c r="M294" s="199" t="s">
        <v>21</v>
      </c>
      <c r="N294" s="200" t="s">
        <v>43</v>
      </c>
      <c r="O294" s="42"/>
      <c r="P294" s="201">
        <f t="shared" si="91"/>
        <v>0</v>
      </c>
      <c r="Q294" s="201">
        <v>0</v>
      </c>
      <c r="R294" s="201">
        <f t="shared" si="92"/>
        <v>0</v>
      </c>
      <c r="S294" s="201">
        <v>0</v>
      </c>
      <c r="T294" s="202">
        <f t="shared" si="93"/>
        <v>0</v>
      </c>
      <c r="AR294" s="24" t="s">
        <v>412</v>
      </c>
      <c r="AT294" s="24" t="s">
        <v>155</v>
      </c>
      <c r="AU294" s="24" t="s">
        <v>82</v>
      </c>
      <c r="AY294" s="24" t="s">
        <v>152</v>
      </c>
      <c r="BE294" s="203">
        <f t="shared" si="94"/>
        <v>0</v>
      </c>
      <c r="BF294" s="203">
        <f t="shared" si="95"/>
        <v>0</v>
      </c>
      <c r="BG294" s="203">
        <f t="shared" si="96"/>
        <v>0</v>
      </c>
      <c r="BH294" s="203">
        <f t="shared" si="97"/>
        <v>0</v>
      </c>
      <c r="BI294" s="203">
        <f t="shared" si="98"/>
        <v>0</v>
      </c>
      <c r="BJ294" s="24" t="s">
        <v>80</v>
      </c>
      <c r="BK294" s="203">
        <f t="shared" si="99"/>
        <v>0</v>
      </c>
      <c r="BL294" s="24" t="s">
        <v>412</v>
      </c>
      <c r="BM294" s="24" t="s">
        <v>3350</v>
      </c>
    </row>
    <row r="295" spans="2:65" s="1" customFormat="1" ht="16.5" customHeight="1">
      <c r="B295" s="41"/>
      <c r="C295" s="250" t="s">
        <v>2463</v>
      </c>
      <c r="D295" s="250" t="s">
        <v>177</v>
      </c>
      <c r="E295" s="251" t="s">
        <v>3351</v>
      </c>
      <c r="F295" s="252" t="s">
        <v>3352</v>
      </c>
      <c r="G295" s="253" t="s">
        <v>804</v>
      </c>
      <c r="H295" s="254">
        <v>33</v>
      </c>
      <c r="I295" s="255"/>
      <c r="J295" s="256">
        <f t="shared" si="90"/>
        <v>0</v>
      </c>
      <c r="K295" s="252" t="s">
        <v>21</v>
      </c>
      <c r="L295" s="257"/>
      <c r="M295" s="258" t="s">
        <v>21</v>
      </c>
      <c r="N295" s="259" t="s">
        <v>43</v>
      </c>
      <c r="O295" s="42"/>
      <c r="P295" s="201">
        <f t="shared" si="91"/>
        <v>0</v>
      </c>
      <c r="Q295" s="201">
        <v>0</v>
      </c>
      <c r="R295" s="201">
        <f t="shared" si="92"/>
        <v>0</v>
      </c>
      <c r="S295" s="201">
        <v>0</v>
      </c>
      <c r="T295" s="202">
        <f t="shared" si="93"/>
        <v>0</v>
      </c>
      <c r="AR295" s="24" t="s">
        <v>2609</v>
      </c>
      <c r="AT295" s="24" t="s">
        <v>177</v>
      </c>
      <c r="AU295" s="24" t="s">
        <v>82</v>
      </c>
      <c r="AY295" s="24" t="s">
        <v>152</v>
      </c>
      <c r="BE295" s="203">
        <f t="shared" si="94"/>
        <v>0</v>
      </c>
      <c r="BF295" s="203">
        <f t="shared" si="95"/>
        <v>0</v>
      </c>
      <c r="BG295" s="203">
        <f t="shared" si="96"/>
        <v>0</v>
      </c>
      <c r="BH295" s="203">
        <f t="shared" si="97"/>
        <v>0</v>
      </c>
      <c r="BI295" s="203">
        <f t="shared" si="98"/>
        <v>0</v>
      </c>
      <c r="BJ295" s="24" t="s">
        <v>80</v>
      </c>
      <c r="BK295" s="203">
        <f t="shared" si="99"/>
        <v>0</v>
      </c>
      <c r="BL295" s="24" t="s">
        <v>412</v>
      </c>
      <c r="BM295" s="24" t="s">
        <v>3353</v>
      </c>
    </row>
    <row r="296" spans="2:65" s="1" customFormat="1" ht="16.5" customHeight="1">
      <c r="B296" s="41"/>
      <c r="C296" s="192" t="s">
        <v>2467</v>
      </c>
      <c r="D296" s="192" t="s">
        <v>155</v>
      </c>
      <c r="E296" s="193" t="s">
        <v>3354</v>
      </c>
      <c r="F296" s="194" t="s">
        <v>3355</v>
      </c>
      <c r="G296" s="195" t="s">
        <v>804</v>
      </c>
      <c r="H296" s="196">
        <v>5</v>
      </c>
      <c r="I296" s="197"/>
      <c r="J296" s="198">
        <f t="shared" si="90"/>
        <v>0</v>
      </c>
      <c r="K296" s="194" t="s">
        <v>21</v>
      </c>
      <c r="L296" s="61"/>
      <c r="M296" s="199" t="s">
        <v>21</v>
      </c>
      <c r="N296" s="200" t="s">
        <v>43</v>
      </c>
      <c r="O296" s="42"/>
      <c r="P296" s="201">
        <f t="shared" si="91"/>
        <v>0</v>
      </c>
      <c r="Q296" s="201">
        <v>0</v>
      </c>
      <c r="R296" s="201">
        <f t="shared" si="92"/>
        <v>0</v>
      </c>
      <c r="S296" s="201">
        <v>0</v>
      </c>
      <c r="T296" s="202">
        <f t="shared" si="93"/>
        <v>0</v>
      </c>
      <c r="AR296" s="24" t="s">
        <v>412</v>
      </c>
      <c r="AT296" s="24" t="s">
        <v>155</v>
      </c>
      <c r="AU296" s="24" t="s">
        <v>82</v>
      </c>
      <c r="AY296" s="24" t="s">
        <v>152</v>
      </c>
      <c r="BE296" s="203">
        <f t="shared" si="94"/>
        <v>0</v>
      </c>
      <c r="BF296" s="203">
        <f t="shared" si="95"/>
        <v>0</v>
      </c>
      <c r="BG296" s="203">
        <f t="shared" si="96"/>
        <v>0</v>
      </c>
      <c r="BH296" s="203">
        <f t="shared" si="97"/>
        <v>0</v>
      </c>
      <c r="BI296" s="203">
        <f t="shared" si="98"/>
        <v>0</v>
      </c>
      <c r="BJ296" s="24" t="s">
        <v>80</v>
      </c>
      <c r="BK296" s="203">
        <f t="shared" si="99"/>
        <v>0</v>
      </c>
      <c r="BL296" s="24" t="s">
        <v>412</v>
      </c>
      <c r="BM296" s="24" t="s">
        <v>3356</v>
      </c>
    </row>
    <row r="297" spans="2:65" s="1" customFormat="1" ht="16.5" customHeight="1">
      <c r="B297" s="41"/>
      <c r="C297" s="250" t="s">
        <v>2471</v>
      </c>
      <c r="D297" s="250" t="s">
        <v>177</v>
      </c>
      <c r="E297" s="251" t="s">
        <v>3357</v>
      </c>
      <c r="F297" s="252" t="s">
        <v>3358</v>
      </c>
      <c r="G297" s="253" t="s">
        <v>804</v>
      </c>
      <c r="H297" s="254">
        <v>5</v>
      </c>
      <c r="I297" s="255"/>
      <c r="J297" s="256">
        <f t="shared" si="90"/>
        <v>0</v>
      </c>
      <c r="K297" s="252" t="s">
        <v>21</v>
      </c>
      <c r="L297" s="257"/>
      <c r="M297" s="258" t="s">
        <v>21</v>
      </c>
      <c r="N297" s="259" t="s">
        <v>43</v>
      </c>
      <c r="O297" s="42"/>
      <c r="P297" s="201">
        <f t="shared" si="91"/>
        <v>0</v>
      </c>
      <c r="Q297" s="201">
        <v>0</v>
      </c>
      <c r="R297" s="201">
        <f t="shared" si="92"/>
        <v>0</v>
      </c>
      <c r="S297" s="201">
        <v>0</v>
      </c>
      <c r="T297" s="202">
        <f t="shared" si="93"/>
        <v>0</v>
      </c>
      <c r="AR297" s="24" t="s">
        <v>2609</v>
      </c>
      <c r="AT297" s="24" t="s">
        <v>177</v>
      </c>
      <c r="AU297" s="24" t="s">
        <v>82</v>
      </c>
      <c r="AY297" s="24" t="s">
        <v>152</v>
      </c>
      <c r="BE297" s="203">
        <f t="shared" si="94"/>
        <v>0</v>
      </c>
      <c r="BF297" s="203">
        <f t="shared" si="95"/>
        <v>0</v>
      </c>
      <c r="BG297" s="203">
        <f t="shared" si="96"/>
        <v>0</v>
      </c>
      <c r="BH297" s="203">
        <f t="shared" si="97"/>
        <v>0</v>
      </c>
      <c r="BI297" s="203">
        <f t="shared" si="98"/>
        <v>0</v>
      </c>
      <c r="BJ297" s="24" t="s">
        <v>80</v>
      </c>
      <c r="BK297" s="203">
        <f t="shared" si="99"/>
        <v>0</v>
      </c>
      <c r="BL297" s="24" t="s">
        <v>412</v>
      </c>
      <c r="BM297" s="24" t="s">
        <v>3359</v>
      </c>
    </row>
    <row r="298" spans="2:65" s="1" customFormat="1" ht="16.5" customHeight="1">
      <c r="B298" s="41"/>
      <c r="C298" s="192" t="s">
        <v>2475</v>
      </c>
      <c r="D298" s="192" t="s">
        <v>155</v>
      </c>
      <c r="E298" s="193" t="s">
        <v>3360</v>
      </c>
      <c r="F298" s="194" t="s">
        <v>3361</v>
      </c>
      <c r="G298" s="195" t="s">
        <v>242</v>
      </c>
      <c r="H298" s="196">
        <v>900</v>
      </c>
      <c r="I298" s="197"/>
      <c r="J298" s="198">
        <f t="shared" si="90"/>
        <v>0</v>
      </c>
      <c r="K298" s="194" t="s">
        <v>21</v>
      </c>
      <c r="L298" s="61"/>
      <c r="M298" s="199" t="s">
        <v>21</v>
      </c>
      <c r="N298" s="200" t="s">
        <v>43</v>
      </c>
      <c r="O298" s="42"/>
      <c r="P298" s="201">
        <f t="shared" si="91"/>
        <v>0</v>
      </c>
      <c r="Q298" s="201">
        <v>0</v>
      </c>
      <c r="R298" s="201">
        <f t="shared" si="92"/>
        <v>0</v>
      </c>
      <c r="S298" s="201">
        <v>0</v>
      </c>
      <c r="T298" s="202">
        <f t="shared" si="93"/>
        <v>0</v>
      </c>
      <c r="AR298" s="24" t="s">
        <v>412</v>
      </c>
      <c r="AT298" s="24" t="s">
        <v>155</v>
      </c>
      <c r="AU298" s="24" t="s">
        <v>82</v>
      </c>
      <c r="AY298" s="24" t="s">
        <v>152</v>
      </c>
      <c r="BE298" s="203">
        <f t="shared" si="94"/>
        <v>0</v>
      </c>
      <c r="BF298" s="203">
        <f t="shared" si="95"/>
        <v>0</v>
      </c>
      <c r="BG298" s="203">
        <f t="shared" si="96"/>
        <v>0</v>
      </c>
      <c r="BH298" s="203">
        <f t="shared" si="97"/>
        <v>0</v>
      </c>
      <c r="BI298" s="203">
        <f t="shared" si="98"/>
        <v>0</v>
      </c>
      <c r="BJ298" s="24" t="s">
        <v>80</v>
      </c>
      <c r="BK298" s="203">
        <f t="shared" si="99"/>
        <v>0</v>
      </c>
      <c r="BL298" s="24" t="s">
        <v>412</v>
      </c>
      <c r="BM298" s="24" t="s">
        <v>3362</v>
      </c>
    </row>
    <row r="299" spans="2:65" s="1" customFormat="1" ht="16.5" customHeight="1">
      <c r="B299" s="41"/>
      <c r="C299" s="250" t="s">
        <v>2479</v>
      </c>
      <c r="D299" s="250" t="s">
        <v>177</v>
      </c>
      <c r="E299" s="251" t="s">
        <v>3363</v>
      </c>
      <c r="F299" s="252" t="s">
        <v>3364</v>
      </c>
      <c r="G299" s="253" t="s">
        <v>242</v>
      </c>
      <c r="H299" s="254">
        <v>900</v>
      </c>
      <c r="I299" s="255"/>
      <c r="J299" s="256">
        <f t="shared" si="90"/>
        <v>0</v>
      </c>
      <c r="K299" s="252" t="s">
        <v>21</v>
      </c>
      <c r="L299" s="257"/>
      <c r="M299" s="258" t="s">
        <v>21</v>
      </c>
      <c r="N299" s="259" t="s">
        <v>43</v>
      </c>
      <c r="O299" s="42"/>
      <c r="P299" s="201">
        <f t="shared" si="91"/>
        <v>0</v>
      </c>
      <c r="Q299" s="201">
        <v>0</v>
      </c>
      <c r="R299" s="201">
        <f t="shared" si="92"/>
        <v>0</v>
      </c>
      <c r="S299" s="201">
        <v>0</v>
      </c>
      <c r="T299" s="202">
        <f t="shared" si="93"/>
        <v>0</v>
      </c>
      <c r="AR299" s="24" t="s">
        <v>2609</v>
      </c>
      <c r="AT299" s="24" t="s">
        <v>177</v>
      </c>
      <c r="AU299" s="24" t="s">
        <v>82</v>
      </c>
      <c r="AY299" s="24" t="s">
        <v>152</v>
      </c>
      <c r="BE299" s="203">
        <f t="shared" si="94"/>
        <v>0</v>
      </c>
      <c r="BF299" s="203">
        <f t="shared" si="95"/>
        <v>0</v>
      </c>
      <c r="BG299" s="203">
        <f t="shared" si="96"/>
        <v>0</v>
      </c>
      <c r="BH299" s="203">
        <f t="shared" si="97"/>
        <v>0</v>
      </c>
      <c r="BI299" s="203">
        <f t="shared" si="98"/>
        <v>0</v>
      </c>
      <c r="BJ299" s="24" t="s">
        <v>80</v>
      </c>
      <c r="BK299" s="203">
        <f t="shared" si="99"/>
        <v>0</v>
      </c>
      <c r="BL299" s="24" t="s">
        <v>412</v>
      </c>
      <c r="BM299" s="24" t="s">
        <v>3365</v>
      </c>
    </row>
    <row r="300" spans="2:65" s="1" customFormat="1" ht="16.5" customHeight="1">
      <c r="B300" s="41"/>
      <c r="C300" s="192" t="s">
        <v>2483</v>
      </c>
      <c r="D300" s="192" t="s">
        <v>155</v>
      </c>
      <c r="E300" s="193" t="s">
        <v>3366</v>
      </c>
      <c r="F300" s="194" t="s">
        <v>3367</v>
      </c>
      <c r="G300" s="195" t="s">
        <v>242</v>
      </c>
      <c r="H300" s="196">
        <v>1000</v>
      </c>
      <c r="I300" s="197"/>
      <c r="J300" s="198">
        <f t="shared" si="90"/>
        <v>0</v>
      </c>
      <c r="K300" s="194" t="s">
        <v>21</v>
      </c>
      <c r="L300" s="61"/>
      <c r="M300" s="199" t="s">
        <v>21</v>
      </c>
      <c r="N300" s="200" t="s">
        <v>43</v>
      </c>
      <c r="O300" s="42"/>
      <c r="P300" s="201">
        <f t="shared" si="91"/>
        <v>0</v>
      </c>
      <c r="Q300" s="201">
        <v>0</v>
      </c>
      <c r="R300" s="201">
        <f t="shared" si="92"/>
        <v>0</v>
      </c>
      <c r="S300" s="201">
        <v>0</v>
      </c>
      <c r="T300" s="202">
        <f t="shared" si="93"/>
        <v>0</v>
      </c>
      <c r="AR300" s="24" t="s">
        <v>412</v>
      </c>
      <c r="AT300" s="24" t="s">
        <v>155</v>
      </c>
      <c r="AU300" s="24" t="s">
        <v>82</v>
      </c>
      <c r="AY300" s="24" t="s">
        <v>152</v>
      </c>
      <c r="BE300" s="203">
        <f t="shared" si="94"/>
        <v>0</v>
      </c>
      <c r="BF300" s="203">
        <f t="shared" si="95"/>
        <v>0</v>
      </c>
      <c r="BG300" s="203">
        <f t="shared" si="96"/>
        <v>0</v>
      </c>
      <c r="BH300" s="203">
        <f t="shared" si="97"/>
        <v>0</v>
      </c>
      <c r="BI300" s="203">
        <f t="shared" si="98"/>
        <v>0</v>
      </c>
      <c r="BJ300" s="24" t="s">
        <v>80</v>
      </c>
      <c r="BK300" s="203">
        <f t="shared" si="99"/>
        <v>0</v>
      </c>
      <c r="BL300" s="24" t="s">
        <v>412</v>
      </c>
      <c r="BM300" s="24" t="s">
        <v>3368</v>
      </c>
    </row>
    <row r="301" spans="2:65" s="1" customFormat="1" ht="16.5" customHeight="1">
      <c r="B301" s="41"/>
      <c r="C301" s="250" t="s">
        <v>2486</v>
      </c>
      <c r="D301" s="250" t="s">
        <v>177</v>
      </c>
      <c r="E301" s="251" t="s">
        <v>3369</v>
      </c>
      <c r="F301" s="252" t="s">
        <v>3370</v>
      </c>
      <c r="G301" s="253" t="s">
        <v>242</v>
      </c>
      <c r="H301" s="254">
        <v>1000</v>
      </c>
      <c r="I301" s="255"/>
      <c r="J301" s="256">
        <f t="shared" si="90"/>
        <v>0</v>
      </c>
      <c r="K301" s="252" t="s">
        <v>21</v>
      </c>
      <c r="L301" s="257"/>
      <c r="M301" s="258" t="s">
        <v>21</v>
      </c>
      <c r="N301" s="259" t="s">
        <v>43</v>
      </c>
      <c r="O301" s="42"/>
      <c r="P301" s="201">
        <f t="shared" si="91"/>
        <v>0</v>
      </c>
      <c r="Q301" s="201">
        <v>0</v>
      </c>
      <c r="R301" s="201">
        <f t="shared" si="92"/>
        <v>0</v>
      </c>
      <c r="S301" s="201">
        <v>0</v>
      </c>
      <c r="T301" s="202">
        <f t="shared" si="93"/>
        <v>0</v>
      </c>
      <c r="AR301" s="24" t="s">
        <v>2609</v>
      </c>
      <c r="AT301" s="24" t="s">
        <v>177</v>
      </c>
      <c r="AU301" s="24" t="s">
        <v>82</v>
      </c>
      <c r="AY301" s="24" t="s">
        <v>152</v>
      </c>
      <c r="BE301" s="203">
        <f t="shared" si="94"/>
        <v>0</v>
      </c>
      <c r="BF301" s="203">
        <f t="shared" si="95"/>
        <v>0</v>
      </c>
      <c r="BG301" s="203">
        <f t="shared" si="96"/>
        <v>0</v>
      </c>
      <c r="BH301" s="203">
        <f t="shared" si="97"/>
        <v>0</v>
      </c>
      <c r="BI301" s="203">
        <f t="shared" si="98"/>
        <v>0</v>
      </c>
      <c r="BJ301" s="24" t="s">
        <v>80</v>
      </c>
      <c r="BK301" s="203">
        <f t="shared" si="99"/>
        <v>0</v>
      </c>
      <c r="BL301" s="24" t="s">
        <v>412</v>
      </c>
      <c r="BM301" s="24" t="s">
        <v>3371</v>
      </c>
    </row>
    <row r="302" spans="2:65" s="1" customFormat="1" ht="16.5" customHeight="1">
      <c r="B302" s="41"/>
      <c r="C302" s="192" t="s">
        <v>2489</v>
      </c>
      <c r="D302" s="192" t="s">
        <v>155</v>
      </c>
      <c r="E302" s="193" t="s">
        <v>3372</v>
      </c>
      <c r="F302" s="194" t="s">
        <v>3373</v>
      </c>
      <c r="G302" s="195" t="s">
        <v>242</v>
      </c>
      <c r="H302" s="196">
        <v>1900</v>
      </c>
      <c r="I302" s="197"/>
      <c r="J302" s="198">
        <f t="shared" si="90"/>
        <v>0</v>
      </c>
      <c r="K302" s="194" t="s">
        <v>21</v>
      </c>
      <c r="L302" s="61"/>
      <c r="M302" s="199" t="s">
        <v>21</v>
      </c>
      <c r="N302" s="200" t="s">
        <v>43</v>
      </c>
      <c r="O302" s="42"/>
      <c r="P302" s="201">
        <f t="shared" si="91"/>
        <v>0</v>
      </c>
      <c r="Q302" s="201">
        <v>0</v>
      </c>
      <c r="R302" s="201">
        <f t="shared" si="92"/>
        <v>0</v>
      </c>
      <c r="S302" s="201">
        <v>0</v>
      </c>
      <c r="T302" s="202">
        <f t="shared" si="93"/>
        <v>0</v>
      </c>
      <c r="AR302" s="24" t="s">
        <v>412</v>
      </c>
      <c r="AT302" s="24" t="s">
        <v>155</v>
      </c>
      <c r="AU302" s="24" t="s">
        <v>82</v>
      </c>
      <c r="AY302" s="24" t="s">
        <v>152</v>
      </c>
      <c r="BE302" s="203">
        <f t="shared" si="94"/>
        <v>0</v>
      </c>
      <c r="BF302" s="203">
        <f t="shared" si="95"/>
        <v>0</v>
      </c>
      <c r="BG302" s="203">
        <f t="shared" si="96"/>
        <v>0</v>
      </c>
      <c r="BH302" s="203">
        <f t="shared" si="97"/>
        <v>0</v>
      </c>
      <c r="BI302" s="203">
        <f t="shared" si="98"/>
        <v>0</v>
      </c>
      <c r="BJ302" s="24" t="s">
        <v>80</v>
      </c>
      <c r="BK302" s="203">
        <f t="shared" si="99"/>
        <v>0</v>
      </c>
      <c r="BL302" s="24" t="s">
        <v>412</v>
      </c>
      <c r="BM302" s="24" t="s">
        <v>3374</v>
      </c>
    </row>
    <row r="303" spans="2:65" s="1" customFormat="1" ht="16.5" customHeight="1">
      <c r="B303" s="41"/>
      <c r="C303" s="250" t="s">
        <v>2493</v>
      </c>
      <c r="D303" s="250" t="s">
        <v>177</v>
      </c>
      <c r="E303" s="251" t="s">
        <v>3375</v>
      </c>
      <c r="F303" s="252" t="s">
        <v>3376</v>
      </c>
      <c r="G303" s="253" t="s">
        <v>242</v>
      </c>
      <c r="H303" s="254">
        <v>1900</v>
      </c>
      <c r="I303" s="255"/>
      <c r="J303" s="256">
        <f t="shared" si="90"/>
        <v>0</v>
      </c>
      <c r="K303" s="252" t="s">
        <v>21</v>
      </c>
      <c r="L303" s="257"/>
      <c r="M303" s="258" t="s">
        <v>21</v>
      </c>
      <c r="N303" s="259" t="s">
        <v>43</v>
      </c>
      <c r="O303" s="42"/>
      <c r="P303" s="201">
        <f t="shared" si="91"/>
        <v>0</v>
      </c>
      <c r="Q303" s="201">
        <v>0</v>
      </c>
      <c r="R303" s="201">
        <f t="shared" si="92"/>
        <v>0</v>
      </c>
      <c r="S303" s="201">
        <v>0</v>
      </c>
      <c r="T303" s="202">
        <f t="shared" si="93"/>
        <v>0</v>
      </c>
      <c r="AR303" s="24" t="s">
        <v>2609</v>
      </c>
      <c r="AT303" s="24" t="s">
        <v>177</v>
      </c>
      <c r="AU303" s="24" t="s">
        <v>82</v>
      </c>
      <c r="AY303" s="24" t="s">
        <v>152</v>
      </c>
      <c r="BE303" s="203">
        <f t="shared" si="94"/>
        <v>0</v>
      </c>
      <c r="BF303" s="203">
        <f t="shared" si="95"/>
        <v>0</v>
      </c>
      <c r="BG303" s="203">
        <f t="shared" si="96"/>
        <v>0</v>
      </c>
      <c r="BH303" s="203">
        <f t="shared" si="97"/>
        <v>0</v>
      </c>
      <c r="BI303" s="203">
        <f t="shared" si="98"/>
        <v>0</v>
      </c>
      <c r="BJ303" s="24" t="s">
        <v>80</v>
      </c>
      <c r="BK303" s="203">
        <f t="shared" si="99"/>
        <v>0</v>
      </c>
      <c r="BL303" s="24" t="s">
        <v>412</v>
      </c>
      <c r="BM303" s="24" t="s">
        <v>3377</v>
      </c>
    </row>
    <row r="304" spans="2:65" s="1" customFormat="1" ht="16.5" customHeight="1">
      <c r="B304" s="41"/>
      <c r="C304" s="192" t="s">
        <v>2497</v>
      </c>
      <c r="D304" s="192" t="s">
        <v>155</v>
      </c>
      <c r="E304" s="193" t="s">
        <v>3378</v>
      </c>
      <c r="F304" s="194" t="s">
        <v>3379</v>
      </c>
      <c r="G304" s="195" t="s">
        <v>804</v>
      </c>
      <c r="H304" s="196">
        <v>200</v>
      </c>
      <c r="I304" s="197"/>
      <c r="J304" s="198">
        <f t="shared" si="90"/>
        <v>0</v>
      </c>
      <c r="K304" s="194" t="s">
        <v>21</v>
      </c>
      <c r="L304" s="61"/>
      <c r="M304" s="199" t="s">
        <v>21</v>
      </c>
      <c r="N304" s="200" t="s">
        <v>43</v>
      </c>
      <c r="O304" s="42"/>
      <c r="P304" s="201">
        <f t="shared" si="91"/>
        <v>0</v>
      </c>
      <c r="Q304" s="201">
        <v>0</v>
      </c>
      <c r="R304" s="201">
        <f t="shared" si="92"/>
        <v>0</v>
      </c>
      <c r="S304" s="201">
        <v>0</v>
      </c>
      <c r="T304" s="202">
        <f t="shared" si="93"/>
        <v>0</v>
      </c>
      <c r="AR304" s="24" t="s">
        <v>412</v>
      </c>
      <c r="AT304" s="24" t="s">
        <v>155</v>
      </c>
      <c r="AU304" s="24" t="s">
        <v>82</v>
      </c>
      <c r="AY304" s="24" t="s">
        <v>152</v>
      </c>
      <c r="BE304" s="203">
        <f t="shared" si="94"/>
        <v>0</v>
      </c>
      <c r="BF304" s="203">
        <f t="shared" si="95"/>
        <v>0</v>
      </c>
      <c r="BG304" s="203">
        <f t="shared" si="96"/>
        <v>0</v>
      </c>
      <c r="BH304" s="203">
        <f t="shared" si="97"/>
        <v>0</v>
      </c>
      <c r="BI304" s="203">
        <f t="shared" si="98"/>
        <v>0</v>
      </c>
      <c r="BJ304" s="24" t="s">
        <v>80</v>
      </c>
      <c r="BK304" s="203">
        <f t="shared" si="99"/>
        <v>0</v>
      </c>
      <c r="BL304" s="24" t="s">
        <v>412</v>
      </c>
      <c r="BM304" s="24" t="s">
        <v>3380</v>
      </c>
    </row>
    <row r="305" spans="2:65" s="1" customFormat="1" ht="16.5" customHeight="1">
      <c r="B305" s="41"/>
      <c r="C305" s="250" t="s">
        <v>2501</v>
      </c>
      <c r="D305" s="250" t="s">
        <v>177</v>
      </c>
      <c r="E305" s="251" t="s">
        <v>3381</v>
      </c>
      <c r="F305" s="252" t="s">
        <v>3382</v>
      </c>
      <c r="G305" s="253" t="s">
        <v>804</v>
      </c>
      <c r="H305" s="254">
        <v>200</v>
      </c>
      <c r="I305" s="255"/>
      <c r="J305" s="256">
        <f t="shared" si="90"/>
        <v>0</v>
      </c>
      <c r="K305" s="252" t="s">
        <v>21</v>
      </c>
      <c r="L305" s="257"/>
      <c r="M305" s="258" t="s">
        <v>21</v>
      </c>
      <c r="N305" s="259" t="s">
        <v>43</v>
      </c>
      <c r="O305" s="42"/>
      <c r="P305" s="201">
        <f t="shared" si="91"/>
        <v>0</v>
      </c>
      <c r="Q305" s="201">
        <v>0</v>
      </c>
      <c r="R305" s="201">
        <f t="shared" si="92"/>
        <v>0</v>
      </c>
      <c r="S305" s="201">
        <v>0</v>
      </c>
      <c r="T305" s="202">
        <f t="shared" si="93"/>
        <v>0</v>
      </c>
      <c r="AR305" s="24" t="s">
        <v>2609</v>
      </c>
      <c r="AT305" s="24" t="s">
        <v>177</v>
      </c>
      <c r="AU305" s="24" t="s">
        <v>82</v>
      </c>
      <c r="AY305" s="24" t="s">
        <v>152</v>
      </c>
      <c r="BE305" s="203">
        <f t="shared" si="94"/>
        <v>0</v>
      </c>
      <c r="BF305" s="203">
        <f t="shared" si="95"/>
        <v>0</v>
      </c>
      <c r="BG305" s="203">
        <f t="shared" si="96"/>
        <v>0</v>
      </c>
      <c r="BH305" s="203">
        <f t="shared" si="97"/>
        <v>0</v>
      </c>
      <c r="BI305" s="203">
        <f t="shared" si="98"/>
        <v>0</v>
      </c>
      <c r="BJ305" s="24" t="s">
        <v>80</v>
      </c>
      <c r="BK305" s="203">
        <f t="shared" si="99"/>
        <v>0</v>
      </c>
      <c r="BL305" s="24" t="s">
        <v>412</v>
      </c>
      <c r="BM305" s="24" t="s">
        <v>3383</v>
      </c>
    </row>
    <row r="306" spans="2:65" s="1" customFormat="1" ht="16.5" customHeight="1">
      <c r="B306" s="41"/>
      <c r="C306" s="192" t="s">
        <v>2505</v>
      </c>
      <c r="D306" s="192" t="s">
        <v>155</v>
      </c>
      <c r="E306" s="193" t="s">
        <v>3384</v>
      </c>
      <c r="F306" s="194" t="s">
        <v>3385</v>
      </c>
      <c r="G306" s="195" t="s">
        <v>2575</v>
      </c>
      <c r="H306" s="196">
        <v>20</v>
      </c>
      <c r="I306" s="197"/>
      <c r="J306" s="198">
        <f t="shared" si="90"/>
        <v>0</v>
      </c>
      <c r="K306" s="194" t="s">
        <v>21</v>
      </c>
      <c r="L306" s="61"/>
      <c r="M306" s="199" t="s">
        <v>21</v>
      </c>
      <c r="N306" s="200" t="s">
        <v>43</v>
      </c>
      <c r="O306" s="42"/>
      <c r="P306" s="201">
        <f t="shared" si="91"/>
        <v>0</v>
      </c>
      <c r="Q306" s="201">
        <v>0</v>
      </c>
      <c r="R306" s="201">
        <f t="shared" si="92"/>
        <v>0</v>
      </c>
      <c r="S306" s="201">
        <v>0</v>
      </c>
      <c r="T306" s="202">
        <f t="shared" si="93"/>
        <v>0</v>
      </c>
      <c r="AR306" s="24" t="s">
        <v>412</v>
      </c>
      <c r="AT306" s="24" t="s">
        <v>155</v>
      </c>
      <c r="AU306" s="24" t="s">
        <v>82</v>
      </c>
      <c r="AY306" s="24" t="s">
        <v>152</v>
      </c>
      <c r="BE306" s="203">
        <f t="shared" si="94"/>
        <v>0</v>
      </c>
      <c r="BF306" s="203">
        <f t="shared" si="95"/>
        <v>0</v>
      </c>
      <c r="BG306" s="203">
        <f t="shared" si="96"/>
        <v>0</v>
      </c>
      <c r="BH306" s="203">
        <f t="shared" si="97"/>
        <v>0</v>
      </c>
      <c r="BI306" s="203">
        <f t="shared" si="98"/>
        <v>0</v>
      </c>
      <c r="BJ306" s="24" t="s">
        <v>80</v>
      </c>
      <c r="BK306" s="203">
        <f t="shared" si="99"/>
        <v>0</v>
      </c>
      <c r="BL306" s="24" t="s">
        <v>412</v>
      </c>
      <c r="BM306" s="24" t="s">
        <v>3386</v>
      </c>
    </row>
    <row r="307" spans="2:65" s="1" customFormat="1" ht="16.5" customHeight="1">
      <c r="B307" s="41"/>
      <c r="C307" s="250" t="s">
        <v>2508</v>
      </c>
      <c r="D307" s="250" t="s">
        <v>177</v>
      </c>
      <c r="E307" s="251" t="s">
        <v>3387</v>
      </c>
      <c r="F307" s="252" t="s">
        <v>3388</v>
      </c>
      <c r="G307" s="253" t="s">
        <v>2575</v>
      </c>
      <c r="H307" s="254">
        <v>20</v>
      </c>
      <c r="I307" s="255"/>
      <c r="J307" s="256">
        <f t="shared" si="90"/>
        <v>0</v>
      </c>
      <c r="K307" s="252" t="s">
        <v>21</v>
      </c>
      <c r="L307" s="257"/>
      <c r="M307" s="258" t="s">
        <v>21</v>
      </c>
      <c r="N307" s="259" t="s">
        <v>43</v>
      </c>
      <c r="O307" s="42"/>
      <c r="P307" s="201">
        <f t="shared" si="91"/>
        <v>0</v>
      </c>
      <c r="Q307" s="201">
        <v>0</v>
      </c>
      <c r="R307" s="201">
        <f t="shared" si="92"/>
        <v>0</v>
      </c>
      <c r="S307" s="201">
        <v>0</v>
      </c>
      <c r="T307" s="202">
        <f t="shared" si="93"/>
        <v>0</v>
      </c>
      <c r="AR307" s="24" t="s">
        <v>2609</v>
      </c>
      <c r="AT307" s="24" t="s">
        <v>177</v>
      </c>
      <c r="AU307" s="24" t="s">
        <v>82</v>
      </c>
      <c r="AY307" s="24" t="s">
        <v>152</v>
      </c>
      <c r="BE307" s="203">
        <f t="shared" si="94"/>
        <v>0</v>
      </c>
      <c r="BF307" s="203">
        <f t="shared" si="95"/>
        <v>0</v>
      </c>
      <c r="BG307" s="203">
        <f t="shared" si="96"/>
        <v>0</v>
      </c>
      <c r="BH307" s="203">
        <f t="shared" si="97"/>
        <v>0</v>
      </c>
      <c r="BI307" s="203">
        <f t="shared" si="98"/>
        <v>0</v>
      </c>
      <c r="BJ307" s="24" t="s">
        <v>80</v>
      </c>
      <c r="BK307" s="203">
        <f t="shared" si="99"/>
        <v>0</v>
      </c>
      <c r="BL307" s="24" t="s">
        <v>412</v>
      </c>
      <c r="BM307" s="24" t="s">
        <v>3389</v>
      </c>
    </row>
    <row r="308" spans="2:65" s="1" customFormat="1" ht="16.5" customHeight="1">
      <c r="B308" s="41"/>
      <c r="C308" s="192" t="s">
        <v>2511</v>
      </c>
      <c r="D308" s="192" t="s">
        <v>155</v>
      </c>
      <c r="E308" s="193" t="s">
        <v>3390</v>
      </c>
      <c r="F308" s="194" t="s">
        <v>3391</v>
      </c>
      <c r="G308" s="195" t="s">
        <v>242</v>
      </c>
      <c r="H308" s="196">
        <v>1200</v>
      </c>
      <c r="I308" s="197"/>
      <c r="J308" s="198">
        <f t="shared" si="90"/>
        <v>0</v>
      </c>
      <c r="K308" s="194" t="s">
        <v>21</v>
      </c>
      <c r="L308" s="61"/>
      <c r="M308" s="199" t="s">
        <v>21</v>
      </c>
      <c r="N308" s="200" t="s">
        <v>43</v>
      </c>
      <c r="O308" s="42"/>
      <c r="P308" s="201">
        <f t="shared" si="91"/>
        <v>0</v>
      </c>
      <c r="Q308" s="201">
        <v>0</v>
      </c>
      <c r="R308" s="201">
        <f t="shared" si="92"/>
        <v>0</v>
      </c>
      <c r="S308" s="201">
        <v>0</v>
      </c>
      <c r="T308" s="202">
        <f t="shared" si="93"/>
        <v>0</v>
      </c>
      <c r="AR308" s="24" t="s">
        <v>412</v>
      </c>
      <c r="AT308" s="24" t="s">
        <v>155</v>
      </c>
      <c r="AU308" s="24" t="s">
        <v>82</v>
      </c>
      <c r="AY308" s="24" t="s">
        <v>152</v>
      </c>
      <c r="BE308" s="203">
        <f t="shared" si="94"/>
        <v>0</v>
      </c>
      <c r="BF308" s="203">
        <f t="shared" si="95"/>
        <v>0</v>
      </c>
      <c r="BG308" s="203">
        <f t="shared" si="96"/>
        <v>0</v>
      </c>
      <c r="BH308" s="203">
        <f t="shared" si="97"/>
        <v>0</v>
      </c>
      <c r="BI308" s="203">
        <f t="shared" si="98"/>
        <v>0</v>
      </c>
      <c r="BJ308" s="24" t="s">
        <v>80</v>
      </c>
      <c r="BK308" s="203">
        <f t="shared" si="99"/>
        <v>0</v>
      </c>
      <c r="BL308" s="24" t="s">
        <v>412</v>
      </c>
      <c r="BM308" s="24" t="s">
        <v>3392</v>
      </c>
    </row>
    <row r="309" spans="2:65" s="1" customFormat="1" ht="16.5" customHeight="1">
      <c r="B309" s="41"/>
      <c r="C309" s="192" t="s">
        <v>2514</v>
      </c>
      <c r="D309" s="192" t="s">
        <v>155</v>
      </c>
      <c r="E309" s="193" t="s">
        <v>3393</v>
      </c>
      <c r="F309" s="194" t="s">
        <v>3393</v>
      </c>
      <c r="G309" s="195" t="s">
        <v>804</v>
      </c>
      <c r="H309" s="196">
        <v>35</v>
      </c>
      <c r="I309" s="197"/>
      <c r="J309" s="198">
        <f t="shared" si="90"/>
        <v>0</v>
      </c>
      <c r="K309" s="194" t="s">
        <v>21</v>
      </c>
      <c r="L309" s="61"/>
      <c r="M309" s="199" t="s">
        <v>21</v>
      </c>
      <c r="N309" s="200" t="s">
        <v>43</v>
      </c>
      <c r="O309" s="42"/>
      <c r="P309" s="201">
        <f t="shared" si="91"/>
        <v>0</v>
      </c>
      <c r="Q309" s="201">
        <v>0</v>
      </c>
      <c r="R309" s="201">
        <f t="shared" si="92"/>
        <v>0</v>
      </c>
      <c r="S309" s="201">
        <v>0</v>
      </c>
      <c r="T309" s="202">
        <f t="shared" si="93"/>
        <v>0</v>
      </c>
      <c r="AR309" s="24" t="s">
        <v>412</v>
      </c>
      <c r="AT309" s="24" t="s">
        <v>155</v>
      </c>
      <c r="AU309" s="24" t="s">
        <v>82</v>
      </c>
      <c r="AY309" s="24" t="s">
        <v>152</v>
      </c>
      <c r="BE309" s="203">
        <f t="shared" si="94"/>
        <v>0</v>
      </c>
      <c r="BF309" s="203">
        <f t="shared" si="95"/>
        <v>0</v>
      </c>
      <c r="BG309" s="203">
        <f t="shared" si="96"/>
        <v>0</v>
      </c>
      <c r="BH309" s="203">
        <f t="shared" si="97"/>
        <v>0</v>
      </c>
      <c r="BI309" s="203">
        <f t="shared" si="98"/>
        <v>0</v>
      </c>
      <c r="BJ309" s="24" t="s">
        <v>80</v>
      </c>
      <c r="BK309" s="203">
        <f t="shared" si="99"/>
        <v>0</v>
      </c>
      <c r="BL309" s="24" t="s">
        <v>412</v>
      </c>
      <c r="BM309" s="24" t="s">
        <v>3394</v>
      </c>
    </row>
    <row r="310" spans="2:65" s="1" customFormat="1" ht="25.5" customHeight="1">
      <c r="B310" s="41"/>
      <c r="C310" s="192" t="s">
        <v>2517</v>
      </c>
      <c r="D310" s="192" t="s">
        <v>155</v>
      </c>
      <c r="E310" s="193" t="s">
        <v>3395</v>
      </c>
      <c r="F310" s="194" t="s">
        <v>3396</v>
      </c>
      <c r="G310" s="195" t="s">
        <v>1841</v>
      </c>
      <c r="H310" s="196">
        <v>20</v>
      </c>
      <c r="I310" s="197"/>
      <c r="J310" s="198">
        <f t="shared" si="90"/>
        <v>0</v>
      </c>
      <c r="K310" s="194" t="s">
        <v>21</v>
      </c>
      <c r="L310" s="61"/>
      <c r="M310" s="199" t="s">
        <v>21</v>
      </c>
      <c r="N310" s="200" t="s">
        <v>43</v>
      </c>
      <c r="O310" s="42"/>
      <c r="P310" s="201">
        <f t="shared" si="91"/>
        <v>0</v>
      </c>
      <c r="Q310" s="201">
        <v>0</v>
      </c>
      <c r="R310" s="201">
        <f t="shared" si="92"/>
        <v>0</v>
      </c>
      <c r="S310" s="201">
        <v>0</v>
      </c>
      <c r="T310" s="202">
        <f t="shared" si="93"/>
        <v>0</v>
      </c>
      <c r="AR310" s="24" t="s">
        <v>412</v>
      </c>
      <c r="AT310" s="24" t="s">
        <v>155</v>
      </c>
      <c r="AU310" s="24" t="s">
        <v>82</v>
      </c>
      <c r="AY310" s="24" t="s">
        <v>152</v>
      </c>
      <c r="BE310" s="203">
        <f t="shared" si="94"/>
        <v>0</v>
      </c>
      <c r="BF310" s="203">
        <f t="shared" si="95"/>
        <v>0</v>
      </c>
      <c r="BG310" s="203">
        <f t="shared" si="96"/>
        <v>0</v>
      </c>
      <c r="BH310" s="203">
        <f t="shared" si="97"/>
        <v>0</v>
      </c>
      <c r="BI310" s="203">
        <f t="shared" si="98"/>
        <v>0</v>
      </c>
      <c r="BJ310" s="24" t="s">
        <v>80</v>
      </c>
      <c r="BK310" s="203">
        <f t="shared" si="99"/>
        <v>0</v>
      </c>
      <c r="BL310" s="24" t="s">
        <v>412</v>
      </c>
      <c r="BM310" s="24" t="s">
        <v>3397</v>
      </c>
    </row>
    <row r="311" spans="2:65" s="1" customFormat="1" ht="25.5" customHeight="1">
      <c r="B311" s="41"/>
      <c r="C311" s="192" t="s">
        <v>2521</v>
      </c>
      <c r="D311" s="192" t="s">
        <v>155</v>
      </c>
      <c r="E311" s="193" t="s">
        <v>3398</v>
      </c>
      <c r="F311" s="194" t="s">
        <v>3399</v>
      </c>
      <c r="G311" s="195" t="s">
        <v>3400</v>
      </c>
      <c r="H311" s="196">
        <v>1</v>
      </c>
      <c r="I311" s="197"/>
      <c r="J311" s="198">
        <f t="shared" si="90"/>
        <v>0</v>
      </c>
      <c r="K311" s="194" t="s">
        <v>21</v>
      </c>
      <c r="L311" s="61"/>
      <c r="M311" s="199" t="s">
        <v>21</v>
      </c>
      <c r="N311" s="200" t="s">
        <v>43</v>
      </c>
      <c r="O311" s="42"/>
      <c r="P311" s="201">
        <f t="shared" si="91"/>
        <v>0</v>
      </c>
      <c r="Q311" s="201">
        <v>0</v>
      </c>
      <c r="R311" s="201">
        <f t="shared" si="92"/>
        <v>0</v>
      </c>
      <c r="S311" s="201">
        <v>0</v>
      </c>
      <c r="T311" s="202">
        <f t="shared" si="93"/>
        <v>0</v>
      </c>
      <c r="AR311" s="24" t="s">
        <v>412</v>
      </c>
      <c r="AT311" s="24" t="s">
        <v>155</v>
      </c>
      <c r="AU311" s="24" t="s">
        <v>82</v>
      </c>
      <c r="AY311" s="24" t="s">
        <v>152</v>
      </c>
      <c r="BE311" s="203">
        <f t="shared" si="94"/>
        <v>0</v>
      </c>
      <c r="BF311" s="203">
        <f t="shared" si="95"/>
        <v>0</v>
      </c>
      <c r="BG311" s="203">
        <f t="shared" si="96"/>
        <v>0</v>
      </c>
      <c r="BH311" s="203">
        <f t="shared" si="97"/>
        <v>0</v>
      </c>
      <c r="BI311" s="203">
        <f t="shared" si="98"/>
        <v>0</v>
      </c>
      <c r="BJ311" s="24" t="s">
        <v>80</v>
      </c>
      <c r="BK311" s="203">
        <f t="shared" si="99"/>
        <v>0</v>
      </c>
      <c r="BL311" s="24" t="s">
        <v>412</v>
      </c>
      <c r="BM311" s="24" t="s">
        <v>3401</v>
      </c>
    </row>
    <row r="312" spans="2:65" s="1" customFormat="1" ht="16.5" customHeight="1">
      <c r="B312" s="41"/>
      <c r="C312" s="192" t="s">
        <v>2525</v>
      </c>
      <c r="D312" s="192" t="s">
        <v>155</v>
      </c>
      <c r="E312" s="193" t="s">
        <v>3402</v>
      </c>
      <c r="F312" s="194" t="s">
        <v>3403</v>
      </c>
      <c r="G312" s="195" t="s">
        <v>1841</v>
      </c>
      <c r="H312" s="196">
        <v>3</v>
      </c>
      <c r="I312" s="197"/>
      <c r="J312" s="198">
        <f t="shared" si="90"/>
        <v>0</v>
      </c>
      <c r="K312" s="194" t="s">
        <v>21</v>
      </c>
      <c r="L312" s="61"/>
      <c r="M312" s="199" t="s">
        <v>21</v>
      </c>
      <c r="N312" s="200" t="s">
        <v>43</v>
      </c>
      <c r="O312" s="42"/>
      <c r="P312" s="201">
        <f t="shared" si="91"/>
        <v>0</v>
      </c>
      <c r="Q312" s="201">
        <v>0</v>
      </c>
      <c r="R312" s="201">
        <f t="shared" si="92"/>
        <v>0</v>
      </c>
      <c r="S312" s="201">
        <v>0</v>
      </c>
      <c r="T312" s="202">
        <f t="shared" si="93"/>
        <v>0</v>
      </c>
      <c r="AR312" s="24" t="s">
        <v>412</v>
      </c>
      <c r="AT312" s="24" t="s">
        <v>155</v>
      </c>
      <c r="AU312" s="24" t="s">
        <v>82</v>
      </c>
      <c r="AY312" s="24" t="s">
        <v>152</v>
      </c>
      <c r="BE312" s="203">
        <f t="shared" si="94"/>
        <v>0</v>
      </c>
      <c r="BF312" s="203">
        <f t="shared" si="95"/>
        <v>0</v>
      </c>
      <c r="BG312" s="203">
        <f t="shared" si="96"/>
        <v>0</v>
      </c>
      <c r="BH312" s="203">
        <f t="shared" si="97"/>
        <v>0</v>
      </c>
      <c r="BI312" s="203">
        <f t="shared" si="98"/>
        <v>0</v>
      </c>
      <c r="BJ312" s="24" t="s">
        <v>80</v>
      </c>
      <c r="BK312" s="203">
        <f t="shared" si="99"/>
        <v>0</v>
      </c>
      <c r="BL312" s="24" t="s">
        <v>412</v>
      </c>
      <c r="BM312" s="24" t="s">
        <v>3404</v>
      </c>
    </row>
    <row r="313" spans="2:65" s="1" customFormat="1" ht="16.5" customHeight="1">
      <c r="B313" s="41"/>
      <c r="C313" s="192" t="s">
        <v>2529</v>
      </c>
      <c r="D313" s="192" t="s">
        <v>155</v>
      </c>
      <c r="E313" s="193" t="s">
        <v>3405</v>
      </c>
      <c r="F313" s="194" t="s">
        <v>3406</v>
      </c>
      <c r="G313" s="195" t="s">
        <v>1841</v>
      </c>
      <c r="H313" s="196">
        <v>5</v>
      </c>
      <c r="I313" s="197"/>
      <c r="J313" s="198">
        <f t="shared" si="90"/>
        <v>0</v>
      </c>
      <c r="K313" s="194" t="s">
        <v>21</v>
      </c>
      <c r="L313" s="61"/>
      <c r="M313" s="199" t="s">
        <v>21</v>
      </c>
      <c r="N313" s="200" t="s">
        <v>43</v>
      </c>
      <c r="O313" s="42"/>
      <c r="P313" s="201">
        <f t="shared" si="91"/>
        <v>0</v>
      </c>
      <c r="Q313" s="201">
        <v>0</v>
      </c>
      <c r="R313" s="201">
        <f t="shared" si="92"/>
        <v>0</v>
      </c>
      <c r="S313" s="201">
        <v>0</v>
      </c>
      <c r="T313" s="202">
        <f t="shared" si="93"/>
        <v>0</v>
      </c>
      <c r="AR313" s="24" t="s">
        <v>412</v>
      </c>
      <c r="AT313" s="24" t="s">
        <v>155</v>
      </c>
      <c r="AU313" s="24" t="s">
        <v>82</v>
      </c>
      <c r="AY313" s="24" t="s">
        <v>152</v>
      </c>
      <c r="BE313" s="203">
        <f t="shared" si="94"/>
        <v>0</v>
      </c>
      <c r="BF313" s="203">
        <f t="shared" si="95"/>
        <v>0</v>
      </c>
      <c r="BG313" s="203">
        <f t="shared" si="96"/>
        <v>0</v>
      </c>
      <c r="BH313" s="203">
        <f t="shared" si="97"/>
        <v>0</v>
      </c>
      <c r="BI313" s="203">
        <f t="shared" si="98"/>
        <v>0</v>
      </c>
      <c r="BJ313" s="24" t="s">
        <v>80</v>
      </c>
      <c r="BK313" s="203">
        <f t="shared" si="99"/>
        <v>0</v>
      </c>
      <c r="BL313" s="24" t="s">
        <v>412</v>
      </c>
      <c r="BM313" s="24" t="s">
        <v>3407</v>
      </c>
    </row>
    <row r="314" spans="2:65" s="10" customFormat="1" ht="37.35" customHeight="1">
      <c r="B314" s="176"/>
      <c r="C314" s="177"/>
      <c r="D314" s="178" t="s">
        <v>71</v>
      </c>
      <c r="E314" s="179" t="s">
        <v>3408</v>
      </c>
      <c r="F314" s="179" t="s">
        <v>3409</v>
      </c>
      <c r="G314" s="177"/>
      <c r="H314" s="177"/>
      <c r="I314" s="180"/>
      <c r="J314" s="181">
        <f>BK314</f>
        <v>0</v>
      </c>
      <c r="K314" s="177"/>
      <c r="L314" s="182"/>
      <c r="M314" s="183"/>
      <c r="N314" s="184"/>
      <c r="O314" s="184"/>
      <c r="P314" s="185">
        <f>SUM(P315:P334)</f>
        <v>0</v>
      </c>
      <c r="Q314" s="184"/>
      <c r="R314" s="185">
        <f>SUM(R315:R334)</f>
        <v>0</v>
      </c>
      <c r="S314" s="184"/>
      <c r="T314" s="186">
        <f>SUM(T315:T334)</f>
        <v>0</v>
      </c>
      <c r="AR314" s="187" t="s">
        <v>153</v>
      </c>
      <c r="AT314" s="188" t="s">
        <v>71</v>
      </c>
      <c r="AU314" s="188" t="s">
        <v>72</v>
      </c>
      <c r="AY314" s="187" t="s">
        <v>152</v>
      </c>
      <c r="BK314" s="189">
        <f>SUM(BK315:BK334)</f>
        <v>0</v>
      </c>
    </row>
    <row r="315" spans="2:65" s="1" customFormat="1" ht="25.5" customHeight="1">
      <c r="B315" s="41"/>
      <c r="C315" s="192" t="s">
        <v>2533</v>
      </c>
      <c r="D315" s="192" t="s">
        <v>155</v>
      </c>
      <c r="E315" s="193" t="s">
        <v>3410</v>
      </c>
      <c r="F315" s="194" t="s">
        <v>3411</v>
      </c>
      <c r="G315" s="195" t="s">
        <v>804</v>
      </c>
      <c r="H315" s="196">
        <v>3</v>
      </c>
      <c r="I315" s="197"/>
      <c r="J315" s="198">
        <f t="shared" ref="J315:J334" si="100">ROUND(I315*H315,2)</f>
        <v>0</v>
      </c>
      <c r="K315" s="194" t="s">
        <v>21</v>
      </c>
      <c r="L315" s="61"/>
      <c r="M315" s="199" t="s">
        <v>21</v>
      </c>
      <c r="N315" s="200" t="s">
        <v>43</v>
      </c>
      <c r="O315" s="42"/>
      <c r="P315" s="201">
        <f t="shared" ref="P315:P334" si="101">O315*H315</f>
        <v>0</v>
      </c>
      <c r="Q315" s="201">
        <v>0</v>
      </c>
      <c r="R315" s="201">
        <f t="shared" ref="R315:R334" si="102">Q315*H315</f>
        <v>0</v>
      </c>
      <c r="S315" s="201">
        <v>0</v>
      </c>
      <c r="T315" s="202">
        <f t="shared" ref="T315:T334" si="103">S315*H315</f>
        <v>0</v>
      </c>
      <c r="AR315" s="24" t="s">
        <v>412</v>
      </c>
      <c r="AT315" s="24" t="s">
        <v>155</v>
      </c>
      <c r="AU315" s="24" t="s">
        <v>80</v>
      </c>
      <c r="AY315" s="24" t="s">
        <v>152</v>
      </c>
      <c r="BE315" s="203">
        <f t="shared" ref="BE315:BE334" si="104">IF(N315="základní",J315,0)</f>
        <v>0</v>
      </c>
      <c r="BF315" s="203">
        <f t="shared" ref="BF315:BF334" si="105">IF(N315="snížená",J315,0)</f>
        <v>0</v>
      </c>
      <c r="BG315" s="203">
        <f t="shared" ref="BG315:BG334" si="106">IF(N315="zákl. přenesená",J315,0)</f>
        <v>0</v>
      </c>
      <c r="BH315" s="203">
        <f t="shared" ref="BH315:BH334" si="107">IF(N315="sníž. přenesená",J315,0)</f>
        <v>0</v>
      </c>
      <c r="BI315" s="203">
        <f t="shared" ref="BI315:BI334" si="108">IF(N315="nulová",J315,0)</f>
        <v>0</v>
      </c>
      <c r="BJ315" s="24" t="s">
        <v>80</v>
      </c>
      <c r="BK315" s="203">
        <f t="shared" ref="BK315:BK334" si="109">ROUND(I315*H315,2)</f>
        <v>0</v>
      </c>
      <c r="BL315" s="24" t="s">
        <v>412</v>
      </c>
      <c r="BM315" s="24" t="s">
        <v>3412</v>
      </c>
    </row>
    <row r="316" spans="2:65" s="1" customFormat="1" ht="25.5" customHeight="1">
      <c r="B316" s="41"/>
      <c r="C316" s="250" t="s">
        <v>2537</v>
      </c>
      <c r="D316" s="250" t="s">
        <v>177</v>
      </c>
      <c r="E316" s="251" t="s">
        <v>3413</v>
      </c>
      <c r="F316" s="252" t="s">
        <v>3414</v>
      </c>
      <c r="G316" s="253" t="s">
        <v>804</v>
      </c>
      <c r="H316" s="254">
        <v>3</v>
      </c>
      <c r="I316" s="255"/>
      <c r="J316" s="256">
        <f t="shared" si="100"/>
        <v>0</v>
      </c>
      <c r="K316" s="252" t="s">
        <v>21</v>
      </c>
      <c r="L316" s="257"/>
      <c r="M316" s="258" t="s">
        <v>21</v>
      </c>
      <c r="N316" s="259" t="s">
        <v>43</v>
      </c>
      <c r="O316" s="42"/>
      <c r="P316" s="201">
        <f t="shared" si="101"/>
        <v>0</v>
      </c>
      <c r="Q316" s="201">
        <v>0</v>
      </c>
      <c r="R316" s="201">
        <f t="shared" si="102"/>
        <v>0</v>
      </c>
      <c r="S316" s="201">
        <v>0</v>
      </c>
      <c r="T316" s="202">
        <f t="shared" si="103"/>
        <v>0</v>
      </c>
      <c r="AR316" s="24" t="s">
        <v>2609</v>
      </c>
      <c r="AT316" s="24" t="s">
        <v>177</v>
      </c>
      <c r="AU316" s="24" t="s">
        <v>80</v>
      </c>
      <c r="AY316" s="24" t="s">
        <v>152</v>
      </c>
      <c r="BE316" s="203">
        <f t="shared" si="104"/>
        <v>0</v>
      </c>
      <c r="BF316" s="203">
        <f t="shared" si="105"/>
        <v>0</v>
      </c>
      <c r="BG316" s="203">
        <f t="shared" si="106"/>
        <v>0</v>
      </c>
      <c r="BH316" s="203">
        <f t="shared" si="107"/>
        <v>0</v>
      </c>
      <c r="BI316" s="203">
        <f t="shared" si="108"/>
        <v>0</v>
      </c>
      <c r="BJ316" s="24" t="s">
        <v>80</v>
      </c>
      <c r="BK316" s="203">
        <f t="shared" si="109"/>
        <v>0</v>
      </c>
      <c r="BL316" s="24" t="s">
        <v>412</v>
      </c>
      <c r="BM316" s="24" t="s">
        <v>3415</v>
      </c>
    </row>
    <row r="317" spans="2:65" s="1" customFormat="1" ht="25.5" customHeight="1">
      <c r="B317" s="41"/>
      <c r="C317" s="192" t="s">
        <v>2541</v>
      </c>
      <c r="D317" s="192" t="s">
        <v>155</v>
      </c>
      <c r="E317" s="193" t="s">
        <v>3416</v>
      </c>
      <c r="F317" s="194" t="s">
        <v>3417</v>
      </c>
      <c r="G317" s="195" t="s">
        <v>804</v>
      </c>
      <c r="H317" s="196">
        <v>2</v>
      </c>
      <c r="I317" s="197"/>
      <c r="J317" s="198">
        <f t="shared" si="100"/>
        <v>0</v>
      </c>
      <c r="K317" s="194" t="s">
        <v>21</v>
      </c>
      <c r="L317" s="61"/>
      <c r="M317" s="199" t="s">
        <v>21</v>
      </c>
      <c r="N317" s="200" t="s">
        <v>43</v>
      </c>
      <c r="O317" s="42"/>
      <c r="P317" s="201">
        <f t="shared" si="101"/>
        <v>0</v>
      </c>
      <c r="Q317" s="201">
        <v>0</v>
      </c>
      <c r="R317" s="201">
        <f t="shared" si="102"/>
        <v>0</v>
      </c>
      <c r="S317" s="201">
        <v>0</v>
      </c>
      <c r="T317" s="202">
        <f t="shared" si="103"/>
        <v>0</v>
      </c>
      <c r="AR317" s="24" t="s">
        <v>412</v>
      </c>
      <c r="AT317" s="24" t="s">
        <v>155</v>
      </c>
      <c r="AU317" s="24" t="s">
        <v>80</v>
      </c>
      <c r="AY317" s="24" t="s">
        <v>152</v>
      </c>
      <c r="BE317" s="203">
        <f t="shared" si="104"/>
        <v>0</v>
      </c>
      <c r="BF317" s="203">
        <f t="shared" si="105"/>
        <v>0</v>
      </c>
      <c r="BG317" s="203">
        <f t="shared" si="106"/>
        <v>0</v>
      </c>
      <c r="BH317" s="203">
        <f t="shared" si="107"/>
        <v>0</v>
      </c>
      <c r="BI317" s="203">
        <f t="shared" si="108"/>
        <v>0</v>
      </c>
      <c r="BJ317" s="24" t="s">
        <v>80</v>
      </c>
      <c r="BK317" s="203">
        <f t="shared" si="109"/>
        <v>0</v>
      </c>
      <c r="BL317" s="24" t="s">
        <v>412</v>
      </c>
      <c r="BM317" s="24" t="s">
        <v>3418</v>
      </c>
    </row>
    <row r="318" spans="2:65" s="1" customFormat="1" ht="25.5" customHeight="1">
      <c r="B318" s="41"/>
      <c r="C318" s="250" t="s">
        <v>2545</v>
      </c>
      <c r="D318" s="250" t="s">
        <v>177</v>
      </c>
      <c r="E318" s="251" t="s">
        <v>3419</v>
      </c>
      <c r="F318" s="252" t="s">
        <v>3420</v>
      </c>
      <c r="G318" s="253" t="s">
        <v>804</v>
      </c>
      <c r="H318" s="254">
        <v>2</v>
      </c>
      <c r="I318" s="255"/>
      <c r="J318" s="256">
        <f t="shared" si="100"/>
        <v>0</v>
      </c>
      <c r="K318" s="252" t="s">
        <v>21</v>
      </c>
      <c r="L318" s="257"/>
      <c r="M318" s="258" t="s">
        <v>21</v>
      </c>
      <c r="N318" s="259" t="s">
        <v>43</v>
      </c>
      <c r="O318" s="42"/>
      <c r="P318" s="201">
        <f t="shared" si="101"/>
        <v>0</v>
      </c>
      <c r="Q318" s="201">
        <v>0</v>
      </c>
      <c r="R318" s="201">
        <f t="shared" si="102"/>
        <v>0</v>
      </c>
      <c r="S318" s="201">
        <v>0</v>
      </c>
      <c r="T318" s="202">
        <f t="shared" si="103"/>
        <v>0</v>
      </c>
      <c r="AR318" s="24" t="s">
        <v>2609</v>
      </c>
      <c r="AT318" s="24" t="s">
        <v>177</v>
      </c>
      <c r="AU318" s="24" t="s">
        <v>80</v>
      </c>
      <c r="AY318" s="24" t="s">
        <v>152</v>
      </c>
      <c r="BE318" s="203">
        <f t="shared" si="104"/>
        <v>0</v>
      </c>
      <c r="BF318" s="203">
        <f t="shared" si="105"/>
        <v>0</v>
      </c>
      <c r="BG318" s="203">
        <f t="shared" si="106"/>
        <v>0</v>
      </c>
      <c r="BH318" s="203">
        <f t="shared" si="107"/>
        <v>0</v>
      </c>
      <c r="BI318" s="203">
        <f t="shared" si="108"/>
        <v>0</v>
      </c>
      <c r="BJ318" s="24" t="s">
        <v>80</v>
      </c>
      <c r="BK318" s="203">
        <f t="shared" si="109"/>
        <v>0</v>
      </c>
      <c r="BL318" s="24" t="s">
        <v>412</v>
      </c>
      <c r="BM318" s="24" t="s">
        <v>3421</v>
      </c>
    </row>
    <row r="319" spans="2:65" s="1" customFormat="1" ht="25.5" customHeight="1">
      <c r="B319" s="41"/>
      <c r="C319" s="192" t="s">
        <v>2549</v>
      </c>
      <c r="D319" s="192" t="s">
        <v>155</v>
      </c>
      <c r="E319" s="193" t="s">
        <v>3422</v>
      </c>
      <c r="F319" s="194" t="s">
        <v>3423</v>
      </c>
      <c r="G319" s="195" t="s">
        <v>804</v>
      </c>
      <c r="H319" s="196">
        <v>4</v>
      </c>
      <c r="I319" s="197"/>
      <c r="J319" s="198">
        <f t="shared" si="100"/>
        <v>0</v>
      </c>
      <c r="K319" s="194" t="s">
        <v>21</v>
      </c>
      <c r="L319" s="61"/>
      <c r="M319" s="199" t="s">
        <v>21</v>
      </c>
      <c r="N319" s="200" t="s">
        <v>43</v>
      </c>
      <c r="O319" s="42"/>
      <c r="P319" s="201">
        <f t="shared" si="101"/>
        <v>0</v>
      </c>
      <c r="Q319" s="201">
        <v>0</v>
      </c>
      <c r="R319" s="201">
        <f t="shared" si="102"/>
        <v>0</v>
      </c>
      <c r="S319" s="201">
        <v>0</v>
      </c>
      <c r="T319" s="202">
        <f t="shared" si="103"/>
        <v>0</v>
      </c>
      <c r="AR319" s="24" t="s">
        <v>412</v>
      </c>
      <c r="AT319" s="24" t="s">
        <v>155</v>
      </c>
      <c r="AU319" s="24" t="s">
        <v>80</v>
      </c>
      <c r="AY319" s="24" t="s">
        <v>152</v>
      </c>
      <c r="BE319" s="203">
        <f t="shared" si="104"/>
        <v>0</v>
      </c>
      <c r="BF319" s="203">
        <f t="shared" si="105"/>
        <v>0</v>
      </c>
      <c r="BG319" s="203">
        <f t="shared" si="106"/>
        <v>0</v>
      </c>
      <c r="BH319" s="203">
        <f t="shared" si="107"/>
        <v>0</v>
      </c>
      <c r="BI319" s="203">
        <f t="shared" si="108"/>
        <v>0</v>
      </c>
      <c r="BJ319" s="24" t="s">
        <v>80</v>
      </c>
      <c r="BK319" s="203">
        <f t="shared" si="109"/>
        <v>0</v>
      </c>
      <c r="BL319" s="24" t="s">
        <v>412</v>
      </c>
      <c r="BM319" s="24" t="s">
        <v>3424</v>
      </c>
    </row>
    <row r="320" spans="2:65" s="1" customFormat="1" ht="25.5" customHeight="1">
      <c r="B320" s="41"/>
      <c r="C320" s="250" t="s">
        <v>2554</v>
      </c>
      <c r="D320" s="250" t="s">
        <v>177</v>
      </c>
      <c r="E320" s="251" t="s">
        <v>3425</v>
      </c>
      <c r="F320" s="252" t="s">
        <v>3426</v>
      </c>
      <c r="G320" s="253" t="s">
        <v>804</v>
      </c>
      <c r="H320" s="254">
        <v>4</v>
      </c>
      <c r="I320" s="255"/>
      <c r="J320" s="256">
        <f t="shared" si="100"/>
        <v>0</v>
      </c>
      <c r="K320" s="252" t="s">
        <v>21</v>
      </c>
      <c r="L320" s="257"/>
      <c r="M320" s="258" t="s">
        <v>21</v>
      </c>
      <c r="N320" s="259" t="s">
        <v>43</v>
      </c>
      <c r="O320" s="42"/>
      <c r="P320" s="201">
        <f t="shared" si="101"/>
        <v>0</v>
      </c>
      <c r="Q320" s="201">
        <v>0</v>
      </c>
      <c r="R320" s="201">
        <f t="shared" si="102"/>
        <v>0</v>
      </c>
      <c r="S320" s="201">
        <v>0</v>
      </c>
      <c r="T320" s="202">
        <f t="shared" si="103"/>
        <v>0</v>
      </c>
      <c r="AR320" s="24" t="s">
        <v>2609</v>
      </c>
      <c r="AT320" s="24" t="s">
        <v>177</v>
      </c>
      <c r="AU320" s="24" t="s">
        <v>80</v>
      </c>
      <c r="AY320" s="24" t="s">
        <v>152</v>
      </c>
      <c r="BE320" s="203">
        <f t="shared" si="104"/>
        <v>0</v>
      </c>
      <c r="BF320" s="203">
        <f t="shared" si="105"/>
        <v>0</v>
      </c>
      <c r="BG320" s="203">
        <f t="shared" si="106"/>
        <v>0</v>
      </c>
      <c r="BH320" s="203">
        <f t="shared" si="107"/>
        <v>0</v>
      </c>
      <c r="BI320" s="203">
        <f t="shared" si="108"/>
        <v>0</v>
      </c>
      <c r="BJ320" s="24" t="s">
        <v>80</v>
      </c>
      <c r="BK320" s="203">
        <f t="shared" si="109"/>
        <v>0</v>
      </c>
      <c r="BL320" s="24" t="s">
        <v>412</v>
      </c>
      <c r="BM320" s="24" t="s">
        <v>3427</v>
      </c>
    </row>
    <row r="321" spans="2:65" s="1" customFormat="1" ht="25.5" customHeight="1">
      <c r="B321" s="41"/>
      <c r="C321" s="192" t="s">
        <v>2558</v>
      </c>
      <c r="D321" s="192" t="s">
        <v>155</v>
      </c>
      <c r="E321" s="193" t="s">
        <v>3428</v>
      </c>
      <c r="F321" s="194" t="s">
        <v>3429</v>
      </c>
      <c r="G321" s="195" t="s">
        <v>804</v>
      </c>
      <c r="H321" s="196">
        <v>6</v>
      </c>
      <c r="I321" s="197"/>
      <c r="J321" s="198">
        <f t="shared" si="100"/>
        <v>0</v>
      </c>
      <c r="K321" s="194" t="s">
        <v>21</v>
      </c>
      <c r="L321" s="61"/>
      <c r="M321" s="199" t="s">
        <v>21</v>
      </c>
      <c r="N321" s="200" t="s">
        <v>43</v>
      </c>
      <c r="O321" s="42"/>
      <c r="P321" s="201">
        <f t="shared" si="101"/>
        <v>0</v>
      </c>
      <c r="Q321" s="201">
        <v>0</v>
      </c>
      <c r="R321" s="201">
        <f t="shared" si="102"/>
        <v>0</v>
      </c>
      <c r="S321" s="201">
        <v>0</v>
      </c>
      <c r="T321" s="202">
        <f t="shared" si="103"/>
        <v>0</v>
      </c>
      <c r="AR321" s="24" t="s">
        <v>412</v>
      </c>
      <c r="AT321" s="24" t="s">
        <v>155</v>
      </c>
      <c r="AU321" s="24" t="s">
        <v>80</v>
      </c>
      <c r="AY321" s="24" t="s">
        <v>152</v>
      </c>
      <c r="BE321" s="203">
        <f t="shared" si="104"/>
        <v>0</v>
      </c>
      <c r="BF321" s="203">
        <f t="shared" si="105"/>
        <v>0</v>
      </c>
      <c r="BG321" s="203">
        <f t="shared" si="106"/>
        <v>0</v>
      </c>
      <c r="BH321" s="203">
        <f t="shared" si="107"/>
        <v>0</v>
      </c>
      <c r="BI321" s="203">
        <f t="shared" si="108"/>
        <v>0</v>
      </c>
      <c r="BJ321" s="24" t="s">
        <v>80</v>
      </c>
      <c r="BK321" s="203">
        <f t="shared" si="109"/>
        <v>0</v>
      </c>
      <c r="BL321" s="24" t="s">
        <v>412</v>
      </c>
      <c r="BM321" s="24" t="s">
        <v>3430</v>
      </c>
    </row>
    <row r="322" spans="2:65" s="1" customFormat="1" ht="25.5" customHeight="1">
      <c r="B322" s="41"/>
      <c r="C322" s="250" t="s">
        <v>2562</v>
      </c>
      <c r="D322" s="250" t="s">
        <v>177</v>
      </c>
      <c r="E322" s="251" t="s">
        <v>3431</v>
      </c>
      <c r="F322" s="252" t="s">
        <v>3432</v>
      </c>
      <c r="G322" s="253" t="s">
        <v>804</v>
      </c>
      <c r="H322" s="254">
        <v>6</v>
      </c>
      <c r="I322" s="255"/>
      <c r="J322" s="256">
        <f t="shared" si="100"/>
        <v>0</v>
      </c>
      <c r="K322" s="252" t="s">
        <v>21</v>
      </c>
      <c r="L322" s="257"/>
      <c r="M322" s="258" t="s">
        <v>21</v>
      </c>
      <c r="N322" s="259" t="s">
        <v>43</v>
      </c>
      <c r="O322" s="42"/>
      <c r="P322" s="201">
        <f t="shared" si="101"/>
        <v>0</v>
      </c>
      <c r="Q322" s="201">
        <v>0</v>
      </c>
      <c r="R322" s="201">
        <f t="shared" si="102"/>
        <v>0</v>
      </c>
      <c r="S322" s="201">
        <v>0</v>
      </c>
      <c r="T322" s="202">
        <f t="shared" si="103"/>
        <v>0</v>
      </c>
      <c r="AR322" s="24" t="s">
        <v>2609</v>
      </c>
      <c r="AT322" s="24" t="s">
        <v>177</v>
      </c>
      <c r="AU322" s="24" t="s">
        <v>80</v>
      </c>
      <c r="AY322" s="24" t="s">
        <v>152</v>
      </c>
      <c r="BE322" s="203">
        <f t="shared" si="104"/>
        <v>0</v>
      </c>
      <c r="BF322" s="203">
        <f t="shared" si="105"/>
        <v>0</v>
      </c>
      <c r="BG322" s="203">
        <f t="shared" si="106"/>
        <v>0</v>
      </c>
      <c r="BH322" s="203">
        <f t="shared" si="107"/>
        <v>0</v>
      </c>
      <c r="BI322" s="203">
        <f t="shared" si="108"/>
        <v>0</v>
      </c>
      <c r="BJ322" s="24" t="s">
        <v>80</v>
      </c>
      <c r="BK322" s="203">
        <f t="shared" si="109"/>
        <v>0</v>
      </c>
      <c r="BL322" s="24" t="s">
        <v>412</v>
      </c>
      <c r="BM322" s="24" t="s">
        <v>3433</v>
      </c>
    </row>
    <row r="323" spans="2:65" s="1" customFormat="1" ht="25.5" customHeight="1">
      <c r="B323" s="41"/>
      <c r="C323" s="192" t="s">
        <v>2568</v>
      </c>
      <c r="D323" s="192" t="s">
        <v>155</v>
      </c>
      <c r="E323" s="193" t="s">
        <v>3434</v>
      </c>
      <c r="F323" s="194" t="s">
        <v>3435</v>
      </c>
      <c r="G323" s="195" t="s">
        <v>804</v>
      </c>
      <c r="H323" s="196">
        <v>2</v>
      </c>
      <c r="I323" s="197"/>
      <c r="J323" s="198">
        <f t="shared" si="100"/>
        <v>0</v>
      </c>
      <c r="K323" s="194" t="s">
        <v>21</v>
      </c>
      <c r="L323" s="61"/>
      <c r="M323" s="199" t="s">
        <v>21</v>
      </c>
      <c r="N323" s="200" t="s">
        <v>43</v>
      </c>
      <c r="O323" s="42"/>
      <c r="P323" s="201">
        <f t="shared" si="101"/>
        <v>0</v>
      </c>
      <c r="Q323" s="201">
        <v>0</v>
      </c>
      <c r="R323" s="201">
        <f t="shared" si="102"/>
        <v>0</v>
      </c>
      <c r="S323" s="201">
        <v>0</v>
      </c>
      <c r="T323" s="202">
        <f t="shared" si="103"/>
        <v>0</v>
      </c>
      <c r="AR323" s="24" t="s">
        <v>412</v>
      </c>
      <c r="AT323" s="24" t="s">
        <v>155</v>
      </c>
      <c r="AU323" s="24" t="s">
        <v>80</v>
      </c>
      <c r="AY323" s="24" t="s">
        <v>152</v>
      </c>
      <c r="BE323" s="203">
        <f t="shared" si="104"/>
        <v>0</v>
      </c>
      <c r="BF323" s="203">
        <f t="shared" si="105"/>
        <v>0</v>
      </c>
      <c r="BG323" s="203">
        <f t="shared" si="106"/>
        <v>0</v>
      </c>
      <c r="BH323" s="203">
        <f t="shared" si="107"/>
        <v>0</v>
      </c>
      <c r="BI323" s="203">
        <f t="shared" si="108"/>
        <v>0</v>
      </c>
      <c r="BJ323" s="24" t="s">
        <v>80</v>
      </c>
      <c r="BK323" s="203">
        <f t="shared" si="109"/>
        <v>0</v>
      </c>
      <c r="BL323" s="24" t="s">
        <v>412</v>
      </c>
      <c r="BM323" s="24" t="s">
        <v>3436</v>
      </c>
    </row>
    <row r="324" spans="2:65" s="1" customFormat="1" ht="25.5" customHeight="1">
      <c r="B324" s="41"/>
      <c r="C324" s="250" t="s">
        <v>2572</v>
      </c>
      <c r="D324" s="250" t="s">
        <v>177</v>
      </c>
      <c r="E324" s="251" t="s">
        <v>3437</v>
      </c>
      <c r="F324" s="252" t="s">
        <v>3438</v>
      </c>
      <c r="G324" s="253" t="s">
        <v>804</v>
      </c>
      <c r="H324" s="254">
        <v>2</v>
      </c>
      <c r="I324" s="255"/>
      <c r="J324" s="256">
        <f t="shared" si="100"/>
        <v>0</v>
      </c>
      <c r="K324" s="252" t="s">
        <v>21</v>
      </c>
      <c r="L324" s="257"/>
      <c r="M324" s="258" t="s">
        <v>21</v>
      </c>
      <c r="N324" s="259" t="s">
        <v>43</v>
      </c>
      <c r="O324" s="42"/>
      <c r="P324" s="201">
        <f t="shared" si="101"/>
        <v>0</v>
      </c>
      <c r="Q324" s="201">
        <v>0</v>
      </c>
      <c r="R324" s="201">
        <f t="shared" si="102"/>
        <v>0</v>
      </c>
      <c r="S324" s="201">
        <v>0</v>
      </c>
      <c r="T324" s="202">
        <f t="shared" si="103"/>
        <v>0</v>
      </c>
      <c r="AR324" s="24" t="s">
        <v>2609</v>
      </c>
      <c r="AT324" s="24" t="s">
        <v>177</v>
      </c>
      <c r="AU324" s="24" t="s">
        <v>80</v>
      </c>
      <c r="AY324" s="24" t="s">
        <v>152</v>
      </c>
      <c r="BE324" s="203">
        <f t="shared" si="104"/>
        <v>0</v>
      </c>
      <c r="BF324" s="203">
        <f t="shared" si="105"/>
        <v>0</v>
      </c>
      <c r="BG324" s="203">
        <f t="shared" si="106"/>
        <v>0</v>
      </c>
      <c r="BH324" s="203">
        <f t="shared" si="107"/>
        <v>0</v>
      </c>
      <c r="BI324" s="203">
        <f t="shared" si="108"/>
        <v>0</v>
      </c>
      <c r="BJ324" s="24" t="s">
        <v>80</v>
      </c>
      <c r="BK324" s="203">
        <f t="shared" si="109"/>
        <v>0</v>
      </c>
      <c r="BL324" s="24" t="s">
        <v>412</v>
      </c>
      <c r="BM324" s="24" t="s">
        <v>3439</v>
      </c>
    </row>
    <row r="325" spans="2:65" s="1" customFormat="1" ht="25.5" customHeight="1">
      <c r="B325" s="41"/>
      <c r="C325" s="192" t="s">
        <v>2577</v>
      </c>
      <c r="D325" s="192" t="s">
        <v>155</v>
      </c>
      <c r="E325" s="193" t="s">
        <v>3440</v>
      </c>
      <c r="F325" s="194" t="s">
        <v>3441</v>
      </c>
      <c r="G325" s="195" t="s">
        <v>804</v>
      </c>
      <c r="H325" s="196">
        <v>2</v>
      </c>
      <c r="I325" s="197"/>
      <c r="J325" s="198">
        <f t="shared" si="100"/>
        <v>0</v>
      </c>
      <c r="K325" s="194" t="s">
        <v>21</v>
      </c>
      <c r="L325" s="61"/>
      <c r="M325" s="199" t="s">
        <v>21</v>
      </c>
      <c r="N325" s="200" t="s">
        <v>43</v>
      </c>
      <c r="O325" s="42"/>
      <c r="P325" s="201">
        <f t="shared" si="101"/>
        <v>0</v>
      </c>
      <c r="Q325" s="201">
        <v>0</v>
      </c>
      <c r="R325" s="201">
        <f t="shared" si="102"/>
        <v>0</v>
      </c>
      <c r="S325" s="201">
        <v>0</v>
      </c>
      <c r="T325" s="202">
        <f t="shared" si="103"/>
        <v>0</v>
      </c>
      <c r="AR325" s="24" t="s">
        <v>412</v>
      </c>
      <c r="AT325" s="24" t="s">
        <v>155</v>
      </c>
      <c r="AU325" s="24" t="s">
        <v>80</v>
      </c>
      <c r="AY325" s="24" t="s">
        <v>152</v>
      </c>
      <c r="BE325" s="203">
        <f t="shared" si="104"/>
        <v>0</v>
      </c>
      <c r="BF325" s="203">
        <f t="shared" si="105"/>
        <v>0</v>
      </c>
      <c r="BG325" s="203">
        <f t="shared" si="106"/>
        <v>0</v>
      </c>
      <c r="BH325" s="203">
        <f t="shared" si="107"/>
        <v>0</v>
      </c>
      <c r="BI325" s="203">
        <f t="shared" si="108"/>
        <v>0</v>
      </c>
      <c r="BJ325" s="24" t="s">
        <v>80</v>
      </c>
      <c r="BK325" s="203">
        <f t="shared" si="109"/>
        <v>0</v>
      </c>
      <c r="BL325" s="24" t="s">
        <v>412</v>
      </c>
      <c r="BM325" s="24" t="s">
        <v>3442</v>
      </c>
    </row>
    <row r="326" spans="2:65" s="1" customFormat="1" ht="25.5" customHeight="1">
      <c r="B326" s="41"/>
      <c r="C326" s="250" t="s">
        <v>2581</v>
      </c>
      <c r="D326" s="250" t="s">
        <v>177</v>
      </c>
      <c r="E326" s="251" t="s">
        <v>3443</v>
      </c>
      <c r="F326" s="252" t="s">
        <v>3444</v>
      </c>
      <c r="G326" s="253" t="s">
        <v>804</v>
      </c>
      <c r="H326" s="254">
        <v>2</v>
      </c>
      <c r="I326" s="255"/>
      <c r="J326" s="256">
        <f t="shared" si="100"/>
        <v>0</v>
      </c>
      <c r="K326" s="252" t="s">
        <v>21</v>
      </c>
      <c r="L326" s="257"/>
      <c r="M326" s="258" t="s">
        <v>21</v>
      </c>
      <c r="N326" s="259" t="s">
        <v>43</v>
      </c>
      <c r="O326" s="42"/>
      <c r="P326" s="201">
        <f t="shared" si="101"/>
        <v>0</v>
      </c>
      <c r="Q326" s="201">
        <v>0</v>
      </c>
      <c r="R326" s="201">
        <f t="shared" si="102"/>
        <v>0</v>
      </c>
      <c r="S326" s="201">
        <v>0</v>
      </c>
      <c r="T326" s="202">
        <f t="shared" si="103"/>
        <v>0</v>
      </c>
      <c r="AR326" s="24" t="s">
        <v>2609</v>
      </c>
      <c r="AT326" s="24" t="s">
        <v>177</v>
      </c>
      <c r="AU326" s="24" t="s">
        <v>80</v>
      </c>
      <c r="AY326" s="24" t="s">
        <v>152</v>
      </c>
      <c r="BE326" s="203">
        <f t="shared" si="104"/>
        <v>0</v>
      </c>
      <c r="BF326" s="203">
        <f t="shared" si="105"/>
        <v>0</v>
      </c>
      <c r="BG326" s="203">
        <f t="shared" si="106"/>
        <v>0</v>
      </c>
      <c r="BH326" s="203">
        <f t="shared" si="107"/>
        <v>0</v>
      </c>
      <c r="BI326" s="203">
        <f t="shared" si="108"/>
        <v>0</v>
      </c>
      <c r="BJ326" s="24" t="s">
        <v>80</v>
      </c>
      <c r="BK326" s="203">
        <f t="shared" si="109"/>
        <v>0</v>
      </c>
      <c r="BL326" s="24" t="s">
        <v>412</v>
      </c>
      <c r="BM326" s="24" t="s">
        <v>3445</v>
      </c>
    </row>
    <row r="327" spans="2:65" s="1" customFormat="1" ht="16.5" customHeight="1">
      <c r="B327" s="41"/>
      <c r="C327" s="192" t="s">
        <v>2585</v>
      </c>
      <c r="D327" s="192" t="s">
        <v>155</v>
      </c>
      <c r="E327" s="193" t="s">
        <v>3446</v>
      </c>
      <c r="F327" s="194" t="s">
        <v>3447</v>
      </c>
      <c r="G327" s="195" t="s">
        <v>804</v>
      </c>
      <c r="H327" s="196">
        <v>1</v>
      </c>
      <c r="I327" s="197"/>
      <c r="J327" s="198">
        <f t="shared" si="100"/>
        <v>0</v>
      </c>
      <c r="K327" s="194" t="s">
        <v>21</v>
      </c>
      <c r="L327" s="61"/>
      <c r="M327" s="199" t="s">
        <v>21</v>
      </c>
      <c r="N327" s="200" t="s">
        <v>43</v>
      </c>
      <c r="O327" s="42"/>
      <c r="P327" s="201">
        <f t="shared" si="101"/>
        <v>0</v>
      </c>
      <c r="Q327" s="201">
        <v>0</v>
      </c>
      <c r="R327" s="201">
        <f t="shared" si="102"/>
        <v>0</v>
      </c>
      <c r="S327" s="201">
        <v>0</v>
      </c>
      <c r="T327" s="202">
        <f t="shared" si="103"/>
        <v>0</v>
      </c>
      <c r="AR327" s="24" t="s">
        <v>412</v>
      </c>
      <c r="AT327" s="24" t="s">
        <v>155</v>
      </c>
      <c r="AU327" s="24" t="s">
        <v>80</v>
      </c>
      <c r="AY327" s="24" t="s">
        <v>152</v>
      </c>
      <c r="BE327" s="203">
        <f t="shared" si="104"/>
        <v>0</v>
      </c>
      <c r="BF327" s="203">
        <f t="shared" si="105"/>
        <v>0</v>
      </c>
      <c r="BG327" s="203">
        <f t="shared" si="106"/>
        <v>0</v>
      </c>
      <c r="BH327" s="203">
        <f t="shared" si="107"/>
        <v>0</v>
      </c>
      <c r="BI327" s="203">
        <f t="shared" si="108"/>
        <v>0</v>
      </c>
      <c r="BJ327" s="24" t="s">
        <v>80</v>
      </c>
      <c r="BK327" s="203">
        <f t="shared" si="109"/>
        <v>0</v>
      </c>
      <c r="BL327" s="24" t="s">
        <v>412</v>
      </c>
      <c r="BM327" s="24" t="s">
        <v>3448</v>
      </c>
    </row>
    <row r="328" spans="2:65" s="1" customFormat="1" ht="16.5" customHeight="1">
      <c r="B328" s="41"/>
      <c r="C328" s="250" t="s">
        <v>2589</v>
      </c>
      <c r="D328" s="250" t="s">
        <v>177</v>
      </c>
      <c r="E328" s="251" t="s">
        <v>3449</v>
      </c>
      <c r="F328" s="252" t="s">
        <v>3450</v>
      </c>
      <c r="G328" s="253" t="s">
        <v>804</v>
      </c>
      <c r="H328" s="254">
        <v>1</v>
      </c>
      <c r="I328" s="255"/>
      <c r="J328" s="256">
        <f t="shared" si="100"/>
        <v>0</v>
      </c>
      <c r="K328" s="252" t="s">
        <v>21</v>
      </c>
      <c r="L328" s="257"/>
      <c r="M328" s="258" t="s">
        <v>21</v>
      </c>
      <c r="N328" s="259" t="s">
        <v>43</v>
      </c>
      <c r="O328" s="42"/>
      <c r="P328" s="201">
        <f t="shared" si="101"/>
        <v>0</v>
      </c>
      <c r="Q328" s="201">
        <v>0</v>
      </c>
      <c r="R328" s="201">
        <f t="shared" si="102"/>
        <v>0</v>
      </c>
      <c r="S328" s="201">
        <v>0</v>
      </c>
      <c r="T328" s="202">
        <f t="shared" si="103"/>
        <v>0</v>
      </c>
      <c r="AR328" s="24" t="s">
        <v>2609</v>
      </c>
      <c r="AT328" s="24" t="s">
        <v>177</v>
      </c>
      <c r="AU328" s="24" t="s">
        <v>80</v>
      </c>
      <c r="AY328" s="24" t="s">
        <v>152</v>
      </c>
      <c r="BE328" s="203">
        <f t="shared" si="104"/>
        <v>0</v>
      </c>
      <c r="BF328" s="203">
        <f t="shared" si="105"/>
        <v>0</v>
      </c>
      <c r="BG328" s="203">
        <f t="shared" si="106"/>
        <v>0</v>
      </c>
      <c r="BH328" s="203">
        <f t="shared" si="107"/>
        <v>0</v>
      </c>
      <c r="BI328" s="203">
        <f t="shared" si="108"/>
        <v>0</v>
      </c>
      <c r="BJ328" s="24" t="s">
        <v>80</v>
      </c>
      <c r="BK328" s="203">
        <f t="shared" si="109"/>
        <v>0</v>
      </c>
      <c r="BL328" s="24" t="s">
        <v>412</v>
      </c>
      <c r="BM328" s="24" t="s">
        <v>3451</v>
      </c>
    </row>
    <row r="329" spans="2:65" s="1" customFormat="1" ht="16.5" customHeight="1">
      <c r="B329" s="41"/>
      <c r="C329" s="192" t="s">
        <v>2593</v>
      </c>
      <c r="D329" s="192" t="s">
        <v>155</v>
      </c>
      <c r="E329" s="193" t="s">
        <v>3452</v>
      </c>
      <c r="F329" s="194" t="s">
        <v>3453</v>
      </c>
      <c r="G329" s="195" t="s">
        <v>804</v>
      </c>
      <c r="H329" s="196">
        <v>6</v>
      </c>
      <c r="I329" s="197"/>
      <c r="J329" s="198">
        <f t="shared" si="100"/>
        <v>0</v>
      </c>
      <c r="K329" s="194" t="s">
        <v>21</v>
      </c>
      <c r="L329" s="61"/>
      <c r="M329" s="199" t="s">
        <v>21</v>
      </c>
      <c r="N329" s="200" t="s">
        <v>43</v>
      </c>
      <c r="O329" s="42"/>
      <c r="P329" s="201">
        <f t="shared" si="101"/>
        <v>0</v>
      </c>
      <c r="Q329" s="201">
        <v>0</v>
      </c>
      <c r="R329" s="201">
        <f t="shared" si="102"/>
        <v>0</v>
      </c>
      <c r="S329" s="201">
        <v>0</v>
      </c>
      <c r="T329" s="202">
        <f t="shared" si="103"/>
        <v>0</v>
      </c>
      <c r="AR329" s="24" t="s">
        <v>412</v>
      </c>
      <c r="AT329" s="24" t="s">
        <v>155</v>
      </c>
      <c r="AU329" s="24" t="s">
        <v>80</v>
      </c>
      <c r="AY329" s="24" t="s">
        <v>152</v>
      </c>
      <c r="BE329" s="203">
        <f t="shared" si="104"/>
        <v>0</v>
      </c>
      <c r="BF329" s="203">
        <f t="shared" si="105"/>
        <v>0</v>
      </c>
      <c r="BG329" s="203">
        <f t="shared" si="106"/>
        <v>0</v>
      </c>
      <c r="BH329" s="203">
        <f t="shared" si="107"/>
        <v>0</v>
      </c>
      <c r="BI329" s="203">
        <f t="shared" si="108"/>
        <v>0</v>
      </c>
      <c r="BJ329" s="24" t="s">
        <v>80</v>
      </c>
      <c r="BK329" s="203">
        <f t="shared" si="109"/>
        <v>0</v>
      </c>
      <c r="BL329" s="24" t="s">
        <v>412</v>
      </c>
      <c r="BM329" s="24" t="s">
        <v>3454</v>
      </c>
    </row>
    <row r="330" spans="2:65" s="1" customFormat="1" ht="16.5" customHeight="1">
      <c r="B330" s="41"/>
      <c r="C330" s="250" t="s">
        <v>2597</v>
      </c>
      <c r="D330" s="250" t="s">
        <v>177</v>
      </c>
      <c r="E330" s="251" t="s">
        <v>3455</v>
      </c>
      <c r="F330" s="252" t="s">
        <v>3456</v>
      </c>
      <c r="G330" s="253" t="s">
        <v>804</v>
      </c>
      <c r="H330" s="254">
        <v>6</v>
      </c>
      <c r="I330" s="255"/>
      <c r="J330" s="256">
        <f t="shared" si="100"/>
        <v>0</v>
      </c>
      <c r="K330" s="252" t="s">
        <v>21</v>
      </c>
      <c r="L330" s="257"/>
      <c r="M330" s="258" t="s">
        <v>21</v>
      </c>
      <c r="N330" s="259" t="s">
        <v>43</v>
      </c>
      <c r="O330" s="42"/>
      <c r="P330" s="201">
        <f t="shared" si="101"/>
        <v>0</v>
      </c>
      <c r="Q330" s="201">
        <v>0</v>
      </c>
      <c r="R330" s="201">
        <f t="shared" si="102"/>
        <v>0</v>
      </c>
      <c r="S330" s="201">
        <v>0</v>
      </c>
      <c r="T330" s="202">
        <f t="shared" si="103"/>
        <v>0</v>
      </c>
      <c r="AR330" s="24" t="s">
        <v>2609</v>
      </c>
      <c r="AT330" s="24" t="s">
        <v>177</v>
      </c>
      <c r="AU330" s="24" t="s">
        <v>80</v>
      </c>
      <c r="AY330" s="24" t="s">
        <v>152</v>
      </c>
      <c r="BE330" s="203">
        <f t="shared" si="104"/>
        <v>0</v>
      </c>
      <c r="BF330" s="203">
        <f t="shared" si="105"/>
        <v>0</v>
      </c>
      <c r="BG330" s="203">
        <f t="shared" si="106"/>
        <v>0</v>
      </c>
      <c r="BH330" s="203">
        <f t="shared" si="107"/>
        <v>0</v>
      </c>
      <c r="BI330" s="203">
        <f t="shared" si="108"/>
        <v>0</v>
      </c>
      <c r="BJ330" s="24" t="s">
        <v>80</v>
      </c>
      <c r="BK330" s="203">
        <f t="shared" si="109"/>
        <v>0</v>
      </c>
      <c r="BL330" s="24" t="s">
        <v>412</v>
      </c>
      <c r="BM330" s="24" t="s">
        <v>3457</v>
      </c>
    </row>
    <row r="331" spans="2:65" s="1" customFormat="1" ht="16.5" customHeight="1">
      <c r="B331" s="41"/>
      <c r="C331" s="192" t="s">
        <v>3458</v>
      </c>
      <c r="D331" s="192" t="s">
        <v>155</v>
      </c>
      <c r="E331" s="193" t="s">
        <v>3459</v>
      </c>
      <c r="F331" s="194" t="s">
        <v>3460</v>
      </c>
      <c r="G331" s="195" t="s">
        <v>804</v>
      </c>
      <c r="H331" s="196">
        <v>3</v>
      </c>
      <c r="I331" s="197"/>
      <c r="J331" s="198">
        <f t="shared" si="100"/>
        <v>0</v>
      </c>
      <c r="K331" s="194" t="s">
        <v>21</v>
      </c>
      <c r="L331" s="61"/>
      <c r="M331" s="199" t="s">
        <v>21</v>
      </c>
      <c r="N331" s="200" t="s">
        <v>43</v>
      </c>
      <c r="O331" s="42"/>
      <c r="P331" s="201">
        <f t="shared" si="101"/>
        <v>0</v>
      </c>
      <c r="Q331" s="201">
        <v>0</v>
      </c>
      <c r="R331" s="201">
        <f t="shared" si="102"/>
        <v>0</v>
      </c>
      <c r="S331" s="201">
        <v>0</v>
      </c>
      <c r="T331" s="202">
        <f t="shared" si="103"/>
        <v>0</v>
      </c>
      <c r="AR331" s="24" t="s">
        <v>412</v>
      </c>
      <c r="AT331" s="24" t="s">
        <v>155</v>
      </c>
      <c r="AU331" s="24" t="s">
        <v>80</v>
      </c>
      <c r="AY331" s="24" t="s">
        <v>152</v>
      </c>
      <c r="BE331" s="203">
        <f t="shared" si="104"/>
        <v>0</v>
      </c>
      <c r="BF331" s="203">
        <f t="shared" si="105"/>
        <v>0</v>
      </c>
      <c r="BG331" s="203">
        <f t="shared" si="106"/>
        <v>0</v>
      </c>
      <c r="BH331" s="203">
        <f t="shared" si="107"/>
        <v>0</v>
      </c>
      <c r="BI331" s="203">
        <f t="shared" si="108"/>
        <v>0</v>
      </c>
      <c r="BJ331" s="24" t="s">
        <v>80</v>
      </c>
      <c r="BK331" s="203">
        <f t="shared" si="109"/>
        <v>0</v>
      </c>
      <c r="BL331" s="24" t="s">
        <v>412</v>
      </c>
      <c r="BM331" s="24" t="s">
        <v>3461</v>
      </c>
    </row>
    <row r="332" spans="2:65" s="1" customFormat="1" ht="16.5" customHeight="1">
      <c r="B332" s="41"/>
      <c r="C332" s="250" t="s">
        <v>3462</v>
      </c>
      <c r="D332" s="250" t="s">
        <v>177</v>
      </c>
      <c r="E332" s="251" t="s">
        <v>3463</v>
      </c>
      <c r="F332" s="252" t="s">
        <v>3464</v>
      </c>
      <c r="G332" s="253" t="s">
        <v>804</v>
      </c>
      <c r="H332" s="254">
        <v>3</v>
      </c>
      <c r="I332" s="255"/>
      <c r="J332" s="256">
        <f t="shared" si="100"/>
        <v>0</v>
      </c>
      <c r="K332" s="252" t="s">
        <v>21</v>
      </c>
      <c r="L332" s="257"/>
      <c r="M332" s="258" t="s">
        <v>21</v>
      </c>
      <c r="N332" s="259" t="s">
        <v>43</v>
      </c>
      <c r="O332" s="42"/>
      <c r="P332" s="201">
        <f t="shared" si="101"/>
        <v>0</v>
      </c>
      <c r="Q332" s="201">
        <v>0</v>
      </c>
      <c r="R332" s="201">
        <f t="shared" si="102"/>
        <v>0</v>
      </c>
      <c r="S332" s="201">
        <v>0</v>
      </c>
      <c r="T332" s="202">
        <f t="shared" si="103"/>
        <v>0</v>
      </c>
      <c r="AR332" s="24" t="s">
        <v>2609</v>
      </c>
      <c r="AT332" s="24" t="s">
        <v>177</v>
      </c>
      <c r="AU332" s="24" t="s">
        <v>80</v>
      </c>
      <c r="AY332" s="24" t="s">
        <v>152</v>
      </c>
      <c r="BE332" s="203">
        <f t="shared" si="104"/>
        <v>0</v>
      </c>
      <c r="BF332" s="203">
        <f t="shared" si="105"/>
        <v>0</v>
      </c>
      <c r="BG332" s="203">
        <f t="shared" si="106"/>
        <v>0</v>
      </c>
      <c r="BH332" s="203">
        <f t="shared" si="107"/>
        <v>0</v>
      </c>
      <c r="BI332" s="203">
        <f t="shared" si="108"/>
        <v>0</v>
      </c>
      <c r="BJ332" s="24" t="s">
        <v>80</v>
      </c>
      <c r="BK332" s="203">
        <f t="shared" si="109"/>
        <v>0</v>
      </c>
      <c r="BL332" s="24" t="s">
        <v>412</v>
      </c>
      <c r="BM332" s="24" t="s">
        <v>3465</v>
      </c>
    </row>
    <row r="333" spans="2:65" s="1" customFormat="1" ht="16.5" customHeight="1">
      <c r="B333" s="41"/>
      <c r="C333" s="192" t="s">
        <v>3466</v>
      </c>
      <c r="D333" s="192" t="s">
        <v>155</v>
      </c>
      <c r="E333" s="193" t="s">
        <v>3467</v>
      </c>
      <c r="F333" s="194" t="s">
        <v>3468</v>
      </c>
      <c r="G333" s="195" t="s">
        <v>804</v>
      </c>
      <c r="H333" s="196">
        <v>1</v>
      </c>
      <c r="I333" s="197"/>
      <c r="J333" s="198">
        <f t="shared" si="100"/>
        <v>0</v>
      </c>
      <c r="K333" s="194" t="s">
        <v>21</v>
      </c>
      <c r="L333" s="61"/>
      <c r="M333" s="199" t="s">
        <v>21</v>
      </c>
      <c r="N333" s="200" t="s">
        <v>43</v>
      </c>
      <c r="O333" s="42"/>
      <c r="P333" s="201">
        <f t="shared" si="101"/>
        <v>0</v>
      </c>
      <c r="Q333" s="201">
        <v>0</v>
      </c>
      <c r="R333" s="201">
        <f t="shared" si="102"/>
        <v>0</v>
      </c>
      <c r="S333" s="201">
        <v>0</v>
      </c>
      <c r="T333" s="202">
        <f t="shared" si="103"/>
        <v>0</v>
      </c>
      <c r="AR333" s="24" t="s">
        <v>412</v>
      </c>
      <c r="AT333" s="24" t="s">
        <v>155</v>
      </c>
      <c r="AU333" s="24" t="s">
        <v>80</v>
      </c>
      <c r="AY333" s="24" t="s">
        <v>152</v>
      </c>
      <c r="BE333" s="203">
        <f t="shared" si="104"/>
        <v>0</v>
      </c>
      <c r="BF333" s="203">
        <f t="shared" si="105"/>
        <v>0</v>
      </c>
      <c r="BG333" s="203">
        <f t="shared" si="106"/>
        <v>0</v>
      </c>
      <c r="BH333" s="203">
        <f t="shared" si="107"/>
        <v>0</v>
      </c>
      <c r="BI333" s="203">
        <f t="shared" si="108"/>
        <v>0</v>
      </c>
      <c r="BJ333" s="24" t="s">
        <v>80</v>
      </c>
      <c r="BK333" s="203">
        <f t="shared" si="109"/>
        <v>0</v>
      </c>
      <c r="BL333" s="24" t="s">
        <v>412</v>
      </c>
      <c r="BM333" s="24" t="s">
        <v>3469</v>
      </c>
    </row>
    <row r="334" spans="2:65" s="1" customFormat="1" ht="16.5" customHeight="1">
      <c r="B334" s="41"/>
      <c r="C334" s="250" t="s">
        <v>3470</v>
      </c>
      <c r="D334" s="250" t="s">
        <v>177</v>
      </c>
      <c r="E334" s="251" t="s">
        <v>3471</v>
      </c>
      <c r="F334" s="252" t="s">
        <v>3472</v>
      </c>
      <c r="G334" s="253" t="s">
        <v>804</v>
      </c>
      <c r="H334" s="254">
        <v>1</v>
      </c>
      <c r="I334" s="255"/>
      <c r="J334" s="256">
        <f t="shared" si="100"/>
        <v>0</v>
      </c>
      <c r="K334" s="252" t="s">
        <v>21</v>
      </c>
      <c r="L334" s="257"/>
      <c r="M334" s="258" t="s">
        <v>21</v>
      </c>
      <c r="N334" s="259" t="s">
        <v>43</v>
      </c>
      <c r="O334" s="42"/>
      <c r="P334" s="201">
        <f t="shared" si="101"/>
        <v>0</v>
      </c>
      <c r="Q334" s="201">
        <v>0</v>
      </c>
      <c r="R334" s="201">
        <f t="shared" si="102"/>
        <v>0</v>
      </c>
      <c r="S334" s="201">
        <v>0</v>
      </c>
      <c r="T334" s="202">
        <f t="shared" si="103"/>
        <v>0</v>
      </c>
      <c r="AR334" s="24" t="s">
        <v>2609</v>
      </c>
      <c r="AT334" s="24" t="s">
        <v>177</v>
      </c>
      <c r="AU334" s="24" t="s">
        <v>80</v>
      </c>
      <c r="AY334" s="24" t="s">
        <v>152</v>
      </c>
      <c r="BE334" s="203">
        <f t="shared" si="104"/>
        <v>0</v>
      </c>
      <c r="BF334" s="203">
        <f t="shared" si="105"/>
        <v>0</v>
      </c>
      <c r="BG334" s="203">
        <f t="shared" si="106"/>
        <v>0</v>
      </c>
      <c r="BH334" s="203">
        <f t="shared" si="107"/>
        <v>0</v>
      </c>
      <c r="BI334" s="203">
        <f t="shared" si="108"/>
        <v>0</v>
      </c>
      <c r="BJ334" s="24" t="s">
        <v>80</v>
      </c>
      <c r="BK334" s="203">
        <f t="shared" si="109"/>
        <v>0</v>
      </c>
      <c r="BL334" s="24" t="s">
        <v>412</v>
      </c>
      <c r="BM334" s="24" t="s">
        <v>3473</v>
      </c>
    </row>
    <row r="335" spans="2:65" s="10" customFormat="1" ht="37.35" customHeight="1">
      <c r="B335" s="176"/>
      <c r="C335" s="177"/>
      <c r="D335" s="178" t="s">
        <v>71</v>
      </c>
      <c r="E335" s="179" t="s">
        <v>3474</v>
      </c>
      <c r="F335" s="179" t="s">
        <v>3475</v>
      </c>
      <c r="G335" s="177"/>
      <c r="H335" s="177"/>
      <c r="I335" s="180"/>
      <c r="J335" s="181">
        <f>BK335</f>
        <v>0</v>
      </c>
      <c r="K335" s="177"/>
      <c r="L335" s="182"/>
      <c r="M335" s="183"/>
      <c r="N335" s="184"/>
      <c r="O335" s="184"/>
      <c r="P335" s="185">
        <f>SUM(P336:P363)</f>
        <v>0</v>
      </c>
      <c r="Q335" s="184"/>
      <c r="R335" s="185">
        <f>SUM(R336:R363)</f>
        <v>0</v>
      </c>
      <c r="S335" s="184"/>
      <c r="T335" s="186">
        <f>SUM(T336:T363)</f>
        <v>0</v>
      </c>
      <c r="AR335" s="187" t="s">
        <v>153</v>
      </c>
      <c r="AT335" s="188" t="s">
        <v>71</v>
      </c>
      <c r="AU335" s="188" t="s">
        <v>72</v>
      </c>
      <c r="AY335" s="187" t="s">
        <v>152</v>
      </c>
      <c r="BK335" s="189">
        <f>SUM(BK336:BK363)</f>
        <v>0</v>
      </c>
    </row>
    <row r="336" spans="2:65" s="1" customFormat="1" ht="16.5" customHeight="1">
      <c r="B336" s="41"/>
      <c r="C336" s="192" t="s">
        <v>3476</v>
      </c>
      <c r="D336" s="192" t="s">
        <v>155</v>
      </c>
      <c r="E336" s="193" t="s">
        <v>3477</v>
      </c>
      <c r="F336" s="194" t="s">
        <v>3478</v>
      </c>
      <c r="G336" s="195" t="s">
        <v>242</v>
      </c>
      <c r="H336" s="196">
        <v>600</v>
      </c>
      <c r="I336" s="197"/>
      <c r="J336" s="198">
        <f t="shared" ref="J336:J363" si="110">ROUND(I336*H336,2)</f>
        <v>0</v>
      </c>
      <c r="K336" s="194" t="s">
        <v>21</v>
      </c>
      <c r="L336" s="61"/>
      <c r="M336" s="199" t="s">
        <v>21</v>
      </c>
      <c r="N336" s="200" t="s">
        <v>43</v>
      </c>
      <c r="O336" s="42"/>
      <c r="P336" s="201">
        <f t="shared" ref="P336:P363" si="111">O336*H336</f>
        <v>0</v>
      </c>
      <c r="Q336" s="201">
        <v>0</v>
      </c>
      <c r="R336" s="201">
        <f t="shared" ref="R336:R363" si="112">Q336*H336</f>
        <v>0</v>
      </c>
      <c r="S336" s="201">
        <v>0</v>
      </c>
      <c r="T336" s="202">
        <f t="shared" ref="T336:T363" si="113">S336*H336</f>
        <v>0</v>
      </c>
      <c r="AR336" s="24" t="s">
        <v>412</v>
      </c>
      <c r="AT336" s="24" t="s">
        <v>155</v>
      </c>
      <c r="AU336" s="24" t="s">
        <v>80</v>
      </c>
      <c r="AY336" s="24" t="s">
        <v>152</v>
      </c>
      <c r="BE336" s="203">
        <f t="shared" ref="BE336:BE363" si="114">IF(N336="základní",J336,0)</f>
        <v>0</v>
      </c>
      <c r="BF336" s="203">
        <f t="shared" ref="BF336:BF363" si="115">IF(N336="snížená",J336,0)</f>
        <v>0</v>
      </c>
      <c r="BG336" s="203">
        <f t="shared" ref="BG336:BG363" si="116">IF(N336="zákl. přenesená",J336,0)</f>
        <v>0</v>
      </c>
      <c r="BH336" s="203">
        <f t="shared" ref="BH336:BH363" si="117">IF(N336="sníž. přenesená",J336,0)</f>
        <v>0</v>
      </c>
      <c r="BI336" s="203">
        <f t="shared" ref="BI336:BI363" si="118">IF(N336="nulová",J336,0)</f>
        <v>0</v>
      </c>
      <c r="BJ336" s="24" t="s">
        <v>80</v>
      </c>
      <c r="BK336" s="203">
        <f t="shared" ref="BK336:BK363" si="119">ROUND(I336*H336,2)</f>
        <v>0</v>
      </c>
      <c r="BL336" s="24" t="s">
        <v>412</v>
      </c>
      <c r="BM336" s="24" t="s">
        <v>3479</v>
      </c>
    </row>
    <row r="337" spans="2:65" s="1" customFormat="1" ht="16.5" customHeight="1">
      <c r="B337" s="41"/>
      <c r="C337" s="250" t="s">
        <v>3480</v>
      </c>
      <c r="D337" s="250" t="s">
        <v>177</v>
      </c>
      <c r="E337" s="251" t="s">
        <v>3481</v>
      </c>
      <c r="F337" s="252" t="s">
        <v>3482</v>
      </c>
      <c r="G337" s="253" t="s">
        <v>242</v>
      </c>
      <c r="H337" s="254">
        <v>600</v>
      </c>
      <c r="I337" s="255"/>
      <c r="J337" s="256">
        <f t="shared" si="110"/>
        <v>0</v>
      </c>
      <c r="K337" s="252" t="s">
        <v>21</v>
      </c>
      <c r="L337" s="257"/>
      <c r="M337" s="258" t="s">
        <v>21</v>
      </c>
      <c r="N337" s="259" t="s">
        <v>43</v>
      </c>
      <c r="O337" s="42"/>
      <c r="P337" s="201">
        <f t="shared" si="111"/>
        <v>0</v>
      </c>
      <c r="Q337" s="201">
        <v>0</v>
      </c>
      <c r="R337" s="201">
        <f t="shared" si="112"/>
        <v>0</v>
      </c>
      <c r="S337" s="201">
        <v>0</v>
      </c>
      <c r="T337" s="202">
        <f t="shared" si="113"/>
        <v>0</v>
      </c>
      <c r="AR337" s="24" t="s">
        <v>2609</v>
      </c>
      <c r="AT337" s="24" t="s">
        <v>177</v>
      </c>
      <c r="AU337" s="24" t="s">
        <v>80</v>
      </c>
      <c r="AY337" s="24" t="s">
        <v>152</v>
      </c>
      <c r="BE337" s="203">
        <f t="shared" si="114"/>
        <v>0</v>
      </c>
      <c r="BF337" s="203">
        <f t="shared" si="115"/>
        <v>0</v>
      </c>
      <c r="BG337" s="203">
        <f t="shared" si="116"/>
        <v>0</v>
      </c>
      <c r="BH337" s="203">
        <f t="shared" si="117"/>
        <v>0</v>
      </c>
      <c r="BI337" s="203">
        <f t="shared" si="118"/>
        <v>0</v>
      </c>
      <c r="BJ337" s="24" t="s">
        <v>80</v>
      </c>
      <c r="BK337" s="203">
        <f t="shared" si="119"/>
        <v>0</v>
      </c>
      <c r="BL337" s="24" t="s">
        <v>412</v>
      </c>
      <c r="BM337" s="24" t="s">
        <v>3483</v>
      </c>
    </row>
    <row r="338" spans="2:65" s="1" customFormat="1" ht="16.5" customHeight="1">
      <c r="B338" s="41"/>
      <c r="C338" s="192" t="s">
        <v>3484</v>
      </c>
      <c r="D338" s="192" t="s">
        <v>155</v>
      </c>
      <c r="E338" s="193" t="s">
        <v>3485</v>
      </c>
      <c r="F338" s="194" t="s">
        <v>3486</v>
      </c>
      <c r="G338" s="195" t="s">
        <v>242</v>
      </c>
      <c r="H338" s="196">
        <v>800</v>
      </c>
      <c r="I338" s="197"/>
      <c r="J338" s="198">
        <f t="shared" si="110"/>
        <v>0</v>
      </c>
      <c r="K338" s="194" t="s">
        <v>21</v>
      </c>
      <c r="L338" s="61"/>
      <c r="M338" s="199" t="s">
        <v>21</v>
      </c>
      <c r="N338" s="200" t="s">
        <v>43</v>
      </c>
      <c r="O338" s="42"/>
      <c r="P338" s="201">
        <f t="shared" si="111"/>
        <v>0</v>
      </c>
      <c r="Q338" s="201">
        <v>0</v>
      </c>
      <c r="R338" s="201">
        <f t="shared" si="112"/>
        <v>0</v>
      </c>
      <c r="S338" s="201">
        <v>0</v>
      </c>
      <c r="T338" s="202">
        <f t="shared" si="113"/>
        <v>0</v>
      </c>
      <c r="AR338" s="24" t="s">
        <v>412</v>
      </c>
      <c r="AT338" s="24" t="s">
        <v>155</v>
      </c>
      <c r="AU338" s="24" t="s">
        <v>80</v>
      </c>
      <c r="AY338" s="24" t="s">
        <v>152</v>
      </c>
      <c r="BE338" s="203">
        <f t="shared" si="114"/>
        <v>0</v>
      </c>
      <c r="BF338" s="203">
        <f t="shared" si="115"/>
        <v>0</v>
      </c>
      <c r="BG338" s="203">
        <f t="shared" si="116"/>
        <v>0</v>
      </c>
      <c r="BH338" s="203">
        <f t="shared" si="117"/>
        <v>0</v>
      </c>
      <c r="BI338" s="203">
        <f t="shared" si="118"/>
        <v>0</v>
      </c>
      <c r="BJ338" s="24" t="s">
        <v>80</v>
      </c>
      <c r="BK338" s="203">
        <f t="shared" si="119"/>
        <v>0</v>
      </c>
      <c r="BL338" s="24" t="s">
        <v>412</v>
      </c>
      <c r="BM338" s="24" t="s">
        <v>3487</v>
      </c>
    </row>
    <row r="339" spans="2:65" s="1" customFormat="1" ht="16.5" customHeight="1">
      <c r="B339" s="41"/>
      <c r="C339" s="250" t="s">
        <v>3488</v>
      </c>
      <c r="D339" s="250" t="s">
        <v>177</v>
      </c>
      <c r="E339" s="251" t="s">
        <v>3489</v>
      </c>
      <c r="F339" s="252" t="s">
        <v>3490</v>
      </c>
      <c r="G339" s="253" t="s">
        <v>242</v>
      </c>
      <c r="H339" s="254">
        <v>800</v>
      </c>
      <c r="I339" s="255"/>
      <c r="J339" s="256">
        <f t="shared" si="110"/>
        <v>0</v>
      </c>
      <c r="K339" s="252" t="s">
        <v>21</v>
      </c>
      <c r="L339" s="257"/>
      <c r="M339" s="258" t="s">
        <v>21</v>
      </c>
      <c r="N339" s="259" t="s">
        <v>43</v>
      </c>
      <c r="O339" s="42"/>
      <c r="P339" s="201">
        <f t="shared" si="111"/>
        <v>0</v>
      </c>
      <c r="Q339" s="201">
        <v>0</v>
      </c>
      <c r="R339" s="201">
        <f t="shared" si="112"/>
        <v>0</v>
      </c>
      <c r="S339" s="201">
        <v>0</v>
      </c>
      <c r="T339" s="202">
        <f t="shared" si="113"/>
        <v>0</v>
      </c>
      <c r="AR339" s="24" t="s">
        <v>2609</v>
      </c>
      <c r="AT339" s="24" t="s">
        <v>177</v>
      </c>
      <c r="AU339" s="24" t="s">
        <v>80</v>
      </c>
      <c r="AY339" s="24" t="s">
        <v>152</v>
      </c>
      <c r="BE339" s="203">
        <f t="shared" si="114"/>
        <v>0</v>
      </c>
      <c r="BF339" s="203">
        <f t="shared" si="115"/>
        <v>0</v>
      </c>
      <c r="BG339" s="203">
        <f t="shared" si="116"/>
        <v>0</v>
      </c>
      <c r="BH339" s="203">
        <f t="shared" si="117"/>
        <v>0</v>
      </c>
      <c r="BI339" s="203">
        <f t="shared" si="118"/>
        <v>0</v>
      </c>
      <c r="BJ339" s="24" t="s">
        <v>80</v>
      </c>
      <c r="BK339" s="203">
        <f t="shared" si="119"/>
        <v>0</v>
      </c>
      <c r="BL339" s="24" t="s">
        <v>412</v>
      </c>
      <c r="BM339" s="24" t="s">
        <v>3491</v>
      </c>
    </row>
    <row r="340" spans="2:65" s="1" customFormat="1" ht="16.5" customHeight="1">
      <c r="B340" s="41"/>
      <c r="C340" s="192" t="s">
        <v>3492</v>
      </c>
      <c r="D340" s="192" t="s">
        <v>155</v>
      </c>
      <c r="E340" s="193" t="s">
        <v>3493</v>
      </c>
      <c r="F340" s="194" t="s">
        <v>3494</v>
      </c>
      <c r="G340" s="195" t="s">
        <v>242</v>
      </c>
      <c r="H340" s="196">
        <v>300</v>
      </c>
      <c r="I340" s="197"/>
      <c r="J340" s="198">
        <f t="shared" si="110"/>
        <v>0</v>
      </c>
      <c r="K340" s="194" t="s">
        <v>21</v>
      </c>
      <c r="L340" s="61"/>
      <c r="M340" s="199" t="s">
        <v>21</v>
      </c>
      <c r="N340" s="200" t="s">
        <v>43</v>
      </c>
      <c r="O340" s="42"/>
      <c r="P340" s="201">
        <f t="shared" si="111"/>
        <v>0</v>
      </c>
      <c r="Q340" s="201">
        <v>0</v>
      </c>
      <c r="R340" s="201">
        <f t="shared" si="112"/>
        <v>0</v>
      </c>
      <c r="S340" s="201">
        <v>0</v>
      </c>
      <c r="T340" s="202">
        <f t="shared" si="113"/>
        <v>0</v>
      </c>
      <c r="AR340" s="24" t="s">
        <v>412</v>
      </c>
      <c r="AT340" s="24" t="s">
        <v>155</v>
      </c>
      <c r="AU340" s="24" t="s">
        <v>80</v>
      </c>
      <c r="AY340" s="24" t="s">
        <v>152</v>
      </c>
      <c r="BE340" s="203">
        <f t="shared" si="114"/>
        <v>0</v>
      </c>
      <c r="BF340" s="203">
        <f t="shared" si="115"/>
        <v>0</v>
      </c>
      <c r="BG340" s="203">
        <f t="shared" si="116"/>
        <v>0</v>
      </c>
      <c r="BH340" s="203">
        <f t="shared" si="117"/>
        <v>0</v>
      </c>
      <c r="BI340" s="203">
        <f t="shared" si="118"/>
        <v>0</v>
      </c>
      <c r="BJ340" s="24" t="s">
        <v>80</v>
      </c>
      <c r="BK340" s="203">
        <f t="shared" si="119"/>
        <v>0</v>
      </c>
      <c r="BL340" s="24" t="s">
        <v>412</v>
      </c>
      <c r="BM340" s="24" t="s">
        <v>3495</v>
      </c>
    </row>
    <row r="341" spans="2:65" s="1" customFormat="1" ht="16.5" customHeight="1">
      <c r="B341" s="41"/>
      <c r="C341" s="250" t="s">
        <v>3496</v>
      </c>
      <c r="D341" s="250" t="s">
        <v>177</v>
      </c>
      <c r="E341" s="251" t="s">
        <v>3497</v>
      </c>
      <c r="F341" s="252" t="s">
        <v>3498</v>
      </c>
      <c r="G341" s="253" t="s">
        <v>242</v>
      </c>
      <c r="H341" s="254">
        <v>300</v>
      </c>
      <c r="I341" s="255"/>
      <c r="J341" s="256">
        <f t="shared" si="110"/>
        <v>0</v>
      </c>
      <c r="K341" s="252" t="s">
        <v>21</v>
      </c>
      <c r="L341" s="257"/>
      <c r="M341" s="258" t="s">
        <v>21</v>
      </c>
      <c r="N341" s="259" t="s">
        <v>43</v>
      </c>
      <c r="O341" s="42"/>
      <c r="P341" s="201">
        <f t="shared" si="111"/>
        <v>0</v>
      </c>
      <c r="Q341" s="201">
        <v>0</v>
      </c>
      <c r="R341" s="201">
        <f t="shared" si="112"/>
        <v>0</v>
      </c>
      <c r="S341" s="201">
        <v>0</v>
      </c>
      <c r="T341" s="202">
        <f t="shared" si="113"/>
        <v>0</v>
      </c>
      <c r="AR341" s="24" t="s">
        <v>2609</v>
      </c>
      <c r="AT341" s="24" t="s">
        <v>177</v>
      </c>
      <c r="AU341" s="24" t="s">
        <v>80</v>
      </c>
      <c r="AY341" s="24" t="s">
        <v>152</v>
      </c>
      <c r="BE341" s="203">
        <f t="shared" si="114"/>
        <v>0</v>
      </c>
      <c r="BF341" s="203">
        <f t="shared" si="115"/>
        <v>0</v>
      </c>
      <c r="BG341" s="203">
        <f t="shared" si="116"/>
        <v>0</v>
      </c>
      <c r="BH341" s="203">
        <f t="shared" si="117"/>
        <v>0</v>
      </c>
      <c r="BI341" s="203">
        <f t="shared" si="118"/>
        <v>0</v>
      </c>
      <c r="BJ341" s="24" t="s">
        <v>80</v>
      </c>
      <c r="BK341" s="203">
        <f t="shared" si="119"/>
        <v>0</v>
      </c>
      <c r="BL341" s="24" t="s">
        <v>412</v>
      </c>
      <c r="BM341" s="24" t="s">
        <v>3499</v>
      </c>
    </row>
    <row r="342" spans="2:65" s="1" customFormat="1" ht="16.5" customHeight="1">
      <c r="B342" s="41"/>
      <c r="C342" s="192" t="s">
        <v>3500</v>
      </c>
      <c r="D342" s="192" t="s">
        <v>155</v>
      </c>
      <c r="E342" s="193" t="s">
        <v>3501</v>
      </c>
      <c r="F342" s="194" t="s">
        <v>3502</v>
      </c>
      <c r="G342" s="195" t="s">
        <v>242</v>
      </c>
      <c r="H342" s="196">
        <v>200</v>
      </c>
      <c r="I342" s="197"/>
      <c r="J342" s="198">
        <f t="shared" si="110"/>
        <v>0</v>
      </c>
      <c r="K342" s="194" t="s">
        <v>21</v>
      </c>
      <c r="L342" s="61"/>
      <c r="M342" s="199" t="s">
        <v>21</v>
      </c>
      <c r="N342" s="200" t="s">
        <v>43</v>
      </c>
      <c r="O342" s="42"/>
      <c r="P342" s="201">
        <f t="shared" si="111"/>
        <v>0</v>
      </c>
      <c r="Q342" s="201">
        <v>0</v>
      </c>
      <c r="R342" s="201">
        <f t="shared" si="112"/>
        <v>0</v>
      </c>
      <c r="S342" s="201">
        <v>0</v>
      </c>
      <c r="T342" s="202">
        <f t="shared" si="113"/>
        <v>0</v>
      </c>
      <c r="AR342" s="24" t="s">
        <v>412</v>
      </c>
      <c r="AT342" s="24" t="s">
        <v>155</v>
      </c>
      <c r="AU342" s="24" t="s">
        <v>80</v>
      </c>
      <c r="AY342" s="24" t="s">
        <v>152</v>
      </c>
      <c r="BE342" s="203">
        <f t="shared" si="114"/>
        <v>0</v>
      </c>
      <c r="BF342" s="203">
        <f t="shared" si="115"/>
        <v>0</v>
      </c>
      <c r="BG342" s="203">
        <f t="shared" si="116"/>
        <v>0</v>
      </c>
      <c r="BH342" s="203">
        <f t="shared" si="117"/>
        <v>0</v>
      </c>
      <c r="BI342" s="203">
        <f t="shared" si="118"/>
        <v>0</v>
      </c>
      <c r="BJ342" s="24" t="s">
        <v>80</v>
      </c>
      <c r="BK342" s="203">
        <f t="shared" si="119"/>
        <v>0</v>
      </c>
      <c r="BL342" s="24" t="s">
        <v>412</v>
      </c>
      <c r="BM342" s="24" t="s">
        <v>3503</v>
      </c>
    </row>
    <row r="343" spans="2:65" s="1" customFormat="1" ht="16.5" customHeight="1">
      <c r="B343" s="41"/>
      <c r="C343" s="250" t="s">
        <v>3504</v>
      </c>
      <c r="D343" s="250" t="s">
        <v>177</v>
      </c>
      <c r="E343" s="251" t="s">
        <v>3505</v>
      </c>
      <c r="F343" s="252" t="s">
        <v>3506</v>
      </c>
      <c r="G343" s="253" t="s">
        <v>242</v>
      </c>
      <c r="H343" s="254">
        <v>200</v>
      </c>
      <c r="I343" s="255"/>
      <c r="J343" s="256">
        <f t="shared" si="110"/>
        <v>0</v>
      </c>
      <c r="K343" s="252" t="s">
        <v>21</v>
      </c>
      <c r="L343" s="257"/>
      <c r="M343" s="258" t="s">
        <v>21</v>
      </c>
      <c r="N343" s="259" t="s">
        <v>43</v>
      </c>
      <c r="O343" s="42"/>
      <c r="P343" s="201">
        <f t="shared" si="111"/>
        <v>0</v>
      </c>
      <c r="Q343" s="201">
        <v>0</v>
      </c>
      <c r="R343" s="201">
        <f t="shared" si="112"/>
        <v>0</v>
      </c>
      <c r="S343" s="201">
        <v>0</v>
      </c>
      <c r="T343" s="202">
        <f t="shared" si="113"/>
        <v>0</v>
      </c>
      <c r="AR343" s="24" t="s">
        <v>2609</v>
      </c>
      <c r="AT343" s="24" t="s">
        <v>177</v>
      </c>
      <c r="AU343" s="24" t="s">
        <v>80</v>
      </c>
      <c r="AY343" s="24" t="s">
        <v>152</v>
      </c>
      <c r="BE343" s="203">
        <f t="shared" si="114"/>
        <v>0</v>
      </c>
      <c r="BF343" s="203">
        <f t="shared" si="115"/>
        <v>0</v>
      </c>
      <c r="BG343" s="203">
        <f t="shared" si="116"/>
        <v>0</v>
      </c>
      <c r="BH343" s="203">
        <f t="shared" si="117"/>
        <v>0</v>
      </c>
      <c r="BI343" s="203">
        <f t="shared" si="118"/>
        <v>0</v>
      </c>
      <c r="BJ343" s="24" t="s">
        <v>80</v>
      </c>
      <c r="BK343" s="203">
        <f t="shared" si="119"/>
        <v>0</v>
      </c>
      <c r="BL343" s="24" t="s">
        <v>412</v>
      </c>
      <c r="BM343" s="24" t="s">
        <v>3507</v>
      </c>
    </row>
    <row r="344" spans="2:65" s="1" customFormat="1" ht="16.5" customHeight="1">
      <c r="B344" s="41"/>
      <c r="C344" s="192" t="s">
        <v>3508</v>
      </c>
      <c r="D344" s="192" t="s">
        <v>155</v>
      </c>
      <c r="E344" s="193" t="s">
        <v>3509</v>
      </c>
      <c r="F344" s="194" t="s">
        <v>3510</v>
      </c>
      <c r="G344" s="195" t="s">
        <v>242</v>
      </c>
      <c r="H344" s="196">
        <v>50</v>
      </c>
      <c r="I344" s="197"/>
      <c r="J344" s="198">
        <f t="shared" si="110"/>
        <v>0</v>
      </c>
      <c r="K344" s="194" t="s">
        <v>21</v>
      </c>
      <c r="L344" s="61"/>
      <c r="M344" s="199" t="s">
        <v>21</v>
      </c>
      <c r="N344" s="200" t="s">
        <v>43</v>
      </c>
      <c r="O344" s="42"/>
      <c r="P344" s="201">
        <f t="shared" si="111"/>
        <v>0</v>
      </c>
      <c r="Q344" s="201">
        <v>0</v>
      </c>
      <c r="R344" s="201">
        <f t="shared" si="112"/>
        <v>0</v>
      </c>
      <c r="S344" s="201">
        <v>0</v>
      </c>
      <c r="T344" s="202">
        <f t="shared" si="113"/>
        <v>0</v>
      </c>
      <c r="AR344" s="24" t="s">
        <v>412</v>
      </c>
      <c r="AT344" s="24" t="s">
        <v>155</v>
      </c>
      <c r="AU344" s="24" t="s">
        <v>80</v>
      </c>
      <c r="AY344" s="24" t="s">
        <v>152</v>
      </c>
      <c r="BE344" s="203">
        <f t="shared" si="114"/>
        <v>0</v>
      </c>
      <c r="BF344" s="203">
        <f t="shared" si="115"/>
        <v>0</v>
      </c>
      <c r="BG344" s="203">
        <f t="shared" si="116"/>
        <v>0</v>
      </c>
      <c r="BH344" s="203">
        <f t="shared" si="117"/>
        <v>0</v>
      </c>
      <c r="BI344" s="203">
        <f t="shared" si="118"/>
        <v>0</v>
      </c>
      <c r="BJ344" s="24" t="s">
        <v>80</v>
      </c>
      <c r="BK344" s="203">
        <f t="shared" si="119"/>
        <v>0</v>
      </c>
      <c r="BL344" s="24" t="s">
        <v>412</v>
      </c>
      <c r="BM344" s="24" t="s">
        <v>3511</v>
      </c>
    </row>
    <row r="345" spans="2:65" s="1" customFormat="1" ht="16.5" customHeight="1">
      <c r="B345" s="41"/>
      <c r="C345" s="250" t="s">
        <v>3512</v>
      </c>
      <c r="D345" s="250" t="s">
        <v>177</v>
      </c>
      <c r="E345" s="251" t="s">
        <v>3513</v>
      </c>
      <c r="F345" s="252" t="s">
        <v>3514</v>
      </c>
      <c r="G345" s="253" t="s">
        <v>242</v>
      </c>
      <c r="H345" s="254">
        <v>50</v>
      </c>
      <c r="I345" s="255"/>
      <c r="J345" s="256">
        <f t="shared" si="110"/>
        <v>0</v>
      </c>
      <c r="K345" s="252" t="s">
        <v>21</v>
      </c>
      <c r="L345" s="257"/>
      <c r="M345" s="258" t="s">
        <v>21</v>
      </c>
      <c r="N345" s="259" t="s">
        <v>43</v>
      </c>
      <c r="O345" s="42"/>
      <c r="P345" s="201">
        <f t="shared" si="111"/>
        <v>0</v>
      </c>
      <c r="Q345" s="201">
        <v>0</v>
      </c>
      <c r="R345" s="201">
        <f t="shared" si="112"/>
        <v>0</v>
      </c>
      <c r="S345" s="201">
        <v>0</v>
      </c>
      <c r="T345" s="202">
        <f t="shared" si="113"/>
        <v>0</v>
      </c>
      <c r="AR345" s="24" t="s">
        <v>2609</v>
      </c>
      <c r="AT345" s="24" t="s">
        <v>177</v>
      </c>
      <c r="AU345" s="24" t="s">
        <v>80</v>
      </c>
      <c r="AY345" s="24" t="s">
        <v>152</v>
      </c>
      <c r="BE345" s="203">
        <f t="shared" si="114"/>
        <v>0</v>
      </c>
      <c r="BF345" s="203">
        <f t="shared" si="115"/>
        <v>0</v>
      </c>
      <c r="BG345" s="203">
        <f t="shared" si="116"/>
        <v>0</v>
      </c>
      <c r="BH345" s="203">
        <f t="shared" si="117"/>
        <v>0</v>
      </c>
      <c r="BI345" s="203">
        <f t="shared" si="118"/>
        <v>0</v>
      </c>
      <c r="BJ345" s="24" t="s">
        <v>80</v>
      </c>
      <c r="BK345" s="203">
        <f t="shared" si="119"/>
        <v>0</v>
      </c>
      <c r="BL345" s="24" t="s">
        <v>412</v>
      </c>
      <c r="BM345" s="24" t="s">
        <v>3515</v>
      </c>
    </row>
    <row r="346" spans="2:65" s="1" customFormat="1" ht="16.5" customHeight="1">
      <c r="B346" s="41"/>
      <c r="C346" s="192" t="s">
        <v>3516</v>
      </c>
      <c r="D346" s="192" t="s">
        <v>155</v>
      </c>
      <c r="E346" s="193" t="s">
        <v>3517</v>
      </c>
      <c r="F346" s="194" t="s">
        <v>3518</v>
      </c>
      <c r="G346" s="195" t="s">
        <v>242</v>
      </c>
      <c r="H346" s="196">
        <v>100</v>
      </c>
      <c r="I346" s="197"/>
      <c r="J346" s="198">
        <f t="shared" si="110"/>
        <v>0</v>
      </c>
      <c r="K346" s="194" t="s">
        <v>21</v>
      </c>
      <c r="L346" s="61"/>
      <c r="M346" s="199" t="s">
        <v>21</v>
      </c>
      <c r="N346" s="200" t="s">
        <v>43</v>
      </c>
      <c r="O346" s="42"/>
      <c r="P346" s="201">
        <f t="shared" si="111"/>
        <v>0</v>
      </c>
      <c r="Q346" s="201">
        <v>0</v>
      </c>
      <c r="R346" s="201">
        <f t="shared" si="112"/>
        <v>0</v>
      </c>
      <c r="S346" s="201">
        <v>0</v>
      </c>
      <c r="T346" s="202">
        <f t="shared" si="113"/>
        <v>0</v>
      </c>
      <c r="AR346" s="24" t="s">
        <v>412</v>
      </c>
      <c r="AT346" s="24" t="s">
        <v>155</v>
      </c>
      <c r="AU346" s="24" t="s">
        <v>80</v>
      </c>
      <c r="AY346" s="24" t="s">
        <v>152</v>
      </c>
      <c r="BE346" s="203">
        <f t="shared" si="114"/>
        <v>0</v>
      </c>
      <c r="BF346" s="203">
        <f t="shared" si="115"/>
        <v>0</v>
      </c>
      <c r="BG346" s="203">
        <f t="shared" si="116"/>
        <v>0</v>
      </c>
      <c r="BH346" s="203">
        <f t="shared" si="117"/>
        <v>0</v>
      </c>
      <c r="BI346" s="203">
        <f t="shared" si="118"/>
        <v>0</v>
      </c>
      <c r="BJ346" s="24" t="s">
        <v>80</v>
      </c>
      <c r="BK346" s="203">
        <f t="shared" si="119"/>
        <v>0</v>
      </c>
      <c r="BL346" s="24" t="s">
        <v>412</v>
      </c>
      <c r="BM346" s="24" t="s">
        <v>3519</v>
      </c>
    </row>
    <row r="347" spans="2:65" s="1" customFormat="1" ht="16.5" customHeight="1">
      <c r="B347" s="41"/>
      <c r="C347" s="250" t="s">
        <v>3520</v>
      </c>
      <c r="D347" s="250" t="s">
        <v>177</v>
      </c>
      <c r="E347" s="251" t="s">
        <v>3521</v>
      </c>
      <c r="F347" s="252" t="s">
        <v>3522</v>
      </c>
      <c r="G347" s="253" t="s">
        <v>242</v>
      </c>
      <c r="H347" s="254">
        <v>100</v>
      </c>
      <c r="I347" s="255"/>
      <c r="J347" s="256">
        <f t="shared" si="110"/>
        <v>0</v>
      </c>
      <c r="K347" s="252" t="s">
        <v>21</v>
      </c>
      <c r="L347" s="257"/>
      <c r="M347" s="258" t="s">
        <v>21</v>
      </c>
      <c r="N347" s="259" t="s">
        <v>43</v>
      </c>
      <c r="O347" s="42"/>
      <c r="P347" s="201">
        <f t="shared" si="111"/>
        <v>0</v>
      </c>
      <c r="Q347" s="201">
        <v>0</v>
      </c>
      <c r="R347" s="201">
        <f t="shared" si="112"/>
        <v>0</v>
      </c>
      <c r="S347" s="201">
        <v>0</v>
      </c>
      <c r="T347" s="202">
        <f t="shared" si="113"/>
        <v>0</v>
      </c>
      <c r="AR347" s="24" t="s">
        <v>2609</v>
      </c>
      <c r="AT347" s="24" t="s">
        <v>177</v>
      </c>
      <c r="AU347" s="24" t="s">
        <v>80</v>
      </c>
      <c r="AY347" s="24" t="s">
        <v>152</v>
      </c>
      <c r="BE347" s="203">
        <f t="shared" si="114"/>
        <v>0</v>
      </c>
      <c r="BF347" s="203">
        <f t="shared" si="115"/>
        <v>0</v>
      </c>
      <c r="BG347" s="203">
        <f t="shared" si="116"/>
        <v>0</v>
      </c>
      <c r="BH347" s="203">
        <f t="shared" si="117"/>
        <v>0</v>
      </c>
      <c r="BI347" s="203">
        <f t="shared" si="118"/>
        <v>0</v>
      </c>
      <c r="BJ347" s="24" t="s">
        <v>80</v>
      </c>
      <c r="BK347" s="203">
        <f t="shared" si="119"/>
        <v>0</v>
      </c>
      <c r="BL347" s="24" t="s">
        <v>412</v>
      </c>
      <c r="BM347" s="24" t="s">
        <v>3523</v>
      </c>
    </row>
    <row r="348" spans="2:65" s="1" customFormat="1" ht="16.5" customHeight="1">
      <c r="B348" s="41"/>
      <c r="C348" s="192" t="s">
        <v>3524</v>
      </c>
      <c r="D348" s="192" t="s">
        <v>155</v>
      </c>
      <c r="E348" s="193" t="s">
        <v>3525</v>
      </c>
      <c r="F348" s="194" t="s">
        <v>3526</v>
      </c>
      <c r="G348" s="195" t="s">
        <v>242</v>
      </c>
      <c r="H348" s="196">
        <v>15</v>
      </c>
      <c r="I348" s="197"/>
      <c r="J348" s="198">
        <f t="shared" si="110"/>
        <v>0</v>
      </c>
      <c r="K348" s="194" t="s">
        <v>21</v>
      </c>
      <c r="L348" s="61"/>
      <c r="M348" s="199" t="s">
        <v>21</v>
      </c>
      <c r="N348" s="200" t="s">
        <v>43</v>
      </c>
      <c r="O348" s="42"/>
      <c r="P348" s="201">
        <f t="shared" si="111"/>
        <v>0</v>
      </c>
      <c r="Q348" s="201">
        <v>0</v>
      </c>
      <c r="R348" s="201">
        <f t="shared" si="112"/>
        <v>0</v>
      </c>
      <c r="S348" s="201">
        <v>0</v>
      </c>
      <c r="T348" s="202">
        <f t="shared" si="113"/>
        <v>0</v>
      </c>
      <c r="AR348" s="24" t="s">
        <v>412</v>
      </c>
      <c r="AT348" s="24" t="s">
        <v>155</v>
      </c>
      <c r="AU348" s="24" t="s">
        <v>80</v>
      </c>
      <c r="AY348" s="24" t="s">
        <v>152</v>
      </c>
      <c r="BE348" s="203">
        <f t="shared" si="114"/>
        <v>0</v>
      </c>
      <c r="BF348" s="203">
        <f t="shared" si="115"/>
        <v>0</v>
      </c>
      <c r="BG348" s="203">
        <f t="shared" si="116"/>
        <v>0</v>
      </c>
      <c r="BH348" s="203">
        <f t="shared" si="117"/>
        <v>0</v>
      </c>
      <c r="BI348" s="203">
        <f t="shared" si="118"/>
        <v>0</v>
      </c>
      <c r="BJ348" s="24" t="s">
        <v>80</v>
      </c>
      <c r="BK348" s="203">
        <f t="shared" si="119"/>
        <v>0</v>
      </c>
      <c r="BL348" s="24" t="s">
        <v>412</v>
      </c>
      <c r="BM348" s="24" t="s">
        <v>3527</v>
      </c>
    </row>
    <row r="349" spans="2:65" s="1" customFormat="1" ht="16.5" customHeight="1">
      <c r="B349" s="41"/>
      <c r="C349" s="250" t="s">
        <v>3528</v>
      </c>
      <c r="D349" s="250" t="s">
        <v>177</v>
      </c>
      <c r="E349" s="251" t="s">
        <v>3529</v>
      </c>
      <c r="F349" s="252" t="s">
        <v>3530</v>
      </c>
      <c r="G349" s="253" t="s">
        <v>242</v>
      </c>
      <c r="H349" s="254">
        <v>15</v>
      </c>
      <c r="I349" s="255"/>
      <c r="J349" s="256">
        <f t="shared" si="110"/>
        <v>0</v>
      </c>
      <c r="K349" s="252" t="s">
        <v>21</v>
      </c>
      <c r="L349" s="257"/>
      <c r="M349" s="258" t="s">
        <v>21</v>
      </c>
      <c r="N349" s="259" t="s">
        <v>43</v>
      </c>
      <c r="O349" s="42"/>
      <c r="P349" s="201">
        <f t="shared" si="111"/>
        <v>0</v>
      </c>
      <c r="Q349" s="201">
        <v>0</v>
      </c>
      <c r="R349" s="201">
        <f t="shared" si="112"/>
        <v>0</v>
      </c>
      <c r="S349" s="201">
        <v>0</v>
      </c>
      <c r="T349" s="202">
        <f t="shared" si="113"/>
        <v>0</v>
      </c>
      <c r="AR349" s="24" t="s">
        <v>2609</v>
      </c>
      <c r="AT349" s="24" t="s">
        <v>177</v>
      </c>
      <c r="AU349" s="24" t="s">
        <v>80</v>
      </c>
      <c r="AY349" s="24" t="s">
        <v>152</v>
      </c>
      <c r="BE349" s="203">
        <f t="shared" si="114"/>
        <v>0</v>
      </c>
      <c r="BF349" s="203">
        <f t="shared" si="115"/>
        <v>0</v>
      </c>
      <c r="BG349" s="203">
        <f t="shared" si="116"/>
        <v>0</v>
      </c>
      <c r="BH349" s="203">
        <f t="shared" si="117"/>
        <v>0</v>
      </c>
      <c r="BI349" s="203">
        <f t="shared" si="118"/>
        <v>0</v>
      </c>
      <c r="BJ349" s="24" t="s">
        <v>80</v>
      </c>
      <c r="BK349" s="203">
        <f t="shared" si="119"/>
        <v>0</v>
      </c>
      <c r="BL349" s="24" t="s">
        <v>412</v>
      </c>
      <c r="BM349" s="24" t="s">
        <v>3531</v>
      </c>
    </row>
    <row r="350" spans="2:65" s="1" customFormat="1" ht="16.5" customHeight="1">
      <c r="B350" s="41"/>
      <c r="C350" s="192" t="s">
        <v>3532</v>
      </c>
      <c r="D350" s="192" t="s">
        <v>155</v>
      </c>
      <c r="E350" s="193" t="s">
        <v>3533</v>
      </c>
      <c r="F350" s="194" t="s">
        <v>3534</v>
      </c>
      <c r="G350" s="195" t="s">
        <v>242</v>
      </c>
      <c r="H350" s="196">
        <v>200</v>
      </c>
      <c r="I350" s="197"/>
      <c r="J350" s="198">
        <f t="shared" si="110"/>
        <v>0</v>
      </c>
      <c r="K350" s="194" t="s">
        <v>21</v>
      </c>
      <c r="L350" s="61"/>
      <c r="M350" s="199" t="s">
        <v>21</v>
      </c>
      <c r="N350" s="200" t="s">
        <v>43</v>
      </c>
      <c r="O350" s="42"/>
      <c r="P350" s="201">
        <f t="shared" si="111"/>
        <v>0</v>
      </c>
      <c r="Q350" s="201">
        <v>0</v>
      </c>
      <c r="R350" s="201">
        <f t="shared" si="112"/>
        <v>0</v>
      </c>
      <c r="S350" s="201">
        <v>0</v>
      </c>
      <c r="T350" s="202">
        <f t="shared" si="113"/>
        <v>0</v>
      </c>
      <c r="AR350" s="24" t="s">
        <v>412</v>
      </c>
      <c r="AT350" s="24" t="s">
        <v>155</v>
      </c>
      <c r="AU350" s="24" t="s">
        <v>80</v>
      </c>
      <c r="AY350" s="24" t="s">
        <v>152</v>
      </c>
      <c r="BE350" s="203">
        <f t="shared" si="114"/>
        <v>0</v>
      </c>
      <c r="BF350" s="203">
        <f t="shared" si="115"/>
        <v>0</v>
      </c>
      <c r="BG350" s="203">
        <f t="shared" si="116"/>
        <v>0</v>
      </c>
      <c r="BH350" s="203">
        <f t="shared" si="117"/>
        <v>0</v>
      </c>
      <c r="BI350" s="203">
        <f t="shared" si="118"/>
        <v>0</v>
      </c>
      <c r="BJ350" s="24" t="s">
        <v>80</v>
      </c>
      <c r="BK350" s="203">
        <f t="shared" si="119"/>
        <v>0</v>
      </c>
      <c r="BL350" s="24" t="s">
        <v>412</v>
      </c>
      <c r="BM350" s="24" t="s">
        <v>3535</v>
      </c>
    </row>
    <row r="351" spans="2:65" s="1" customFormat="1" ht="16.5" customHeight="1">
      <c r="B351" s="41"/>
      <c r="C351" s="250" t="s">
        <v>3536</v>
      </c>
      <c r="D351" s="250" t="s">
        <v>177</v>
      </c>
      <c r="E351" s="251" t="s">
        <v>3537</v>
      </c>
      <c r="F351" s="252" t="s">
        <v>3538</v>
      </c>
      <c r="G351" s="253" t="s">
        <v>242</v>
      </c>
      <c r="H351" s="254">
        <v>200</v>
      </c>
      <c r="I351" s="255"/>
      <c r="J351" s="256">
        <f t="shared" si="110"/>
        <v>0</v>
      </c>
      <c r="K351" s="252" t="s">
        <v>21</v>
      </c>
      <c r="L351" s="257"/>
      <c r="M351" s="258" t="s">
        <v>21</v>
      </c>
      <c r="N351" s="259" t="s">
        <v>43</v>
      </c>
      <c r="O351" s="42"/>
      <c r="P351" s="201">
        <f t="shared" si="111"/>
        <v>0</v>
      </c>
      <c r="Q351" s="201">
        <v>0</v>
      </c>
      <c r="R351" s="201">
        <f t="shared" si="112"/>
        <v>0</v>
      </c>
      <c r="S351" s="201">
        <v>0</v>
      </c>
      <c r="T351" s="202">
        <f t="shared" si="113"/>
        <v>0</v>
      </c>
      <c r="AR351" s="24" t="s">
        <v>2609</v>
      </c>
      <c r="AT351" s="24" t="s">
        <v>177</v>
      </c>
      <c r="AU351" s="24" t="s">
        <v>80</v>
      </c>
      <c r="AY351" s="24" t="s">
        <v>152</v>
      </c>
      <c r="BE351" s="203">
        <f t="shared" si="114"/>
        <v>0</v>
      </c>
      <c r="BF351" s="203">
        <f t="shared" si="115"/>
        <v>0</v>
      </c>
      <c r="BG351" s="203">
        <f t="shared" si="116"/>
        <v>0</v>
      </c>
      <c r="BH351" s="203">
        <f t="shared" si="117"/>
        <v>0</v>
      </c>
      <c r="BI351" s="203">
        <f t="shared" si="118"/>
        <v>0</v>
      </c>
      <c r="BJ351" s="24" t="s">
        <v>80</v>
      </c>
      <c r="BK351" s="203">
        <f t="shared" si="119"/>
        <v>0</v>
      </c>
      <c r="BL351" s="24" t="s">
        <v>412</v>
      </c>
      <c r="BM351" s="24" t="s">
        <v>3539</v>
      </c>
    </row>
    <row r="352" spans="2:65" s="1" customFormat="1" ht="16.5" customHeight="1">
      <c r="B352" s="41"/>
      <c r="C352" s="192" t="s">
        <v>3540</v>
      </c>
      <c r="D352" s="192" t="s">
        <v>155</v>
      </c>
      <c r="E352" s="193" t="s">
        <v>3541</v>
      </c>
      <c r="F352" s="194" t="s">
        <v>3542</v>
      </c>
      <c r="G352" s="195" t="s">
        <v>242</v>
      </c>
      <c r="H352" s="196">
        <v>300</v>
      </c>
      <c r="I352" s="197"/>
      <c r="J352" s="198">
        <f t="shared" si="110"/>
        <v>0</v>
      </c>
      <c r="K352" s="194" t="s">
        <v>21</v>
      </c>
      <c r="L352" s="61"/>
      <c r="M352" s="199" t="s">
        <v>21</v>
      </c>
      <c r="N352" s="200" t="s">
        <v>43</v>
      </c>
      <c r="O352" s="42"/>
      <c r="P352" s="201">
        <f t="shared" si="111"/>
        <v>0</v>
      </c>
      <c r="Q352" s="201">
        <v>0</v>
      </c>
      <c r="R352" s="201">
        <f t="shared" si="112"/>
        <v>0</v>
      </c>
      <c r="S352" s="201">
        <v>0</v>
      </c>
      <c r="T352" s="202">
        <f t="shared" si="113"/>
        <v>0</v>
      </c>
      <c r="AR352" s="24" t="s">
        <v>412</v>
      </c>
      <c r="AT352" s="24" t="s">
        <v>155</v>
      </c>
      <c r="AU352" s="24" t="s">
        <v>80</v>
      </c>
      <c r="AY352" s="24" t="s">
        <v>152</v>
      </c>
      <c r="BE352" s="203">
        <f t="shared" si="114"/>
        <v>0</v>
      </c>
      <c r="BF352" s="203">
        <f t="shared" si="115"/>
        <v>0</v>
      </c>
      <c r="BG352" s="203">
        <f t="shared" si="116"/>
        <v>0</v>
      </c>
      <c r="BH352" s="203">
        <f t="shared" si="117"/>
        <v>0</v>
      </c>
      <c r="BI352" s="203">
        <f t="shared" si="118"/>
        <v>0</v>
      </c>
      <c r="BJ352" s="24" t="s">
        <v>80</v>
      </c>
      <c r="BK352" s="203">
        <f t="shared" si="119"/>
        <v>0</v>
      </c>
      <c r="BL352" s="24" t="s">
        <v>412</v>
      </c>
      <c r="BM352" s="24" t="s">
        <v>3543</v>
      </c>
    </row>
    <row r="353" spans="2:65" s="1" customFormat="1" ht="16.5" customHeight="1">
      <c r="B353" s="41"/>
      <c r="C353" s="250" t="s">
        <v>3544</v>
      </c>
      <c r="D353" s="250" t="s">
        <v>177</v>
      </c>
      <c r="E353" s="251" t="s">
        <v>3545</v>
      </c>
      <c r="F353" s="252" t="s">
        <v>3546</v>
      </c>
      <c r="G353" s="253" t="s">
        <v>242</v>
      </c>
      <c r="H353" s="254">
        <v>300</v>
      </c>
      <c r="I353" s="255"/>
      <c r="J353" s="256">
        <f t="shared" si="110"/>
        <v>0</v>
      </c>
      <c r="K353" s="252" t="s">
        <v>21</v>
      </c>
      <c r="L353" s="257"/>
      <c r="M353" s="258" t="s">
        <v>21</v>
      </c>
      <c r="N353" s="259" t="s">
        <v>43</v>
      </c>
      <c r="O353" s="42"/>
      <c r="P353" s="201">
        <f t="shared" si="111"/>
        <v>0</v>
      </c>
      <c r="Q353" s="201">
        <v>0</v>
      </c>
      <c r="R353" s="201">
        <f t="shared" si="112"/>
        <v>0</v>
      </c>
      <c r="S353" s="201">
        <v>0</v>
      </c>
      <c r="T353" s="202">
        <f t="shared" si="113"/>
        <v>0</v>
      </c>
      <c r="AR353" s="24" t="s">
        <v>2609</v>
      </c>
      <c r="AT353" s="24" t="s">
        <v>177</v>
      </c>
      <c r="AU353" s="24" t="s">
        <v>80</v>
      </c>
      <c r="AY353" s="24" t="s">
        <v>152</v>
      </c>
      <c r="BE353" s="203">
        <f t="shared" si="114"/>
        <v>0</v>
      </c>
      <c r="BF353" s="203">
        <f t="shared" si="115"/>
        <v>0</v>
      </c>
      <c r="BG353" s="203">
        <f t="shared" si="116"/>
        <v>0</v>
      </c>
      <c r="BH353" s="203">
        <f t="shared" si="117"/>
        <v>0</v>
      </c>
      <c r="BI353" s="203">
        <f t="shared" si="118"/>
        <v>0</v>
      </c>
      <c r="BJ353" s="24" t="s">
        <v>80</v>
      </c>
      <c r="BK353" s="203">
        <f t="shared" si="119"/>
        <v>0</v>
      </c>
      <c r="BL353" s="24" t="s">
        <v>412</v>
      </c>
      <c r="BM353" s="24" t="s">
        <v>3547</v>
      </c>
    </row>
    <row r="354" spans="2:65" s="1" customFormat="1" ht="16.5" customHeight="1">
      <c r="B354" s="41"/>
      <c r="C354" s="192" t="s">
        <v>3548</v>
      </c>
      <c r="D354" s="192" t="s">
        <v>155</v>
      </c>
      <c r="E354" s="193" t="s">
        <v>3549</v>
      </c>
      <c r="F354" s="194" t="s">
        <v>3550</v>
      </c>
      <c r="G354" s="195" t="s">
        <v>242</v>
      </c>
      <c r="H354" s="196">
        <v>150</v>
      </c>
      <c r="I354" s="197"/>
      <c r="J354" s="198">
        <f t="shared" si="110"/>
        <v>0</v>
      </c>
      <c r="K354" s="194" t="s">
        <v>21</v>
      </c>
      <c r="L354" s="61"/>
      <c r="M354" s="199" t="s">
        <v>21</v>
      </c>
      <c r="N354" s="200" t="s">
        <v>43</v>
      </c>
      <c r="O354" s="42"/>
      <c r="P354" s="201">
        <f t="shared" si="111"/>
        <v>0</v>
      </c>
      <c r="Q354" s="201">
        <v>0</v>
      </c>
      <c r="R354" s="201">
        <f t="shared" si="112"/>
        <v>0</v>
      </c>
      <c r="S354" s="201">
        <v>0</v>
      </c>
      <c r="T354" s="202">
        <f t="shared" si="113"/>
        <v>0</v>
      </c>
      <c r="AR354" s="24" t="s">
        <v>412</v>
      </c>
      <c r="AT354" s="24" t="s">
        <v>155</v>
      </c>
      <c r="AU354" s="24" t="s">
        <v>80</v>
      </c>
      <c r="AY354" s="24" t="s">
        <v>152</v>
      </c>
      <c r="BE354" s="203">
        <f t="shared" si="114"/>
        <v>0</v>
      </c>
      <c r="BF354" s="203">
        <f t="shared" si="115"/>
        <v>0</v>
      </c>
      <c r="BG354" s="203">
        <f t="shared" si="116"/>
        <v>0</v>
      </c>
      <c r="BH354" s="203">
        <f t="shared" si="117"/>
        <v>0</v>
      </c>
      <c r="BI354" s="203">
        <f t="shared" si="118"/>
        <v>0</v>
      </c>
      <c r="BJ354" s="24" t="s">
        <v>80</v>
      </c>
      <c r="BK354" s="203">
        <f t="shared" si="119"/>
        <v>0</v>
      </c>
      <c r="BL354" s="24" t="s">
        <v>412</v>
      </c>
      <c r="BM354" s="24" t="s">
        <v>3551</v>
      </c>
    </row>
    <row r="355" spans="2:65" s="1" customFormat="1" ht="16.5" customHeight="1">
      <c r="B355" s="41"/>
      <c r="C355" s="250" t="s">
        <v>3552</v>
      </c>
      <c r="D355" s="250" t="s">
        <v>177</v>
      </c>
      <c r="E355" s="251" t="s">
        <v>3553</v>
      </c>
      <c r="F355" s="252" t="s">
        <v>3554</v>
      </c>
      <c r="G355" s="253" t="s">
        <v>242</v>
      </c>
      <c r="H355" s="254">
        <v>150</v>
      </c>
      <c r="I355" s="255"/>
      <c r="J355" s="256">
        <f t="shared" si="110"/>
        <v>0</v>
      </c>
      <c r="K355" s="252" t="s">
        <v>21</v>
      </c>
      <c r="L355" s="257"/>
      <c r="M355" s="258" t="s">
        <v>21</v>
      </c>
      <c r="N355" s="259" t="s">
        <v>43</v>
      </c>
      <c r="O355" s="42"/>
      <c r="P355" s="201">
        <f t="shared" si="111"/>
        <v>0</v>
      </c>
      <c r="Q355" s="201">
        <v>0</v>
      </c>
      <c r="R355" s="201">
        <f t="shared" si="112"/>
        <v>0</v>
      </c>
      <c r="S355" s="201">
        <v>0</v>
      </c>
      <c r="T355" s="202">
        <f t="shared" si="113"/>
        <v>0</v>
      </c>
      <c r="AR355" s="24" t="s">
        <v>2609</v>
      </c>
      <c r="AT355" s="24" t="s">
        <v>177</v>
      </c>
      <c r="AU355" s="24" t="s">
        <v>80</v>
      </c>
      <c r="AY355" s="24" t="s">
        <v>152</v>
      </c>
      <c r="BE355" s="203">
        <f t="shared" si="114"/>
        <v>0</v>
      </c>
      <c r="BF355" s="203">
        <f t="shared" si="115"/>
        <v>0</v>
      </c>
      <c r="BG355" s="203">
        <f t="shared" si="116"/>
        <v>0</v>
      </c>
      <c r="BH355" s="203">
        <f t="shared" si="117"/>
        <v>0</v>
      </c>
      <c r="BI355" s="203">
        <f t="shared" si="118"/>
        <v>0</v>
      </c>
      <c r="BJ355" s="24" t="s">
        <v>80</v>
      </c>
      <c r="BK355" s="203">
        <f t="shared" si="119"/>
        <v>0</v>
      </c>
      <c r="BL355" s="24" t="s">
        <v>412</v>
      </c>
      <c r="BM355" s="24" t="s">
        <v>3555</v>
      </c>
    </row>
    <row r="356" spans="2:65" s="1" customFormat="1" ht="16.5" customHeight="1">
      <c r="B356" s="41"/>
      <c r="C356" s="192" t="s">
        <v>3556</v>
      </c>
      <c r="D356" s="192" t="s">
        <v>155</v>
      </c>
      <c r="E356" s="193" t="s">
        <v>3557</v>
      </c>
      <c r="F356" s="194" t="s">
        <v>3558</v>
      </c>
      <c r="G356" s="195" t="s">
        <v>242</v>
      </c>
      <c r="H356" s="196">
        <v>200</v>
      </c>
      <c r="I356" s="197"/>
      <c r="J356" s="198">
        <f t="shared" si="110"/>
        <v>0</v>
      </c>
      <c r="K356" s="194" t="s">
        <v>21</v>
      </c>
      <c r="L356" s="61"/>
      <c r="M356" s="199" t="s">
        <v>21</v>
      </c>
      <c r="N356" s="200" t="s">
        <v>43</v>
      </c>
      <c r="O356" s="42"/>
      <c r="P356" s="201">
        <f t="shared" si="111"/>
        <v>0</v>
      </c>
      <c r="Q356" s="201">
        <v>0</v>
      </c>
      <c r="R356" s="201">
        <f t="shared" si="112"/>
        <v>0</v>
      </c>
      <c r="S356" s="201">
        <v>0</v>
      </c>
      <c r="T356" s="202">
        <f t="shared" si="113"/>
        <v>0</v>
      </c>
      <c r="AR356" s="24" t="s">
        <v>412</v>
      </c>
      <c r="AT356" s="24" t="s">
        <v>155</v>
      </c>
      <c r="AU356" s="24" t="s">
        <v>80</v>
      </c>
      <c r="AY356" s="24" t="s">
        <v>152</v>
      </c>
      <c r="BE356" s="203">
        <f t="shared" si="114"/>
        <v>0</v>
      </c>
      <c r="BF356" s="203">
        <f t="shared" si="115"/>
        <v>0</v>
      </c>
      <c r="BG356" s="203">
        <f t="shared" si="116"/>
        <v>0</v>
      </c>
      <c r="BH356" s="203">
        <f t="shared" si="117"/>
        <v>0</v>
      </c>
      <c r="BI356" s="203">
        <f t="shared" si="118"/>
        <v>0</v>
      </c>
      <c r="BJ356" s="24" t="s">
        <v>80</v>
      </c>
      <c r="BK356" s="203">
        <f t="shared" si="119"/>
        <v>0</v>
      </c>
      <c r="BL356" s="24" t="s">
        <v>412</v>
      </c>
      <c r="BM356" s="24" t="s">
        <v>3559</v>
      </c>
    </row>
    <row r="357" spans="2:65" s="1" customFormat="1" ht="16.5" customHeight="1">
      <c r="B357" s="41"/>
      <c r="C357" s="250" t="s">
        <v>2609</v>
      </c>
      <c r="D357" s="250" t="s">
        <v>177</v>
      </c>
      <c r="E357" s="251" t="s">
        <v>3560</v>
      </c>
      <c r="F357" s="252" t="s">
        <v>3561</v>
      </c>
      <c r="G357" s="253" t="s">
        <v>242</v>
      </c>
      <c r="H357" s="254">
        <v>200</v>
      </c>
      <c r="I357" s="255"/>
      <c r="J357" s="256">
        <f t="shared" si="110"/>
        <v>0</v>
      </c>
      <c r="K357" s="252" t="s">
        <v>21</v>
      </c>
      <c r="L357" s="257"/>
      <c r="M357" s="258" t="s">
        <v>21</v>
      </c>
      <c r="N357" s="259" t="s">
        <v>43</v>
      </c>
      <c r="O357" s="42"/>
      <c r="P357" s="201">
        <f t="shared" si="111"/>
        <v>0</v>
      </c>
      <c r="Q357" s="201">
        <v>0</v>
      </c>
      <c r="R357" s="201">
        <f t="shared" si="112"/>
        <v>0</v>
      </c>
      <c r="S357" s="201">
        <v>0</v>
      </c>
      <c r="T357" s="202">
        <f t="shared" si="113"/>
        <v>0</v>
      </c>
      <c r="AR357" s="24" t="s">
        <v>2609</v>
      </c>
      <c r="AT357" s="24" t="s">
        <v>177</v>
      </c>
      <c r="AU357" s="24" t="s">
        <v>80</v>
      </c>
      <c r="AY357" s="24" t="s">
        <v>152</v>
      </c>
      <c r="BE357" s="203">
        <f t="shared" si="114"/>
        <v>0</v>
      </c>
      <c r="BF357" s="203">
        <f t="shared" si="115"/>
        <v>0</v>
      </c>
      <c r="BG357" s="203">
        <f t="shared" si="116"/>
        <v>0</v>
      </c>
      <c r="BH357" s="203">
        <f t="shared" si="117"/>
        <v>0</v>
      </c>
      <c r="BI357" s="203">
        <f t="shared" si="118"/>
        <v>0</v>
      </c>
      <c r="BJ357" s="24" t="s">
        <v>80</v>
      </c>
      <c r="BK357" s="203">
        <f t="shared" si="119"/>
        <v>0</v>
      </c>
      <c r="BL357" s="24" t="s">
        <v>412</v>
      </c>
      <c r="BM357" s="24" t="s">
        <v>3562</v>
      </c>
    </row>
    <row r="358" spans="2:65" s="1" customFormat="1" ht="16.5" customHeight="1">
      <c r="B358" s="41"/>
      <c r="C358" s="192" t="s">
        <v>3563</v>
      </c>
      <c r="D358" s="192" t="s">
        <v>155</v>
      </c>
      <c r="E358" s="193" t="s">
        <v>3564</v>
      </c>
      <c r="F358" s="194" t="s">
        <v>3565</v>
      </c>
      <c r="G358" s="195" t="s">
        <v>242</v>
      </c>
      <c r="H358" s="196">
        <v>750</v>
      </c>
      <c r="I358" s="197"/>
      <c r="J358" s="198">
        <f t="shared" si="110"/>
        <v>0</v>
      </c>
      <c r="K358" s="194" t="s">
        <v>21</v>
      </c>
      <c r="L358" s="61"/>
      <c r="M358" s="199" t="s">
        <v>21</v>
      </c>
      <c r="N358" s="200" t="s">
        <v>43</v>
      </c>
      <c r="O358" s="42"/>
      <c r="P358" s="201">
        <f t="shared" si="111"/>
        <v>0</v>
      </c>
      <c r="Q358" s="201">
        <v>0</v>
      </c>
      <c r="R358" s="201">
        <f t="shared" si="112"/>
        <v>0</v>
      </c>
      <c r="S358" s="201">
        <v>0</v>
      </c>
      <c r="T358" s="202">
        <f t="shared" si="113"/>
        <v>0</v>
      </c>
      <c r="AR358" s="24" t="s">
        <v>412</v>
      </c>
      <c r="AT358" s="24" t="s">
        <v>155</v>
      </c>
      <c r="AU358" s="24" t="s">
        <v>80</v>
      </c>
      <c r="AY358" s="24" t="s">
        <v>152</v>
      </c>
      <c r="BE358" s="203">
        <f t="shared" si="114"/>
        <v>0</v>
      </c>
      <c r="BF358" s="203">
        <f t="shared" si="115"/>
        <v>0</v>
      </c>
      <c r="BG358" s="203">
        <f t="shared" si="116"/>
        <v>0</v>
      </c>
      <c r="BH358" s="203">
        <f t="shared" si="117"/>
        <v>0</v>
      </c>
      <c r="BI358" s="203">
        <f t="shared" si="118"/>
        <v>0</v>
      </c>
      <c r="BJ358" s="24" t="s">
        <v>80</v>
      </c>
      <c r="BK358" s="203">
        <f t="shared" si="119"/>
        <v>0</v>
      </c>
      <c r="BL358" s="24" t="s">
        <v>412</v>
      </c>
      <c r="BM358" s="24" t="s">
        <v>3566</v>
      </c>
    </row>
    <row r="359" spans="2:65" s="1" customFormat="1" ht="16.5" customHeight="1">
      <c r="B359" s="41"/>
      <c r="C359" s="250" t="s">
        <v>3567</v>
      </c>
      <c r="D359" s="250" t="s">
        <v>177</v>
      </c>
      <c r="E359" s="251" t="s">
        <v>3568</v>
      </c>
      <c r="F359" s="252" t="s">
        <v>3569</v>
      </c>
      <c r="G359" s="253" t="s">
        <v>242</v>
      </c>
      <c r="H359" s="254">
        <v>750</v>
      </c>
      <c r="I359" s="255"/>
      <c r="J359" s="256">
        <f t="shared" si="110"/>
        <v>0</v>
      </c>
      <c r="K359" s="252" t="s">
        <v>21</v>
      </c>
      <c r="L359" s="257"/>
      <c r="M359" s="258" t="s">
        <v>21</v>
      </c>
      <c r="N359" s="259" t="s">
        <v>43</v>
      </c>
      <c r="O359" s="42"/>
      <c r="P359" s="201">
        <f t="shared" si="111"/>
        <v>0</v>
      </c>
      <c r="Q359" s="201">
        <v>0</v>
      </c>
      <c r="R359" s="201">
        <f t="shared" si="112"/>
        <v>0</v>
      </c>
      <c r="S359" s="201">
        <v>0</v>
      </c>
      <c r="T359" s="202">
        <f t="shared" si="113"/>
        <v>0</v>
      </c>
      <c r="AR359" s="24" t="s">
        <v>2609</v>
      </c>
      <c r="AT359" s="24" t="s">
        <v>177</v>
      </c>
      <c r="AU359" s="24" t="s">
        <v>80</v>
      </c>
      <c r="AY359" s="24" t="s">
        <v>152</v>
      </c>
      <c r="BE359" s="203">
        <f t="shared" si="114"/>
        <v>0</v>
      </c>
      <c r="BF359" s="203">
        <f t="shared" si="115"/>
        <v>0</v>
      </c>
      <c r="BG359" s="203">
        <f t="shared" si="116"/>
        <v>0</v>
      </c>
      <c r="BH359" s="203">
        <f t="shared" si="117"/>
        <v>0</v>
      </c>
      <c r="BI359" s="203">
        <f t="shared" si="118"/>
        <v>0</v>
      </c>
      <c r="BJ359" s="24" t="s">
        <v>80</v>
      </c>
      <c r="BK359" s="203">
        <f t="shared" si="119"/>
        <v>0</v>
      </c>
      <c r="BL359" s="24" t="s">
        <v>412</v>
      </c>
      <c r="BM359" s="24" t="s">
        <v>3570</v>
      </c>
    </row>
    <row r="360" spans="2:65" s="1" customFormat="1" ht="16.5" customHeight="1">
      <c r="B360" s="41"/>
      <c r="C360" s="192" t="s">
        <v>3571</v>
      </c>
      <c r="D360" s="192" t="s">
        <v>155</v>
      </c>
      <c r="E360" s="193" t="s">
        <v>3572</v>
      </c>
      <c r="F360" s="194" t="s">
        <v>3573</v>
      </c>
      <c r="G360" s="195" t="s">
        <v>242</v>
      </c>
      <c r="H360" s="196">
        <v>330</v>
      </c>
      <c r="I360" s="197"/>
      <c r="J360" s="198">
        <f t="shared" si="110"/>
        <v>0</v>
      </c>
      <c r="K360" s="194" t="s">
        <v>21</v>
      </c>
      <c r="L360" s="61"/>
      <c r="M360" s="199" t="s">
        <v>21</v>
      </c>
      <c r="N360" s="200" t="s">
        <v>43</v>
      </c>
      <c r="O360" s="42"/>
      <c r="P360" s="201">
        <f t="shared" si="111"/>
        <v>0</v>
      </c>
      <c r="Q360" s="201">
        <v>0</v>
      </c>
      <c r="R360" s="201">
        <f t="shared" si="112"/>
        <v>0</v>
      </c>
      <c r="S360" s="201">
        <v>0</v>
      </c>
      <c r="T360" s="202">
        <f t="shared" si="113"/>
        <v>0</v>
      </c>
      <c r="AR360" s="24" t="s">
        <v>412</v>
      </c>
      <c r="AT360" s="24" t="s">
        <v>155</v>
      </c>
      <c r="AU360" s="24" t="s">
        <v>80</v>
      </c>
      <c r="AY360" s="24" t="s">
        <v>152</v>
      </c>
      <c r="BE360" s="203">
        <f t="shared" si="114"/>
        <v>0</v>
      </c>
      <c r="BF360" s="203">
        <f t="shared" si="115"/>
        <v>0</v>
      </c>
      <c r="BG360" s="203">
        <f t="shared" si="116"/>
        <v>0</v>
      </c>
      <c r="BH360" s="203">
        <f t="shared" si="117"/>
        <v>0</v>
      </c>
      <c r="BI360" s="203">
        <f t="shared" si="118"/>
        <v>0</v>
      </c>
      <c r="BJ360" s="24" t="s">
        <v>80</v>
      </c>
      <c r="BK360" s="203">
        <f t="shared" si="119"/>
        <v>0</v>
      </c>
      <c r="BL360" s="24" t="s">
        <v>412</v>
      </c>
      <c r="BM360" s="24" t="s">
        <v>3574</v>
      </c>
    </row>
    <row r="361" spans="2:65" s="1" customFormat="1" ht="16.5" customHeight="1">
      <c r="B361" s="41"/>
      <c r="C361" s="250" t="s">
        <v>3575</v>
      </c>
      <c r="D361" s="250" t="s">
        <v>177</v>
      </c>
      <c r="E361" s="251" t="s">
        <v>3576</v>
      </c>
      <c r="F361" s="252" t="s">
        <v>3577</v>
      </c>
      <c r="G361" s="253" t="s">
        <v>242</v>
      </c>
      <c r="H361" s="254">
        <v>330</v>
      </c>
      <c r="I361" s="255"/>
      <c r="J361" s="256">
        <f t="shared" si="110"/>
        <v>0</v>
      </c>
      <c r="K361" s="252" t="s">
        <v>21</v>
      </c>
      <c r="L361" s="257"/>
      <c r="M361" s="258" t="s">
        <v>21</v>
      </c>
      <c r="N361" s="259" t="s">
        <v>43</v>
      </c>
      <c r="O361" s="42"/>
      <c r="P361" s="201">
        <f t="shared" si="111"/>
        <v>0</v>
      </c>
      <c r="Q361" s="201">
        <v>0</v>
      </c>
      <c r="R361" s="201">
        <f t="shared" si="112"/>
        <v>0</v>
      </c>
      <c r="S361" s="201">
        <v>0</v>
      </c>
      <c r="T361" s="202">
        <f t="shared" si="113"/>
        <v>0</v>
      </c>
      <c r="AR361" s="24" t="s">
        <v>2609</v>
      </c>
      <c r="AT361" s="24" t="s">
        <v>177</v>
      </c>
      <c r="AU361" s="24" t="s">
        <v>80</v>
      </c>
      <c r="AY361" s="24" t="s">
        <v>152</v>
      </c>
      <c r="BE361" s="203">
        <f t="shared" si="114"/>
        <v>0</v>
      </c>
      <c r="BF361" s="203">
        <f t="shared" si="115"/>
        <v>0</v>
      </c>
      <c r="BG361" s="203">
        <f t="shared" si="116"/>
        <v>0</v>
      </c>
      <c r="BH361" s="203">
        <f t="shared" si="117"/>
        <v>0</v>
      </c>
      <c r="BI361" s="203">
        <f t="shared" si="118"/>
        <v>0</v>
      </c>
      <c r="BJ361" s="24" t="s">
        <v>80</v>
      </c>
      <c r="BK361" s="203">
        <f t="shared" si="119"/>
        <v>0</v>
      </c>
      <c r="BL361" s="24" t="s">
        <v>412</v>
      </c>
      <c r="BM361" s="24" t="s">
        <v>3578</v>
      </c>
    </row>
    <row r="362" spans="2:65" s="1" customFormat="1" ht="16.5" customHeight="1">
      <c r="B362" s="41"/>
      <c r="C362" s="192" t="s">
        <v>3579</v>
      </c>
      <c r="D362" s="192" t="s">
        <v>155</v>
      </c>
      <c r="E362" s="193" t="s">
        <v>3580</v>
      </c>
      <c r="F362" s="194" t="s">
        <v>3581</v>
      </c>
      <c r="G362" s="195" t="s">
        <v>242</v>
      </c>
      <c r="H362" s="196">
        <v>10</v>
      </c>
      <c r="I362" s="197"/>
      <c r="J362" s="198">
        <f t="shared" si="110"/>
        <v>0</v>
      </c>
      <c r="K362" s="194" t="s">
        <v>21</v>
      </c>
      <c r="L362" s="61"/>
      <c r="M362" s="199" t="s">
        <v>21</v>
      </c>
      <c r="N362" s="200" t="s">
        <v>43</v>
      </c>
      <c r="O362" s="42"/>
      <c r="P362" s="201">
        <f t="shared" si="111"/>
        <v>0</v>
      </c>
      <c r="Q362" s="201">
        <v>0</v>
      </c>
      <c r="R362" s="201">
        <f t="shared" si="112"/>
        <v>0</v>
      </c>
      <c r="S362" s="201">
        <v>0</v>
      </c>
      <c r="T362" s="202">
        <f t="shared" si="113"/>
        <v>0</v>
      </c>
      <c r="AR362" s="24" t="s">
        <v>412</v>
      </c>
      <c r="AT362" s="24" t="s">
        <v>155</v>
      </c>
      <c r="AU362" s="24" t="s">
        <v>80</v>
      </c>
      <c r="AY362" s="24" t="s">
        <v>152</v>
      </c>
      <c r="BE362" s="203">
        <f t="shared" si="114"/>
        <v>0</v>
      </c>
      <c r="BF362" s="203">
        <f t="shared" si="115"/>
        <v>0</v>
      </c>
      <c r="BG362" s="203">
        <f t="shared" si="116"/>
        <v>0</v>
      </c>
      <c r="BH362" s="203">
        <f t="shared" si="117"/>
        <v>0</v>
      </c>
      <c r="BI362" s="203">
        <f t="shared" si="118"/>
        <v>0</v>
      </c>
      <c r="BJ362" s="24" t="s">
        <v>80</v>
      </c>
      <c r="BK362" s="203">
        <f t="shared" si="119"/>
        <v>0</v>
      </c>
      <c r="BL362" s="24" t="s">
        <v>412</v>
      </c>
      <c r="BM362" s="24" t="s">
        <v>3582</v>
      </c>
    </row>
    <row r="363" spans="2:65" s="1" customFormat="1" ht="16.5" customHeight="1">
      <c r="B363" s="41"/>
      <c r="C363" s="250" t="s">
        <v>3583</v>
      </c>
      <c r="D363" s="250" t="s">
        <v>177</v>
      </c>
      <c r="E363" s="251" t="s">
        <v>3584</v>
      </c>
      <c r="F363" s="252" t="s">
        <v>3585</v>
      </c>
      <c r="G363" s="253" t="s">
        <v>242</v>
      </c>
      <c r="H363" s="254">
        <v>10</v>
      </c>
      <c r="I363" s="255"/>
      <c r="J363" s="256">
        <f t="shared" si="110"/>
        <v>0</v>
      </c>
      <c r="K363" s="252" t="s">
        <v>21</v>
      </c>
      <c r="L363" s="257"/>
      <c r="M363" s="258" t="s">
        <v>21</v>
      </c>
      <c r="N363" s="259" t="s">
        <v>43</v>
      </c>
      <c r="O363" s="42"/>
      <c r="P363" s="201">
        <f t="shared" si="111"/>
        <v>0</v>
      </c>
      <c r="Q363" s="201">
        <v>0</v>
      </c>
      <c r="R363" s="201">
        <f t="shared" si="112"/>
        <v>0</v>
      </c>
      <c r="S363" s="201">
        <v>0</v>
      </c>
      <c r="T363" s="202">
        <f t="shared" si="113"/>
        <v>0</v>
      </c>
      <c r="AR363" s="24" t="s">
        <v>2609</v>
      </c>
      <c r="AT363" s="24" t="s">
        <v>177</v>
      </c>
      <c r="AU363" s="24" t="s">
        <v>80</v>
      </c>
      <c r="AY363" s="24" t="s">
        <v>152</v>
      </c>
      <c r="BE363" s="203">
        <f t="shared" si="114"/>
        <v>0</v>
      </c>
      <c r="BF363" s="203">
        <f t="shared" si="115"/>
        <v>0</v>
      </c>
      <c r="BG363" s="203">
        <f t="shared" si="116"/>
        <v>0</v>
      </c>
      <c r="BH363" s="203">
        <f t="shared" si="117"/>
        <v>0</v>
      </c>
      <c r="BI363" s="203">
        <f t="shared" si="118"/>
        <v>0</v>
      </c>
      <c r="BJ363" s="24" t="s">
        <v>80</v>
      </c>
      <c r="BK363" s="203">
        <f t="shared" si="119"/>
        <v>0</v>
      </c>
      <c r="BL363" s="24" t="s">
        <v>412</v>
      </c>
      <c r="BM363" s="24" t="s">
        <v>3586</v>
      </c>
    </row>
    <row r="364" spans="2:65" s="10" customFormat="1" ht="37.35" customHeight="1">
      <c r="B364" s="176"/>
      <c r="C364" s="177"/>
      <c r="D364" s="178" t="s">
        <v>71</v>
      </c>
      <c r="E364" s="179" t="s">
        <v>3587</v>
      </c>
      <c r="F364" s="179" t="s">
        <v>2567</v>
      </c>
      <c r="G364" s="177"/>
      <c r="H364" s="177"/>
      <c r="I364" s="180"/>
      <c r="J364" s="181">
        <f>BK364</f>
        <v>0</v>
      </c>
      <c r="K364" s="177"/>
      <c r="L364" s="182"/>
      <c r="M364" s="183"/>
      <c r="N364" s="184"/>
      <c r="O364" s="184"/>
      <c r="P364" s="185">
        <f>SUM(P365:P385)</f>
        <v>0</v>
      </c>
      <c r="Q364" s="184"/>
      <c r="R364" s="185">
        <f>SUM(R365:R385)</f>
        <v>0</v>
      </c>
      <c r="S364" s="184"/>
      <c r="T364" s="186">
        <f>SUM(T365:T385)</f>
        <v>0</v>
      </c>
      <c r="AR364" s="187" t="s">
        <v>153</v>
      </c>
      <c r="AT364" s="188" t="s">
        <v>71</v>
      </c>
      <c r="AU364" s="188" t="s">
        <v>72</v>
      </c>
      <c r="AY364" s="187" t="s">
        <v>152</v>
      </c>
      <c r="BK364" s="189">
        <f>SUM(BK365:BK385)</f>
        <v>0</v>
      </c>
    </row>
    <row r="365" spans="2:65" s="1" customFormat="1" ht="16.5" customHeight="1">
      <c r="B365" s="41"/>
      <c r="C365" s="192" t="s">
        <v>3588</v>
      </c>
      <c r="D365" s="192" t="s">
        <v>155</v>
      </c>
      <c r="E365" s="193" t="s">
        <v>785</v>
      </c>
      <c r="F365" s="194" t="s">
        <v>3589</v>
      </c>
      <c r="G365" s="195" t="s">
        <v>804</v>
      </c>
      <c r="H365" s="196">
        <v>1</v>
      </c>
      <c r="I365" s="197"/>
      <c r="J365" s="198">
        <f t="shared" ref="J365:J385" si="120">ROUND(I365*H365,2)</f>
        <v>0</v>
      </c>
      <c r="K365" s="194" t="s">
        <v>21</v>
      </c>
      <c r="L365" s="61"/>
      <c r="M365" s="199" t="s">
        <v>21</v>
      </c>
      <c r="N365" s="200" t="s">
        <v>43</v>
      </c>
      <c r="O365" s="42"/>
      <c r="P365" s="201">
        <f t="shared" ref="P365:P385" si="121">O365*H365</f>
        <v>0</v>
      </c>
      <c r="Q365" s="201">
        <v>0</v>
      </c>
      <c r="R365" s="201">
        <f t="shared" ref="R365:R385" si="122">Q365*H365</f>
        <v>0</v>
      </c>
      <c r="S365" s="201">
        <v>0</v>
      </c>
      <c r="T365" s="202">
        <f t="shared" ref="T365:T385" si="123">S365*H365</f>
        <v>0</v>
      </c>
      <c r="AR365" s="24" t="s">
        <v>412</v>
      </c>
      <c r="AT365" s="24" t="s">
        <v>155</v>
      </c>
      <c r="AU365" s="24" t="s">
        <v>80</v>
      </c>
      <c r="AY365" s="24" t="s">
        <v>152</v>
      </c>
      <c r="BE365" s="203">
        <f t="shared" ref="BE365:BE385" si="124">IF(N365="základní",J365,0)</f>
        <v>0</v>
      </c>
      <c r="BF365" s="203">
        <f t="shared" ref="BF365:BF385" si="125">IF(N365="snížená",J365,0)</f>
        <v>0</v>
      </c>
      <c r="BG365" s="203">
        <f t="shared" ref="BG365:BG385" si="126">IF(N365="zákl. přenesená",J365,0)</f>
        <v>0</v>
      </c>
      <c r="BH365" s="203">
        <f t="shared" ref="BH365:BH385" si="127">IF(N365="sníž. přenesená",J365,0)</f>
        <v>0</v>
      </c>
      <c r="BI365" s="203">
        <f t="shared" ref="BI365:BI385" si="128">IF(N365="nulová",J365,0)</f>
        <v>0</v>
      </c>
      <c r="BJ365" s="24" t="s">
        <v>80</v>
      </c>
      <c r="BK365" s="203">
        <f t="shared" ref="BK365:BK385" si="129">ROUND(I365*H365,2)</f>
        <v>0</v>
      </c>
      <c r="BL365" s="24" t="s">
        <v>412</v>
      </c>
      <c r="BM365" s="24" t="s">
        <v>3590</v>
      </c>
    </row>
    <row r="366" spans="2:65" s="1" customFormat="1" ht="16.5" customHeight="1">
      <c r="B366" s="41"/>
      <c r="C366" s="192" t="s">
        <v>3591</v>
      </c>
      <c r="D366" s="192" t="s">
        <v>155</v>
      </c>
      <c r="E366" s="193" t="s">
        <v>791</v>
      </c>
      <c r="F366" s="194" t="s">
        <v>3592</v>
      </c>
      <c r="G366" s="195" t="s">
        <v>804</v>
      </c>
      <c r="H366" s="196">
        <v>1</v>
      </c>
      <c r="I366" s="197"/>
      <c r="J366" s="198">
        <f t="shared" si="120"/>
        <v>0</v>
      </c>
      <c r="K366" s="194" t="s">
        <v>21</v>
      </c>
      <c r="L366" s="61"/>
      <c r="M366" s="199" t="s">
        <v>21</v>
      </c>
      <c r="N366" s="200" t="s">
        <v>43</v>
      </c>
      <c r="O366" s="42"/>
      <c r="P366" s="201">
        <f t="shared" si="121"/>
        <v>0</v>
      </c>
      <c r="Q366" s="201">
        <v>0</v>
      </c>
      <c r="R366" s="201">
        <f t="shared" si="122"/>
        <v>0</v>
      </c>
      <c r="S366" s="201">
        <v>0</v>
      </c>
      <c r="T366" s="202">
        <f t="shared" si="123"/>
        <v>0</v>
      </c>
      <c r="AR366" s="24" t="s">
        <v>412</v>
      </c>
      <c r="AT366" s="24" t="s">
        <v>155</v>
      </c>
      <c r="AU366" s="24" t="s">
        <v>80</v>
      </c>
      <c r="AY366" s="24" t="s">
        <v>152</v>
      </c>
      <c r="BE366" s="203">
        <f t="shared" si="124"/>
        <v>0</v>
      </c>
      <c r="BF366" s="203">
        <f t="shared" si="125"/>
        <v>0</v>
      </c>
      <c r="BG366" s="203">
        <f t="shared" si="126"/>
        <v>0</v>
      </c>
      <c r="BH366" s="203">
        <f t="shared" si="127"/>
        <v>0</v>
      </c>
      <c r="BI366" s="203">
        <f t="shared" si="128"/>
        <v>0</v>
      </c>
      <c r="BJ366" s="24" t="s">
        <v>80</v>
      </c>
      <c r="BK366" s="203">
        <f t="shared" si="129"/>
        <v>0</v>
      </c>
      <c r="BL366" s="24" t="s">
        <v>412</v>
      </c>
      <c r="BM366" s="24" t="s">
        <v>3593</v>
      </c>
    </row>
    <row r="367" spans="2:65" s="1" customFormat="1" ht="16.5" customHeight="1">
      <c r="B367" s="41"/>
      <c r="C367" s="192" t="s">
        <v>3594</v>
      </c>
      <c r="D367" s="192" t="s">
        <v>155</v>
      </c>
      <c r="E367" s="193" t="s">
        <v>795</v>
      </c>
      <c r="F367" s="194" t="s">
        <v>3595</v>
      </c>
      <c r="G367" s="195" t="s">
        <v>804</v>
      </c>
      <c r="H367" s="196">
        <v>1</v>
      </c>
      <c r="I367" s="197"/>
      <c r="J367" s="198">
        <f t="shared" si="120"/>
        <v>0</v>
      </c>
      <c r="K367" s="194" t="s">
        <v>21</v>
      </c>
      <c r="L367" s="61"/>
      <c r="M367" s="199" t="s">
        <v>21</v>
      </c>
      <c r="N367" s="200" t="s">
        <v>43</v>
      </c>
      <c r="O367" s="42"/>
      <c r="P367" s="201">
        <f t="shared" si="121"/>
        <v>0</v>
      </c>
      <c r="Q367" s="201">
        <v>0</v>
      </c>
      <c r="R367" s="201">
        <f t="shared" si="122"/>
        <v>0</v>
      </c>
      <c r="S367" s="201">
        <v>0</v>
      </c>
      <c r="T367" s="202">
        <f t="shared" si="123"/>
        <v>0</v>
      </c>
      <c r="AR367" s="24" t="s">
        <v>412</v>
      </c>
      <c r="AT367" s="24" t="s">
        <v>155</v>
      </c>
      <c r="AU367" s="24" t="s">
        <v>80</v>
      </c>
      <c r="AY367" s="24" t="s">
        <v>152</v>
      </c>
      <c r="BE367" s="203">
        <f t="shared" si="124"/>
        <v>0</v>
      </c>
      <c r="BF367" s="203">
        <f t="shared" si="125"/>
        <v>0</v>
      </c>
      <c r="BG367" s="203">
        <f t="shared" si="126"/>
        <v>0</v>
      </c>
      <c r="BH367" s="203">
        <f t="shared" si="127"/>
        <v>0</v>
      </c>
      <c r="BI367" s="203">
        <f t="shared" si="128"/>
        <v>0</v>
      </c>
      <c r="BJ367" s="24" t="s">
        <v>80</v>
      </c>
      <c r="BK367" s="203">
        <f t="shared" si="129"/>
        <v>0</v>
      </c>
      <c r="BL367" s="24" t="s">
        <v>412</v>
      </c>
      <c r="BM367" s="24" t="s">
        <v>3596</v>
      </c>
    </row>
    <row r="368" spans="2:65" s="1" customFormat="1" ht="16.5" customHeight="1">
      <c r="B368" s="41"/>
      <c r="C368" s="192" t="s">
        <v>3597</v>
      </c>
      <c r="D368" s="192" t="s">
        <v>155</v>
      </c>
      <c r="E368" s="193" t="s">
        <v>801</v>
      </c>
      <c r="F368" s="194" t="s">
        <v>3598</v>
      </c>
      <c r="G368" s="195" t="s">
        <v>804</v>
      </c>
      <c r="H368" s="196">
        <v>1</v>
      </c>
      <c r="I368" s="197"/>
      <c r="J368" s="198">
        <f t="shared" si="120"/>
        <v>0</v>
      </c>
      <c r="K368" s="194" t="s">
        <v>21</v>
      </c>
      <c r="L368" s="61"/>
      <c r="M368" s="199" t="s">
        <v>21</v>
      </c>
      <c r="N368" s="200" t="s">
        <v>43</v>
      </c>
      <c r="O368" s="42"/>
      <c r="P368" s="201">
        <f t="shared" si="121"/>
        <v>0</v>
      </c>
      <c r="Q368" s="201">
        <v>0</v>
      </c>
      <c r="R368" s="201">
        <f t="shared" si="122"/>
        <v>0</v>
      </c>
      <c r="S368" s="201">
        <v>0</v>
      </c>
      <c r="T368" s="202">
        <f t="shared" si="123"/>
        <v>0</v>
      </c>
      <c r="AR368" s="24" t="s">
        <v>412</v>
      </c>
      <c r="AT368" s="24" t="s">
        <v>155</v>
      </c>
      <c r="AU368" s="24" t="s">
        <v>80</v>
      </c>
      <c r="AY368" s="24" t="s">
        <v>152</v>
      </c>
      <c r="BE368" s="203">
        <f t="shared" si="124"/>
        <v>0</v>
      </c>
      <c r="BF368" s="203">
        <f t="shared" si="125"/>
        <v>0</v>
      </c>
      <c r="BG368" s="203">
        <f t="shared" si="126"/>
        <v>0</v>
      </c>
      <c r="BH368" s="203">
        <f t="shared" si="127"/>
        <v>0</v>
      </c>
      <c r="BI368" s="203">
        <f t="shared" si="128"/>
        <v>0</v>
      </c>
      <c r="BJ368" s="24" t="s">
        <v>80</v>
      </c>
      <c r="BK368" s="203">
        <f t="shared" si="129"/>
        <v>0</v>
      </c>
      <c r="BL368" s="24" t="s">
        <v>412</v>
      </c>
      <c r="BM368" s="24" t="s">
        <v>3599</v>
      </c>
    </row>
    <row r="369" spans="2:65" s="1" customFormat="1" ht="16.5" customHeight="1">
      <c r="B369" s="41"/>
      <c r="C369" s="192" t="s">
        <v>3600</v>
      </c>
      <c r="D369" s="192" t="s">
        <v>155</v>
      </c>
      <c r="E369" s="193" t="s">
        <v>807</v>
      </c>
      <c r="F369" s="194" t="s">
        <v>3601</v>
      </c>
      <c r="G369" s="195" t="s">
        <v>804</v>
      </c>
      <c r="H369" s="196">
        <v>1</v>
      </c>
      <c r="I369" s="197"/>
      <c r="J369" s="198">
        <f t="shared" si="120"/>
        <v>0</v>
      </c>
      <c r="K369" s="194" t="s">
        <v>21</v>
      </c>
      <c r="L369" s="61"/>
      <c r="M369" s="199" t="s">
        <v>21</v>
      </c>
      <c r="N369" s="200" t="s">
        <v>43</v>
      </c>
      <c r="O369" s="42"/>
      <c r="P369" s="201">
        <f t="shared" si="121"/>
        <v>0</v>
      </c>
      <c r="Q369" s="201">
        <v>0</v>
      </c>
      <c r="R369" s="201">
        <f t="shared" si="122"/>
        <v>0</v>
      </c>
      <c r="S369" s="201">
        <v>0</v>
      </c>
      <c r="T369" s="202">
        <f t="shared" si="123"/>
        <v>0</v>
      </c>
      <c r="AR369" s="24" t="s">
        <v>412</v>
      </c>
      <c r="AT369" s="24" t="s">
        <v>155</v>
      </c>
      <c r="AU369" s="24" t="s">
        <v>80</v>
      </c>
      <c r="AY369" s="24" t="s">
        <v>152</v>
      </c>
      <c r="BE369" s="203">
        <f t="shared" si="124"/>
        <v>0</v>
      </c>
      <c r="BF369" s="203">
        <f t="shared" si="125"/>
        <v>0</v>
      </c>
      <c r="BG369" s="203">
        <f t="shared" si="126"/>
        <v>0</v>
      </c>
      <c r="BH369" s="203">
        <f t="shared" si="127"/>
        <v>0</v>
      </c>
      <c r="BI369" s="203">
        <f t="shared" si="128"/>
        <v>0</v>
      </c>
      <c r="BJ369" s="24" t="s">
        <v>80</v>
      </c>
      <c r="BK369" s="203">
        <f t="shared" si="129"/>
        <v>0</v>
      </c>
      <c r="BL369" s="24" t="s">
        <v>412</v>
      </c>
      <c r="BM369" s="24" t="s">
        <v>3602</v>
      </c>
    </row>
    <row r="370" spans="2:65" s="1" customFormat="1" ht="16.5" customHeight="1">
      <c r="B370" s="41"/>
      <c r="C370" s="192" t="s">
        <v>3603</v>
      </c>
      <c r="D370" s="192" t="s">
        <v>155</v>
      </c>
      <c r="E370" s="193" t="s">
        <v>811</v>
      </c>
      <c r="F370" s="194" t="s">
        <v>3604</v>
      </c>
      <c r="G370" s="195" t="s">
        <v>1841</v>
      </c>
      <c r="H370" s="196">
        <v>8</v>
      </c>
      <c r="I370" s="197"/>
      <c r="J370" s="198">
        <f t="shared" si="120"/>
        <v>0</v>
      </c>
      <c r="K370" s="194" t="s">
        <v>21</v>
      </c>
      <c r="L370" s="61"/>
      <c r="M370" s="199" t="s">
        <v>21</v>
      </c>
      <c r="N370" s="200" t="s">
        <v>43</v>
      </c>
      <c r="O370" s="42"/>
      <c r="P370" s="201">
        <f t="shared" si="121"/>
        <v>0</v>
      </c>
      <c r="Q370" s="201">
        <v>0</v>
      </c>
      <c r="R370" s="201">
        <f t="shared" si="122"/>
        <v>0</v>
      </c>
      <c r="S370" s="201">
        <v>0</v>
      </c>
      <c r="T370" s="202">
        <f t="shared" si="123"/>
        <v>0</v>
      </c>
      <c r="AR370" s="24" t="s">
        <v>412</v>
      </c>
      <c r="AT370" s="24" t="s">
        <v>155</v>
      </c>
      <c r="AU370" s="24" t="s">
        <v>80</v>
      </c>
      <c r="AY370" s="24" t="s">
        <v>152</v>
      </c>
      <c r="BE370" s="203">
        <f t="shared" si="124"/>
        <v>0</v>
      </c>
      <c r="BF370" s="203">
        <f t="shared" si="125"/>
        <v>0</v>
      </c>
      <c r="BG370" s="203">
        <f t="shared" si="126"/>
        <v>0</v>
      </c>
      <c r="BH370" s="203">
        <f t="shared" si="127"/>
        <v>0</v>
      </c>
      <c r="BI370" s="203">
        <f t="shared" si="128"/>
        <v>0</v>
      </c>
      <c r="BJ370" s="24" t="s">
        <v>80</v>
      </c>
      <c r="BK370" s="203">
        <f t="shared" si="129"/>
        <v>0</v>
      </c>
      <c r="BL370" s="24" t="s">
        <v>412</v>
      </c>
      <c r="BM370" s="24" t="s">
        <v>3605</v>
      </c>
    </row>
    <row r="371" spans="2:65" s="1" customFormat="1" ht="16.5" customHeight="1">
      <c r="B371" s="41"/>
      <c r="C371" s="192" t="s">
        <v>3606</v>
      </c>
      <c r="D371" s="192" t="s">
        <v>155</v>
      </c>
      <c r="E371" s="193" t="s">
        <v>815</v>
      </c>
      <c r="F371" s="194" t="s">
        <v>3607</v>
      </c>
      <c r="G371" s="195" t="s">
        <v>1841</v>
      </c>
      <c r="H371" s="196">
        <v>1</v>
      </c>
      <c r="I371" s="197"/>
      <c r="J371" s="198">
        <f t="shared" si="120"/>
        <v>0</v>
      </c>
      <c r="K371" s="194" t="s">
        <v>21</v>
      </c>
      <c r="L371" s="61"/>
      <c r="M371" s="199" t="s">
        <v>21</v>
      </c>
      <c r="N371" s="200" t="s">
        <v>43</v>
      </c>
      <c r="O371" s="42"/>
      <c r="P371" s="201">
        <f t="shared" si="121"/>
        <v>0</v>
      </c>
      <c r="Q371" s="201">
        <v>0</v>
      </c>
      <c r="R371" s="201">
        <f t="shared" si="122"/>
        <v>0</v>
      </c>
      <c r="S371" s="201">
        <v>0</v>
      </c>
      <c r="T371" s="202">
        <f t="shared" si="123"/>
        <v>0</v>
      </c>
      <c r="AR371" s="24" t="s">
        <v>412</v>
      </c>
      <c r="AT371" s="24" t="s">
        <v>155</v>
      </c>
      <c r="AU371" s="24" t="s">
        <v>80</v>
      </c>
      <c r="AY371" s="24" t="s">
        <v>152</v>
      </c>
      <c r="BE371" s="203">
        <f t="shared" si="124"/>
        <v>0</v>
      </c>
      <c r="BF371" s="203">
        <f t="shared" si="125"/>
        <v>0</v>
      </c>
      <c r="BG371" s="203">
        <f t="shared" si="126"/>
        <v>0</v>
      </c>
      <c r="BH371" s="203">
        <f t="shared" si="127"/>
        <v>0</v>
      </c>
      <c r="BI371" s="203">
        <f t="shared" si="128"/>
        <v>0</v>
      </c>
      <c r="BJ371" s="24" t="s">
        <v>80</v>
      </c>
      <c r="BK371" s="203">
        <f t="shared" si="129"/>
        <v>0</v>
      </c>
      <c r="BL371" s="24" t="s">
        <v>412</v>
      </c>
      <c r="BM371" s="24" t="s">
        <v>3608</v>
      </c>
    </row>
    <row r="372" spans="2:65" s="1" customFormat="1" ht="16.5" customHeight="1">
      <c r="B372" s="41"/>
      <c r="C372" s="192" t="s">
        <v>3609</v>
      </c>
      <c r="D372" s="192" t="s">
        <v>155</v>
      </c>
      <c r="E372" s="193" t="s">
        <v>822</v>
      </c>
      <c r="F372" s="194" t="s">
        <v>3610</v>
      </c>
      <c r="G372" s="195" t="s">
        <v>804</v>
      </c>
      <c r="H372" s="196">
        <v>1</v>
      </c>
      <c r="I372" s="197"/>
      <c r="J372" s="198">
        <f t="shared" si="120"/>
        <v>0</v>
      </c>
      <c r="K372" s="194" t="s">
        <v>21</v>
      </c>
      <c r="L372" s="61"/>
      <c r="M372" s="199" t="s">
        <v>21</v>
      </c>
      <c r="N372" s="200" t="s">
        <v>43</v>
      </c>
      <c r="O372" s="42"/>
      <c r="P372" s="201">
        <f t="shared" si="121"/>
        <v>0</v>
      </c>
      <c r="Q372" s="201">
        <v>0</v>
      </c>
      <c r="R372" s="201">
        <f t="shared" si="122"/>
        <v>0</v>
      </c>
      <c r="S372" s="201">
        <v>0</v>
      </c>
      <c r="T372" s="202">
        <f t="shared" si="123"/>
        <v>0</v>
      </c>
      <c r="AR372" s="24" t="s">
        <v>412</v>
      </c>
      <c r="AT372" s="24" t="s">
        <v>155</v>
      </c>
      <c r="AU372" s="24" t="s">
        <v>80</v>
      </c>
      <c r="AY372" s="24" t="s">
        <v>152</v>
      </c>
      <c r="BE372" s="203">
        <f t="shared" si="124"/>
        <v>0</v>
      </c>
      <c r="BF372" s="203">
        <f t="shared" si="125"/>
        <v>0</v>
      </c>
      <c r="BG372" s="203">
        <f t="shared" si="126"/>
        <v>0</v>
      </c>
      <c r="BH372" s="203">
        <f t="shared" si="127"/>
        <v>0</v>
      </c>
      <c r="BI372" s="203">
        <f t="shared" si="128"/>
        <v>0</v>
      </c>
      <c r="BJ372" s="24" t="s">
        <v>80</v>
      </c>
      <c r="BK372" s="203">
        <f t="shared" si="129"/>
        <v>0</v>
      </c>
      <c r="BL372" s="24" t="s">
        <v>412</v>
      </c>
      <c r="BM372" s="24" t="s">
        <v>3611</v>
      </c>
    </row>
    <row r="373" spans="2:65" s="1" customFormat="1" ht="16.5" customHeight="1">
      <c r="B373" s="41"/>
      <c r="C373" s="192" t="s">
        <v>3612</v>
      </c>
      <c r="D373" s="192" t="s">
        <v>155</v>
      </c>
      <c r="E373" s="193" t="s">
        <v>3613</v>
      </c>
      <c r="F373" s="194" t="s">
        <v>3614</v>
      </c>
      <c r="G373" s="195" t="s">
        <v>804</v>
      </c>
      <c r="H373" s="196">
        <v>1</v>
      </c>
      <c r="I373" s="197"/>
      <c r="J373" s="198">
        <f t="shared" si="120"/>
        <v>0</v>
      </c>
      <c r="K373" s="194" t="s">
        <v>21</v>
      </c>
      <c r="L373" s="61"/>
      <c r="M373" s="199" t="s">
        <v>21</v>
      </c>
      <c r="N373" s="200" t="s">
        <v>43</v>
      </c>
      <c r="O373" s="42"/>
      <c r="P373" s="201">
        <f t="shared" si="121"/>
        <v>0</v>
      </c>
      <c r="Q373" s="201">
        <v>0</v>
      </c>
      <c r="R373" s="201">
        <f t="shared" si="122"/>
        <v>0</v>
      </c>
      <c r="S373" s="201">
        <v>0</v>
      </c>
      <c r="T373" s="202">
        <f t="shared" si="123"/>
        <v>0</v>
      </c>
      <c r="AR373" s="24" t="s">
        <v>412</v>
      </c>
      <c r="AT373" s="24" t="s">
        <v>155</v>
      </c>
      <c r="AU373" s="24" t="s">
        <v>80</v>
      </c>
      <c r="AY373" s="24" t="s">
        <v>152</v>
      </c>
      <c r="BE373" s="203">
        <f t="shared" si="124"/>
        <v>0</v>
      </c>
      <c r="BF373" s="203">
        <f t="shared" si="125"/>
        <v>0</v>
      </c>
      <c r="BG373" s="203">
        <f t="shared" si="126"/>
        <v>0</v>
      </c>
      <c r="BH373" s="203">
        <f t="shared" si="127"/>
        <v>0</v>
      </c>
      <c r="BI373" s="203">
        <f t="shared" si="128"/>
        <v>0</v>
      </c>
      <c r="BJ373" s="24" t="s">
        <v>80</v>
      </c>
      <c r="BK373" s="203">
        <f t="shared" si="129"/>
        <v>0</v>
      </c>
      <c r="BL373" s="24" t="s">
        <v>412</v>
      </c>
      <c r="BM373" s="24" t="s">
        <v>3615</v>
      </c>
    </row>
    <row r="374" spans="2:65" s="1" customFormat="1" ht="16.5" customHeight="1">
      <c r="B374" s="41"/>
      <c r="C374" s="192" t="s">
        <v>3616</v>
      </c>
      <c r="D374" s="192" t="s">
        <v>155</v>
      </c>
      <c r="E374" s="193" t="s">
        <v>831</v>
      </c>
      <c r="F374" s="194" t="s">
        <v>3617</v>
      </c>
      <c r="G374" s="195" t="s">
        <v>242</v>
      </c>
      <c r="H374" s="196">
        <v>500</v>
      </c>
      <c r="I374" s="197"/>
      <c r="J374" s="198">
        <f t="shared" si="120"/>
        <v>0</v>
      </c>
      <c r="K374" s="194" t="s">
        <v>21</v>
      </c>
      <c r="L374" s="61"/>
      <c r="M374" s="199" t="s">
        <v>21</v>
      </c>
      <c r="N374" s="200" t="s">
        <v>43</v>
      </c>
      <c r="O374" s="42"/>
      <c r="P374" s="201">
        <f t="shared" si="121"/>
        <v>0</v>
      </c>
      <c r="Q374" s="201">
        <v>0</v>
      </c>
      <c r="R374" s="201">
        <f t="shared" si="122"/>
        <v>0</v>
      </c>
      <c r="S374" s="201">
        <v>0</v>
      </c>
      <c r="T374" s="202">
        <f t="shared" si="123"/>
        <v>0</v>
      </c>
      <c r="AR374" s="24" t="s">
        <v>412</v>
      </c>
      <c r="AT374" s="24" t="s">
        <v>155</v>
      </c>
      <c r="AU374" s="24" t="s">
        <v>80</v>
      </c>
      <c r="AY374" s="24" t="s">
        <v>152</v>
      </c>
      <c r="BE374" s="203">
        <f t="shared" si="124"/>
        <v>0</v>
      </c>
      <c r="BF374" s="203">
        <f t="shared" si="125"/>
        <v>0</v>
      </c>
      <c r="BG374" s="203">
        <f t="shared" si="126"/>
        <v>0</v>
      </c>
      <c r="BH374" s="203">
        <f t="shared" si="127"/>
        <v>0</v>
      </c>
      <c r="BI374" s="203">
        <f t="shared" si="128"/>
        <v>0</v>
      </c>
      <c r="BJ374" s="24" t="s">
        <v>80</v>
      </c>
      <c r="BK374" s="203">
        <f t="shared" si="129"/>
        <v>0</v>
      </c>
      <c r="BL374" s="24" t="s">
        <v>412</v>
      </c>
      <c r="BM374" s="24" t="s">
        <v>3618</v>
      </c>
    </row>
    <row r="375" spans="2:65" s="1" customFormat="1" ht="16.5" customHeight="1">
      <c r="B375" s="41"/>
      <c r="C375" s="192" t="s">
        <v>3619</v>
      </c>
      <c r="D375" s="192" t="s">
        <v>155</v>
      </c>
      <c r="E375" s="193" t="s">
        <v>839</v>
      </c>
      <c r="F375" s="194" t="s">
        <v>3620</v>
      </c>
      <c r="G375" s="195" t="s">
        <v>242</v>
      </c>
      <c r="H375" s="196">
        <v>500</v>
      </c>
      <c r="I375" s="197"/>
      <c r="J375" s="198">
        <f t="shared" si="120"/>
        <v>0</v>
      </c>
      <c r="K375" s="194" t="s">
        <v>21</v>
      </c>
      <c r="L375" s="61"/>
      <c r="M375" s="199" t="s">
        <v>21</v>
      </c>
      <c r="N375" s="200" t="s">
        <v>43</v>
      </c>
      <c r="O375" s="42"/>
      <c r="P375" s="201">
        <f t="shared" si="121"/>
        <v>0</v>
      </c>
      <c r="Q375" s="201">
        <v>0</v>
      </c>
      <c r="R375" s="201">
        <f t="shared" si="122"/>
        <v>0</v>
      </c>
      <c r="S375" s="201">
        <v>0</v>
      </c>
      <c r="T375" s="202">
        <f t="shared" si="123"/>
        <v>0</v>
      </c>
      <c r="AR375" s="24" t="s">
        <v>412</v>
      </c>
      <c r="AT375" s="24" t="s">
        <v>155</v>
      </c>
      <c r="AU375" s="24" t="s">
        <v>80</v>
      </c>
      <c r="AY375" s="24" t="s">
        <v>152</v>
      </c>
      <c r="BE375" s="203">
        <f t="shared" si="124"/>
        <v>0</v>
      </c>
      <c r="BF375" s="203">
        <f t="shared" si="125"/>
        <v>0</v>
      </c>
      <c r="BG375" s="203">
        <f t="shared" si="126"/>
        <v>0</v>
      </c>
      <c r="BH375" s="203">
        <f t="shared" si="127"/>
        <v>0</v>
      </c>
      <c r="BI375" s="203">
        <f t="shared" si="128"/>
        <v>0</v>
      </c>
      <c r="BJ375" s="24" t="s">
        <v>80</v>
      </c>
      <c r="BK375" s="203">
        <f t="shared" si="129"/>
        <v>0</v>
      </c>
      <c r="BL375" s="24" t="s">
        <v>412</v>
      </c>
      <c r="BM375" s="24" t="s">
        <v>3621</v>
      </c>
    </row>
    <row r="376" spans="2:65" s="1" customFormat="1" ht="16.5" customHeight="1">
      <c r="B376" s="41"/>
      <c r="C376" s="192" t="s">
        <v>3622</v>
      </c>
      <c r="D376" s="192" t="s">
        <v>155</v>
      </c>
      <c r="E376" s="193" t="s">
        <v>845</v>
      </c>
      <c r="F376" s="194" t="s">
        <v>3623</v>
      </c>
      <c r="G376" s="195" t="s">
        <v>242</v>
      </c>
      <c r="H376" s="196">
        <v>500</v>
      </c>
      <c r="I376" s="197"/>
      <c r="J376" s="198">
        <f t="shared" si="120"/>
        <v>0</v>
      </c>
      <c r="K376" s="194" t="s">
        <v>21</v>
      </c>
      <c r="L376" s="61"/>
      <c r="M376" s="199" t="s">
        <v>21</v>
      </c>
      <c r="N376" s="200" t="s">
        <v>43</v>
      </c>
      <c r="O376" s="42"/>
      <c r="P376" s="201">
        <f t="shared" si="121"/>
        <v>0</v>
      </c>
      <c r="Q376" s="201">
        <v>0</v>
      </c>
      <c r="R376" s="201">
        <f t="shared" si="122"/>
        <v>0</v>
      </c>
      <c r="S376" s="201">
        <v>0</v>
      </c>
      <c r="T376" s="202">
        <f t="shared" si="123"/>
        <v>0</v>
      </c>
      <c r="AR376" s="24" t="s">
        <v>412</v>
      </c>
      <c r="AT376" s="24" t="s">
        <v>155</v>
      </c>
      <c r="AU376" s="24" t="s">
        <v>80</v>
      </c>
      <c r="AY376" s="24" t="s">
        <v>152</v>
      </c>
      <c r="BE376" s="203">
        <f t="shared" si="124"/>
        <v>0</v>
      </c>
      <c r="BF376" s="203">
        <f t="shared" si="125"/>
        <v>0</v>
      </c>
      <c r="BG376" s="203">
        <f t="shared" si="126"/>
        <v>0</v>
      </c>
      <c r="BH376" s="203">
        <f t="shared" si="127"/>
        <v>0</v>
      </c>
      <c r="BI376" s="203">
        <f t="shared" si="128"/>
        <v>0</v>
      </c>
      <c r="BJ376" s="24" t="s">
        <v>80</v>
      </c>
      <c r="BK376" s="203">
        <f t="shared" si="129"/>
        <v>0</v>
      </c>
      <c r="BL376" s="24" t="s">
        <v>412</v>
      </c>
      <c r="BM376" s="24" t="s">
        <v>3624</v>
      </c>
    </row>
    <row r="377" spans="2:65" s="1" customFormat="1" ht="16.5" customHeight="1">
      <c r="B377" s="41"/>
      <c r="C377" s="192" t="s">
        <v>3625</v>
      </c>
      <c r="D377" s="192" t="s">
        <v>155</v>
      </c>
      <c r="E377" s="193" t="s">
        <v>850</v>
      </c>
      <c r="F377" s="194" t="s">
        <v>3626</v>
      </c>
      <c r="G377" s="195" t="s">
        <v>804</v>
      </c>
      <c r="H377" s="196">
        <v>1</v>
      </c>
      <c r="I377" s="197"/>
      <c r="J377" s="198">
        <f t="shared" si="120"/>
        <v>0</v>
      </c>
      <c r="K377" s="194" t="s">
        <v>21</v>
      </c>
      <c r="L377" s="61"/>
      <c r="M377" s="199" t="s">
        <v>21</v>
      </c>
      <c r="N377" s="200" t="s">
        <v>43</v>
      </c>
      <c r="O377" s="42"/>
      <c r="P377" s="201">
        <f t="shared" si="121"/>
        <v>0</v>
      </c>
      <c r="Q377" s="201">
        <v>0</v>
      </c>
      <c r="R377" s="201">
        <f t="shared" si="122"/>
        <v>0</v>
      </c>
      <c r="S377" s="201">
        <v>0</v>
      </c>
      <c r="T377" s="202">
        <f t="shared" si="123"/>
        <v>0</v>
      </c>
      <c r="AR377" s="24" t="s">
        <v>412</v>
      </c>
      <c r="AT377" s="24" t="s">
        <v>155</v>
      </c>
      <c r="AU377" s="24" t="s">
        <v>80</v>
      </c>
      <c r="AY377" s="24" t="s">
        <v>152</v>
      </c>
      <c r="BE377" s="203">
        <f t="shared" si="124"/>
        <v>0</v>
      </c>
      <c r="BF377" s="203">
        <f t="shared" si="125"/>
        <v>0</v>
      </c>
      <c r="BG377" s="203">
        <f t="shared" si="126"/>
        <v>0</v>
      </c>
      <c r="BH377" s="203">
        <f t="shared" si="127"/>
        <v>0</v>
      </c>
      <c r="BI377" s="203">
        <f t="shared" si="128"/>
        <v>0</v>
      </c>
      <c r="BJ377" s="24" t="s">
        <v>80</v>
      </c>
      <c r="BK377" s="203">
        <f t="shared" si="129"/>
        <v>0</v>
      </c>
      <c r="BL377" s="24" t="s">
        <v>412</v>
      </c>
      <c r="BM377" s="24" t="s">
        <v>3627</v>
      </c>
    </row>
    <row r="378" spans="2:65" s="1" customFormat="1" ht="16.5" customHeight="1">
      <c r="B378" s="41"/>
      <c r="C378" s="192" t="s">
        <v>3628</v>
      </c>
      <c r="D378" s="192" t="s">
        <v>155</v>
      </c>
      <c r="E378" s="193" t="s">
        <v>437</v>
      </c>
      <c r="F378" s="194" t="s">
        <v>3629</v>
      </c>
      <c r="G378" s="195" t="s">
        <v>804</v>
      </c>
      <c r="H378" s="196">
        <v>1</v>
      </c>
      <c r="I378" s="197"/>
      <c r="J378" s="198">
        <f t="shared" si="120"/>
        <v>0</v>
      </c>
      <c r="K378" s="194" t="s">
        <v>21</v>
      </c>
      <c r="L378" s="61"/>
      <c r="M378" s="199" t="s">
        <v>21</v>
      </c>
      <c r="N378" s="200" t="s">
        <v>43</v>
      </c>
      <c r="O378" s="42"/>
      <c r="P378" s="201">
        <f t="shared" si="121"/>
        <v>0</v>
      </c>
      <c r="Q378" s="201">
        <v>0</v>
      </c>
      <c r="R378" s="201">
        <f t="shared" si="122"/>
        <v>0</v>
      </c>
      <c r="S378" s="201">
        <v>0</v>
      </c>
      <c r="T378" s="202">
        <f t="shared" si="123"/>
        <v>0</v>
      </c>
      <c r="AR378" s="24" t="s">
        <v>412</v>
      </c>
      <c r="AT378" s="24" t="s">
        <v>155</v>
      </c>
      <c r="AU378" s="24" t="s">
        <v>80</v>
      </c>
      <c r="AY378" s="24" t="s">
        <v>152</v>
      </c>
      <c r="BE378" s="203">
        <f t="shared" si="124"/>
        <v>0</v>
      </c>
      <c r="BF378" s="203">
        <f t="shared" si="125"/>
        <v>0</v>
      </c>
      <c r="BG378" s="203">
        <f t="shared" si="126"/>
        <v>0</v>
      </c>
      <c r="BH378" s="203">
        <f t="shared" si="127"/>
        <v>0</v>
      </c>
      <c r="BI378" s="203">
        <f t="shared" si="128"/>
        <v>0</v>
      </c>
      <c r="BJ378" s="24" t="s">
        <v>80</v>
      </c>
      <c r="BK378" s="203">
        <f t="shared" si="129"/>
        <v>0</v>
      </c>
      <c r="BL378" s="24" t="s">
        <v>412</v>
      </c>
      <c r="BM378" s="24" t="s">
        <v>3630</v>
      </c>
    </row>
    <row r="379" spans="2:65" s="1" customFormat="1" ht="16.5" customHeight="1">
      <c r="B379" s="41"/>
      <c r="C379" s="192" t="s">
        <v>3631</v>
      </c>
      <c r="D379" s="192" t="s">
        <v>155</v>
      </c>
      <c r="E379" s="193" t="s">
        <v>446</v>
      </c>
      <c r="F379" s="194" t="s">
        <v>3632</v>
      </c>
      <c r="G379" s="195" t="s">
        <v>242</v>
      </c>
      <c r="H379" s="196">
        <v>300</v>
      </c>
      <c r="I379" s="197"/>
      <c r="J379" s="198">
        <f t="shared" si="120"/>
        <v>0</v>
      </c>
      <c r="K379" s="194" t="s">
        <v>21</v>
      </c>
      <c r="L379" s="61"/>
      <c r="M379" s="199" t="s">
        <v>21</v>
      </c>
      <c r="N379" s="200" t="s">
        <v>43</v>
      </c>
      <c r="O379" s="42"/>
      <c r="P379" s="201">
        <f t="shared" si="121"/>
        <v>0</v>
      </c>
      <c r="Q379" s="201">
        <v>0</v>
      </c>
      <c r="R379" s="201">
        <f t="shared" si="122"/>
        <v>0</v>
      </c>
      <c r="S379" s="201">
        <v>0</v>
      </c>
      <c r="T379" s="202">
        <f t="shared" si="123"/>
        <v>0</v>
      </c>
      <c r="AR379" s="24" t="s">
        <v>412</v>
      </c>
      <c r="AT379" s="24" t="s">
        <v>155</v>
      </c>
      <c r="AU379" s="24" t="s">
        <v>80</v>
      </c>
      <c r="AY379" s="24" t="s">
        <v>152</v>
      </c>
      <c r="BE379" s="203">
        <f t="shared" si="124"/>
        <v>0</v>
      </c>
      <c r="BF379" s="203">
        <f t="shared" si="125"/>
        <v>0</v>
      </c>
      <c r="BG379" s="203">
        <f t="shared" si="126"/>
        <v>0</v>
      </c>
      <c r="BH379" s="203">
        <f t="shared" si="127"/>
        <v>0</v>
      </c>
      <c r="BI379" s="203">
        <f t="shared" si="128"/>
        <v>0</v>
      </c>
      <c r="BJ379" s="24" t="s">
        <v>80</v>
      </c>
      <c r="BK379" s="203">
        <f t="shared" si="129"/>
        <v>0</v>
      </c>
      <c r="BL379" s="24" t="s">
        <v>412</v>
      </c>
      <c r="BM379" s="24" t="s">
        <v>3633</v>
      </c>
    </row>
    <row r="380" spans="2:65" s="1" customFormat="1" ht="25.5" customHeight="1">
      <c r="B380" s="41"/>
      <c r="C380" s="192" t="s">
        <v>3634</v>
      </c>
      <c r="D380" s="192" t="s">
        <v>155</v>
      </c>
      <c r="E380" s="193" t="s">
        <v>465</v>
      </c>
      <c r="F380" s="194" t="s">
        <v>3635</v>
      </c>
      <c r="G380" s="195" t="s">
        <v>804</v>
      </c>
      <c r="H380" s="196">
        <v>7</v>
      </c>
      <c r="I380" s="197"/>
      <c r="J380" s="198">
        <f t="shared" si="120"/>
        <v>0</v>
      </c>
      <c r="K380" s="194" t="s">
        <v>21</v>
      </c>
      <c r="L380" s="61"/>
      <c r="M380" s="199" t="s">
        <v>21</v>
      </c>
      <c r="N380" s="200" t="s">
        <v>43</v>
      </c>
      <c r="O380" s="42"/>
      <c r="P380" s="201">
        <f t="shared" si="121"/>
        <v>0</v>
      </c>
      <c r="Q380" s="201">
        <v>0</v>
      </c>
      <c r="R380" s="201">
        <f t="shared" si="122"/>
        <v>0</v>
      </c>
      <c r="S380" s="201">
        <v>0</v>
      </c>
      <c r="T380" s="202">
        <f t="shared" si="123"/>
        <v>0</v>
      </c>
      <c r="AR380" s="24" t="s">
        <v>412</v>
      </c>
      <c r="AT380" s="24" t="s">
        <v>155</v>
      </c>
      <c r="AU380" s="24" t="s">
        <v>80</v>
      </c>
      <c r="AY380" s="24" t="s">
        <v>152</v>
      </c>
      <c r="BE380" s="203">
        <f t="shared" si="124"/>
        <v>0</v>
      </c>
      <c r="BF380" s="203">
        <f t="shared" si="125"/>
        <v>0</v>
      </c>
      <c r="BG380" s="203">
        <f t="shared" si="126"/>
        <v>0</v>
      </c>
      <c r="BH380" s="203">
        <f t="shared" si="127"/>
        <v>0</v>
      </c>
      <c r="BI380" s="203">
        <f t="shared" si="128"/>
        <v>0</v>
      </c>
      <c r="BJ380" s="24" t="s">
        <v>80</v>
      </c>
      <c r="BK380" s="203">
        <f t="shared" si="129"/>
        <v>0</v>
      </c>
      <c r="BL380" s="24" t="s">
        <v>412</v>
      </c>
      <c r="BM380" s="24" t="s">
        <v>3636</v>
      </c>
    </row>
    <row r="381" spans="2:65" s="1" customFormat="1" ht="16.5" customHeight="1">
      <c r="B381" s="41"/>
      <c r="C381" s="192" t="s">
        <v>3637</v>
      </c>
      <c r="D381" s="192" t="s">
        <v>155</v>
      </c>
      <c r="E381" s="193" t="s">
        <v>871</v>
      </c>
      <c r="F381" s="194" t="s">
        <v>3638</v>
      </c>
      <c r="G381" s="195" t="s">
        <v>804</v>
      </c>
      <c r="H381" s="196">
        <v>20</v>
      </c>
      <c r="I381" s="197"/>
      <c r="J381" s="198">
        <f t="shared" si="120"/>
        <v>0</v>
      </c>
      <c r="K381" s="194" t="s">
        <v>21</v>
      </c>
      <c r="L381" s="61"/>
      <c r="M381" s="199" t="s">
        <v>21</v>
      </c>
      <c r="N381" s="200" t="s">
        <v>43</v>
      </c>
      <c r="O381" s="42"/>
      <c r="P381" s="201">
        <f t="shared" si="121"/>
        <v>0</v>
      </c>
      <c r="Q381" s="201">
        <v>0</v>
      </c>
      <c r="R381" s="201">
        <f t="shared" si="122"/>
        <v>0</v>
      </c>
      <c r="S381" s="201">
        <v>0</v>
      </c>
      <c r="T381" s="202">
        <f t="shared" si="123"/>
        <v>0</v>
      </c>
      <c r="AR381" s="24" t="s">
        <v>412</v>
      </c>
      <c r="AT381" s="24" t="s">
        <v>155</v>
      </c>
      <c r="AU381" s="24" t="s">
        <v>80</v>
      </c>
      <c r="AY381" s="24" t="s">
        <v>152</v>
      </c>
      <c r="BE381" s="203">
        <f t="shared" si="124"/>
        <v>0</v>
      </c>
      <c r="BF381" s="203">
        <f t="shared" si="125"/>
        <v>0</v>
      </c>
      <c r="BG381" s="203">
        <f t="shared" si="126"/>
        <v>0</v>
      </c>
      <c r="BH381" s="203">
        <f t="shared" si="127"/>
        <v>0</v>
      </c>
      <c r="BI381" s="203">
        <f t="shared" si="128"/>
        <v>0</v>
      </c>
      <c r="BJ381" s="24" t="s">
        <v>80</v>
      </c>
      <c r="BK381" s="203">
        <f t="shared" si="129"/>
        <v>0</v>
      </c>
      <c r="BL381" s="24" t="s">
        <v>412</v>
      </c>
      <c r="BM381" s="24" t="s">
        <v>3639</v>
      </c>
    </row>
    <row r="382" spans="2:65" s="1" customFormat="1" ht="25.5" customHeight="1">
      <c r="B382" s="41"/>
      <c r="C382" s="192" t="s">
        <v>3640</v>
      </c>
      <c r="D382" s="192" t="s">
        <v>155</v>
      </c>
      <c r="E382" s="193" t="s">
        <v>3641</v>
      </c>
      <c r="F382" s="194" t="s">
        <v>3642</v>
      </c>
      <c r="G382" s="195" t="s">
        <v>804</v>
      </c>
      <c r="H382" s="196">
        <v>20</v>
      </c>
      <c r="I382" s="197"/>
      <c r="J382" s="198">
        <f t="shared" si="120"/>
        <v>0</v>
      </c>
      <c r="K382" s="194" t="s">
        <v>21</v>
      </c>
      <c r="L382" s="61"/>
      <c r="M382" s="199" t="s">
        <v>21</v>
      </c>
      <c r="N382" s="200" t="s">
        <v>43</v>
      </c>
      <c r="O382" s="42"/>
      <c r="P382" s="201">
        <f t="shared" si="121"/>
        <v>0</v>
      </c>
      <c r="Q382" s="201">
        <v>0</v>
      </c>
      <c r="R382" s="201">
        <f t="shared" si="122"/>
        <v>0</v>
      </c>
      <c r="S382" s="201">
        <v>0</v>
      </c>
      <c r="T382" s="202">
        <f t="shared" si="123"/>
        <v>0</v>
      </c>
      <c r="AR382" s="24" t="s">
        <v>412</v>
      </c>
      <c r="AT382" s="24" t="s">
        <v>155</v>
      </c>
      <c r="AU382" s="24" t="s">
        <v>80</v>
      </c>
      <c r="AY382" s="24" t="s">
        <v>152</v>
      </c>
      <c r="BE382" s="203">
        <f t="shared" si="124"/>
        <v>0</v>
      </c>
      <c r="BF382" s="203">
        <f t="shared" si="125"/>
        <v>0</v>
      </c>
      <c r="BG382" s="203">
        <f t="shared" si="126"/>
        <v>0</v>
      </c>
      <c r="BH382" s="203">
        <f t="shared" si="127"/>
        <v>0</v>
      </c>
      <c r="BI382" s="203">
        <f t="shared" si="128"/>
        <v>0</v>
      </c>
      <c r="BJ382" s="24" t="s">
        <v>80</v>
      </c>
      <c r="BK382" s="203">
        <f t="shared" si="129"/>
        <v>0</v>
      </c>
      <c r="BL382" s="24" t="s">
        <v>412</v>
      </c>
      <c r="BM382" s="24" t="s">
        <v>3643</v>
      </c>
    </row>
    <row r="383" spans="2:65" s="1" customFormat="1" ht="25.5" customHeight="1">
      <c r="B383" s="41"/>
      <c r="C383" s="250" t="s">
        <v>3644</v>
      </c>
      <c r="D383" s="250" t="s">
        <v>177</v>
      </c>
      <c r="E383" s="251" t="s">
        <v>3645</v>
      </c>
      <c r="F383" s="252" t="s">
        <v>3646</v>
      </c>
      <c r="G383" s="253" t="s">
        <v>804</v>
      </c>
      <c r="H383" s="254">
        <v>20</v>
      </c>
      <c r="I383" s="255"/>
      <c r="J383" s="256">
        <f t="shared" si="120"/>
        <v>0</v>
      </c>
      <c r="K383" s="252" t="s">
        <v>21</v>
      </c>
      <c r="L383" s="257"/>
      <c r="M383" s="258" t="s">
        <v>21</v>
      </c>
      <c r="N383" s="259" t="s">
        <v>43</v>
      </c>
      <c r="O383" s="42"/>
      <c r="P383" s="201">
        <f t="shared" si="121"/>
        <v>0</v>
      </c>
      <c r="Q383" s="201">
        <v>0</v>
      </c>
      <c r="R383" s="201">
        <f t="shared" si="122"/>
        <v>0</v>
      </c>
      <c r="S383" s="201">
        <v>0</v>
      </c>
      <c r="T383" s="202">
        <f t="shared" si="123"/>
        <v>0</v>
      </c>
      <c r="AR383" s="24" t="s">
        <v>2609</v>
      </c>
      <c r="AT383" s="24" t="s">
        <v>177</v>
      </c>
      <c r="AU383" s="24" t="s">
        <v>80</v>
      </c>
      <c r="AY383" s="24" t="s">
        <v>152</v>
      </c>
      <c r="BE383" s="203">
        <f t="shared" si="124"/>
        <v>0</v>
      </c>
      <c r="BF383" s="203">
        <f t="shared" si="125"/>
        <v>0</v>
      </c>
      <c r="BG383" s="203">
        <f t="shared" si="126"/>
        <v>0</v>
      </c>
      <c r="BH383" s="203">
        <f t="shared" si="127"/>
        <v>0</v>
      </c>
      <c r="BI383" s="203">
        <f t="shared" si="128"/>
        <v>0</v>
      </c>
      <c r="BJ383" s="24" t="s">
        <v>80</v>
      </c>
      <c r="BK383" s="203">
        <f t="shared" si="129"/>
        <v>0</v>
      </c>
      <c r="BL383" s="24" t="s">
        <v>412</v>
      </c>
      <c r="BM383" s="24" t="s">
        <v>3647</v>
      </c>
    </row>
    <row r="384" spans="2:65" s="1" customFormat="1" ht="16.5" customHeight="1">
      <c r="B384" s="41"/>
      <c r="C384" s="192" t="s">
        <v>3648</v>
      </c>
      <c r="D384" s="192" t="s">
        <v>155</v>
      </c>
      <c r="E384" s="193" t="s">
        <v>880</v>
      </c>
      <c r="F384" s="194" t="s">
        <v>3649</v>
      </c>
      <c r="G384" s="195" t="s">
        <v>1841</v>
      </c>
      <c r="H384" s="196">
        <v>16</v>
      </c>
      <c r="I384" s="197"/>
      <c r="J384" s="198">
        <f t="shared" si="120"/>
        <v>0</v>
      </c>
      <c r="K384" s="194" t="s">
        <v>21</v>
      </c>
      <c r="L384" s="61"/>
      <c r="M384" s="199" t="s">
        <v>21</v>
      </c>
      <c r="N384" s="200" t="s">
        <v>43</v>
      </c>
      <c r="O384" s="42"/>
      <c r="P384" s="201">
        <f t="shared" si="121"/>
        <v>0</v>
      </c>
      <c r="Q384" s="201">
        <v>0</v>
      </c>
      <c r="R384" s="201">
        <f t="shared" si="122"/>
        <v>0</v>
      </c>
      <c r="S384" s="201">
        <v>0</v>
      </c>
      <c r="T384" s="202">
        <f t="shared" si="123"/>
        <v>0</v>
      </c>
      <c r="AR384" s="24" t="s">
        <v>412</v>
      </c>
      <c r="AT384" s="24" t="s">
        <v>155</v>
      </c>
      <c r="AU384" s="24" t="s">
        <v>80</v>
      </c>
      <c r="AY384" s="24" t="s">
        <v>152</v>
      </c>
      <c r="BE384" s="203">
        <f t="shared" si="124"/>
        <v>0</v>
      </c>
      <c r="BF384" s="203">
        <f t="shared" si="125"/>
        <v>0</v>
      </c>
      <c r="BG384" s="203">
        <f t="shared" si="126"/>
        <v>0</v>
      </c>
      <c r="BH384" s="203">
        <f t="shared" si="127"/>
        <v>0</v>
      </c>
      <c r="BI384" s="203">
        <f t="shared" si="128"/>
        <v>0</v>
      </c>
      <c r="BJ384" s="24" t="s">
        <v>80</v>
      </c>
      <c r="BK384" s="203">
        <f t="shared" si="129"/>
        <v>0</v>
      </c>
      <c r="BL384" s="24" t="s">
        <v>412</v>
      </c>
      <c r="BM384" s="24" t="s">
        <v>3650</v>
      </c>
    </row>
    <row r="385" spans="2:65" s="1" customFormat="1" ht="16.5" customHeight="1">
      <c r="B385" s="41"/>
      <c r="C385" s="192" t="s">
        <v>3651</v>
      </c>
      <c r="D385" s="192" t="s">
        <v>155</v>
      </c>
      <c r="E385" s="193" t="s">
        <v>885</v>
      </c>
      <c r="F385" s="194" t="s">
        <v>3652</v>
      </c>
      <c r="G385" s="195" t="s">
        <v>3101</v>
      </c>
      <c r="H385" s="196">
        <v>1</v>
      </c>
      <c r="I385" s="197"/>
      <c r="J385" s="198">
        <f t="shared" si="120"/>
        <v>0</v>
      </c>
      <c r="K385" s="194" t="s">
        <v>21</v>
      </c>
      <c r="L385" s="61"/>
      <c r="M385" s="199" t="s">
        <v>21</v>
      </c>
      <c r="N385" s="200" t="s">
        <v>43</v>
      </c>
      <c r="O385" s="42"/>
      <c r="P385" s="201">
        <f t="shared" si="121"/>
        <v>0</v>
      </c>
      <c r="Q385" s="201">
        <v>0</v>
      </c>
      <c r="R385" s="201">
        <f t="shared" si="122"/>
        <v>0</v>
      </c>
      <c r="S385" s="201">
        <v>0</v>
      </c>
      <c r="T385" s="202">
        <f t="shared" si="123"/>
        <v>0</v>
      </c>
      <c r="AR385" s="24" t="s">
        <v>412</v>
      </c>
      <c r="AT385" s="24" t="s">
        <v>155</v>
      </c>
      <c r="AU385" s="24" t="s">
        <v>80</v>
      </c>
      <c r="AY385" s="24" t="s">
        <v>152</v>
      </c>
      <c r="BE385" s="203">
        <f t="shared" si="124"/>
        <v>0</v>
      </c>
      <c r="BF385" s="203">
        <f t="shared" si="125"/>
        <v>0</v>
      </c>
      <c r="BG385" s="203">
        <f t="shared" si="126"/>
        <v>0</v>
      </c>
      <c r="BH385" s="203">
        <f t="shared" si="127"/>
        <v>0</v>
      </c>
      <c r="BI385" s="203">
        <f t="shared" si="128"/>
        <v>0</v>
      </c>
      <c r="BJ385" s="24" t="s">
        <v>80</v>
      </c>
      <c r="BK385" s="203">
        <f t="shared" si="129"/>
        <v>0</v>
      </c>
      <c r="BL385" s="24" t="s">
        <v>412</v>
      </c>
      <c r="BM385" s="24" t="s">
        <v>3653</v>
      </c>
    </row>
    <row r="386" spans="2:65" s="10" customFormat="1" ht="37.35" customHeight="1">
      <c r="B386" s="176"/>
      <c r="C386" s="177"/>
      <c r="D386" s="178" t="s">
        <v>71</v>
      </c>
      <c r="E386" s="179" t="s">
        <v>3654</v>
      </c>
      <c r="F386" s="179" t="s">
        <v>3655</v>
      </c>
      <c r="G386" s="177"/>
      <c r="H386" s="177"/>
      <c r="I386" s="180"/>
      <c r="J386" s="181">
        <f>BK386</f>
        <v>0</v>
      </c>
      <c r="K386" s="177"/>
      <c r="L386" s="182"/>
      <c r="M386" s="183"/>
      <c r="N386" s="184"/>
      <c r="O386" s="184"/>
      <c r="P386" s="185">
        <f>SUM(P387:P391)</f>
        <v>0</v>
      </c>
      <c r="Q386" s="184"/>
      <c r="R386" s="185">
        <f>SUM(R387:R391)</f>
        <v>0</v>
      </c>
      <c r="S386" s="184"/>
      <c r="T386" s="186">
        <f>SUM(T387:T391)</f>
        <v>0</v>
      </c>
      <c r="AR386" s="187" t="s">
        <v>153</v>
      </c>
      <c r="AT386" s="188" t="s">
        <v>71</v>
      </c>
      <c r="AU386" s="188" t="s">
        <v>72</v>
      </c>
      <c r="AY386" s="187" t="s">
        <v>152</v>
      </c>
      <c r="BK386" s="189">
        <f>SUM(BK387:BK391)</f>
        <v>0</v>
      </c>
    </row>
    <row r="387" spans="2:65" s="1" customFormat="1" ht="16.5" customHeight="1">
      <c r="B387" s="41"/>
      <c r="C387" s="192" t="s">
        <v>3656</v>
      </c>
      <c r="D387" s="192" t="s">
        <v>155</v>
      </c>
      <c r="E387" s="193" t="s">
        <v>889</v>
      </c>
      <c r="F387" s="194" t="s">
        <v>3657</v>
      </c>
      <c r="G387" s="195" t="s">
        <v>804</v>
      </c>
      <c r="H387" s="196">
        <v>141</v>
      </c>
      <c r="I387" s="197"/>
      <c r="J387" s="198">
        <f>ROUND(I387*H387,2)</f>
        <v>0</v>
      </c>
      <c r="K387" s="194" t="s">
        <v>21</v>
      </c>
      <c r="L387" s="61"/>
      <c r="M387" s="199" t="s">
        <v>21</v>
      </c>
      <c r="N387" s="200" t="s">
        <v>43</v>
      </c>
      <c r="O387" s="42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AR387" s="24" t="s">
        <v>412</v>
      </c>
      <c r="AT387" s="24" t="s">
        <v>155</v>
      </c>
      <c r="AU387" s="24" t="s">
        <v>80</v>
      </c>
      <c r="AY387" s="24" t="s">
        <v>152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24" t="s">
        <v>80</v>
      </c>
      <c r="BK387" s="203">
        <f>ROUND(I387*H387,2)</f>
        <v>0</v>
      </c>
      <c r="BL387" s="24" t="s">
        <v>412</v>
      </c>
      <c r="BM387" s="24" t="s">
        <v>3658</v>
      </c>
    </row>
    <row r="388" spans="2:65" s="1" customFormat="1" ht="16.5" customHeight="1">
      <c r="B388" s="41"/>
      <c r="C388" s="192" t="s">
        <v>3659</v>
      </c>
      <c r="D388" s="192" t="s">
        <v>155</v>
      </c>
      <c r="E388" s="193" t="s">
        <v>892</v>
      </c>
      <c r="F388" s="194" t="s">
        <v>3660</v>
      </c>
      <c r="G388" s="195" t="s">
        <v>804</v>
      </c>
      <c r="H388" s="196">
        <v>7</v>
      </c>
      <c r="I388" s="197"/>
      <c r="J388" s="198">
        <f>ROUND(I388*H388,2)</f>
        <v>0</v>
      </c>
      <c r="K388" s="194" t="s">
        <v>21</v>
      </c>
      <c r="L388" s="61"/>
      <c r="M388" s="199" t="s">
        <v>21</v>
      </c>
      <c r="N388" s="200" t="s">
        <v>43</v>
      </c>
      <c r="O388" s="42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AR388" s="24" t="s">
        <v>412</v>
      </c>
      <c r="AT388" s="24" t="s">
        <v>155</v>
      </c>
      <c r="AU388" s="24" t="s">
        <v>80</v>
      </c>
      <c r="AY388" s="24" t="s">
        <v>152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24" t="s">
        <v>80</v>
      </c>
      <c r="BK388" s="203">
        <f>ROUND(I388*H388,2)</f>
        <v>0</v>
      </c>
      <c r="BL388" s="24" t="s">
        <v>412</v>
      </c>
      <c r="BM388" s="24" t="s">
        <v>3661</v>
      </c>
    </row>
    <row r="389" spans="2:65" s="1" customFormat="1" ht="16.5" customHeight="1">
      <c r="B389" s="41"/>
      <c r="C389" s="192" t="s">
        <v>3662</v>
      </c>
      <c r="D389" s="192" t="s">
        <v>155</v>
      </c>
      <c r="E389" s="193" t="s">
        <v>897</v>
      </c>
      <c r="F389" s="194" t="s">
        <v>3663</v>
      </c>
      <c r="G389" s="195" t="s">
        <v>804</v>
      </c>
      <c r="H389" s="196">
        <v>40</v>
      </c>
      <c r="I389" s="197"/>
      <c r="J389" s="198">
        <f>ROUND(I389*H389,2)</f>
        <v>0</v>
      </c>
      <c r="K389" s="194" t="s">
        <v>21</v>
      </c>
      <c r="L389" s="61"/>
      <c r="M389" s="199" t="s">
        <v>21</v>
      </c>
      <c r="N389" s="200" t="s">
        <v>43</v>
      </c>
      <c r="O389" s="42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AR389" s="24" t="s">
        <v>412</v>
      </c>
      <c r="AT389" s="24" t="s">
        <v>155</v>
      </c>
      <c r="AU389" s="24" t="s">
        <v>80</v>
      </c>
      <c r="AY389" s="24" t="s">
        <v>152</v>
      </c>
      <c r="BE389" s="203">
        <f>IF(N389="základní",J389,0)</f>
        <v>0</v>
      </c>
      <c r="BF389" s="203">
        <f>IF(N389="snížená",J389,0)</f>
        <v>0</v>
      </c>
      <c r="BG389" s="203">
        <f>IF(N389="zákl. přenesená",J389,0)</f>
        <v>0</v>
      </c>
      <c r="BH389" s="203">
        <f>IF(N389="sníž. přenesená",J389,0)</f>
        <v>0</v>
      </c>
      <c r="BI389" s="203">
        <f>IF(N389="nulová",J389,0)</f>
        <v>0</v>
      </c>
      <c r="BJ389" s="24" t="s">
        <v>80</v>
      </c>
      <c r="BK389" s="203">
        <f>ROUND(I389*H389,2)</f>
        <v>0</v>
      </c>
      <c r="BL389" s="24" t="s">
        <v>412</v>
      </c>
      <c r="BM389" s="24" t="s">
        <v>3664</v>
      </c>
    </row>
    <row r="390" spans="2:65" s="1" customFormat="1" ht="16.5" customHeight="1">
      <c r="B390" s="41"/>
      <c r="C390" s="192" t="s">
        <v>3665</v>
      </c>
      <c r="D390" s="192" t="s">
        <v>155</v>
      </c>
      <c r="E390" s="193" t="s">
        <v>902</v>
      </c>
      <c r="F390" s="194" t="s">
        <v>3666</v>
      </c>
      <c r="G390" s="195" t="s">
        <v>804</v>
      </c>
      <c r="H390" s="196">
        <v>1</v>
      </c>
      <c r="I390" s="197"/>
      <c r="J390" s="198">
        <f>ROUND(I390*H390,2)</f>
        <v>0</v>
      </c>
      <c r="K390" s="194" t="s">
        <v>21</v>
      </c>
      <c r="L390" s="61"/>
      <c r="M390" s="199" t="s">
        <v>21</v>
      </c>
      <c r="N390" s="200" t="s">
        <v>43</v>
      </c>
      <c r="O390" s="42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AR390" s="24" t="s">
        <v>412</v>
      </c>
      <c r="AT390" s="24" t="s">
        <v>155</v>
      </c>
      <c r="AU390" s="24" t="s">
        <v>80</v>
      </c>
      <c r="AY390" s="24" t="s">
        <v>152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24" t="s">
        <v>80</v>
      </c>
      <c r="BK390" s="203">
        <f>ROUND(I390*H390,2)</f>
        <v>0</v>
      </c>
      <c r="BL390" s="24" t="s">
        <v>412</v>
      </c>
      <c r="BM390" s="24" t="s">
        <v>3667</v>
      </c>
    </row>
    <row r="391" spans="2:65" s="1" customFormat="1" ht="16.5" customHeight="1">
      <c r="B391" s="41"/>
      <c r="C391" s="192" t="s">
        <v>3668</v>
      </c>
      <c r="D391" s="192" t="s">
        <v>155</v>
      </c>
      <c r="E391" s="193" t="s">
        <v>908</v>
      </c>
      <c r="F391" s="194" t="s">
        <v>3669</v>
      </c>
      <c r="G391" s="195" t="s">
        <v>804</v>
      </c>
      <c r="H391" s="196">
        <v>162</v>
      </c>
      <c r="I391" s="197"/>
      <c r="J391" s="198">
        <f>ROUND(I391*H391,2)</f>
        <v>0</v>
      </c>
      <c r="K391" s="194" t="s">
        <v>21</v>
      </c>
      <c r="L391" s="61"/>
      <c r="M391" s="199" t="s">
        <v>21</v>
      </c>
      <c r="N391" s="200" t="s">
        <v>43</v>
      </c>
      <c r="O391" s="42"/>
      <c r="P391" s="201">
        <f>O391*H391</f>
        <v>0</v>
      </c>
      <c r="Q391" s="201">
        <v>0</v>
      </c>
      <c r="R391" s="201">
        <f>Q391*H391</f>
        <v>0</v>
      </c>
      <c r="S391" s="201">
        <v>0</v>
      </c>
      <c r="T391" s="202">
        <f>S391*H391</f>
        <v>0</v>
      </c>
      <c r="AR391" s="24" t="s">
        <v>412</v>
      </c>
      <c r="AT391" s="24" t="s">
        <v>155</v>
      </c>
      <c r="AU391" s="24" t="s">
        <v>80</v>
      </c>
      <c r="AY391" s="24" t="s">
        <v>152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24" t="s">
        <v>80</v>
      </c>
      <c r="BK391" s="203">
        <f>ROUND(I391*H391,2)</f>
        <v>0</v>
      </c>
      <c r="BL391" s="24" t="s">
        <v>412</v>
      </c>
      <c r="BM391" s="24" t="s">
        <v>3670</v>
      </c>
    </row>
    <row r="392" spans="2:65" s="10" customFormat="1" ht="37.35" customHeight="1">
      <c r="B392" s="176"/>
      <c r="C392" s="177"/>
      <c r="D392" s="178" t="s">
        <v>71</v>
      </c>
      <c r="E392" s="179" t="s">
        <v>3671</v>
      </c>
      <c r="F392" s="179" t="s">
        <v>3672</v>
      </c>
      <c r="G392" s="177"/>
      <c r="H392" s="177"/>
      <c r="I392" s="180"/>
      <c r="J392" s="181">
        <f>BK392</f>
        <v>0</v>
      </c>
      <c r="K392" s="177"/>
      <c r="L392" s="182"/>
      <c r="M392" s="183"/>
      <c r="N392" s="184"/>
      <c r="O392" s="184"/>
      <c r="P392" s="185">
        <f>P393</f>
        <v>0</v>
      </c>
      <c r="Q392" s="184"/>
      <c r="R392" s="185">
        <f>R393</f>
        <v>0</v>
      </c>
      <c r="S392" s="184"/>
      <c r="T392" s="186">
        <f>T393</f>
        <v>0</v>
      </c>
      <c r="AR392" s="187" t="s">
        <v>153</v>
      </c>
      <c r="AT392" s="188" t="s">
        <v>71</v>
      </c>
      <c r="AU392" s="188" t="s">
        <v>72</v>
      </c>
      <c r="AY392" s="187" t="s">
        <v>152</v>
      </c>
      <c r="BK392" s="189">
        <f>BK393</f>
        <v>0</v>
      </c>
    </row>
    <row r="393" spans="2:65" s="1" customFormat="1" ht="16.5" customHeight="1">
      <c r="B393" s="41"/>
      <c r="C393" s="192" t="s">
        <v>3673</v>
      </c>
      <c r="D393" s="192" t="s">
        <v>155</v>
      </c>
      <c r="E393" s="193" t="s">
        <v>913</v>
      </c>
      <c r="F393" s="194" t="s">
        <v>3674</v>
      </c>
      <c r="G393" s="195" t="s">
        <v>3101</v>
      </c>
      <c r="H393" s="196">
        <v>1</v>
      </c>
      <c r="I393" s="197"/>
      <c r="J393" s="198">
        <f>ROUND(I393*H393,2)</f>
        <v>0</v>
      </c>
      <c r="K393" s="194" t="s">
        <v>21</v>
      </c>
      <c r="L393" s="61"/>
      <c r="M393" s="199" t="s">
        <v>21</v>
      </c>
      <c r="N393" s="265" t="s">
        <v>43</v>
      </c>
      <c r="O393" s="262"/>
      <c r="P393" s="266">
        <f>O393*H393</f>
        <v>0</v>
      </c>
      <c r="Q393" s="266">
        <v>0</v>
      </c>
      <c r="R393" s="266">
        <f>Q393*H393</f>
        <v>0</v>
      </c>
      <c r="S393" s="266">
        <v>0</v>
      </c>
      <c r="T393" s="267">
        <f>S393*H393</f>
        <v>0</v>
      </c>
      <c r="AR393" s="24" t="s">
        <v>412</v>
      </c>
      <c r="AT393" s="24" t="s">
        <v>155</v>
      </c>
      <c r="AU393" s="24" t="s">
        <v>80</v>
      </c>
      <c r="AY393" s="24" t="s">
        <v>152</v>
      </c>
      <c r="BE393" s="203">
        <f>IF(N393="základní",J393,0)</f>
        <v>0</v>
      </c>
      <c r="BF393" s="203">
        <f>IF(N393="snížená",J393,0)</f>
        <v>0</v>
      </c>
      <c r="BG393" s="203">
        <f>IF(N393="zákl. přenesená",J393,0)</f>
        <v>0</v>
      </c>
      <c r="BH393" s="203">
        <f>IF(N393="sníž. přenesená",J393,0)</f>
        <v>0</v>
      </c>
      <c r="BI393" s="203">
        <f>IF(N393="nulová",J393,0)</f>
        <v>0</v>
      </c>
      <c r="BJ393" s="24" t="s">
        <v>80</v>
      </c>
      <c r="BK393" s="203">
        <f>ROUND(I393*H393,2)</f>
        <v>0</v>
      </c>
      <c r="BL393" s="24" t="s">
        <v>412</v>
      </c>
      <c r="BM393" s="24" t="s">
        <v>3675</v>
      </c>
    </row>
    <row r="394" spans="2:65" s="1" customFormat="1" ht="6.95" customHeight="1">
      <c r="B394" s="56"/>
      <c r="C394" s="57"/>
      <c r="D394" s="57"/>
      <c r="E394" s="57"/>
      <c r="F394" s="57"/>
      <c r="G394" s="57"/>
      <c r="H394" s="57"/>
      <c r="I394" s="139"/>
      <c r="J394" s="57"/>
      <c r="K394" s="57"/>
      <c r="L394" s="61"/>
    </row>
  </sheetData>
  <sheetProtection algorithmName="SHA-512" hashValue="tYxfZpBxJCT2LiF5AMVnJmzsXKyY+GElQzCwb3c+2ZFen4wg8CiuSkthwEnPtmHaSPmgYUg+/CTrhUohvGD1bg==" saltValue="hMV0TRl8yvPDl+UT/gsJdu75/8cocrVv5zG2KXG3IgbKoWUeEYGXEfxpUzYCva1Iz5IZt3jdwEqTtZFSgu9hdQ==" spinCount="100000" sheet="1" objects="1" scenarios="1" formatColumns="0" formatRows="0" autoFilter="0"/>
  <autoFilter ref="C89:K393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tabSelected="1" workbookViewId="0">
      <pane ySplit="1" topLeftCell="A59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101</v>
      </c>
      <c r="G1" s="392" t="s">
        <v>102</v>
      </c>
      <c r="H1" s="392"/>
      <c r="I1" s="115"/>
      <c r="J1" s="114" t="s">
        <v>103</v>
      </c>
      <c r="K1" s="113" t="s">
        <v>104</v>
      </c>
      <c r="L1" s="114" t="s">
        <v>105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4" t="str">
        <f>'Rekapitulace stavby'!K6</f>
        <v>Stavební úpravy stanice st.dětí, dětská klinika-pavilon D3-4.NP, Krajská zdravotní a.s. - Masarykova nemocnice Ústí n.L.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3676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19. 12. 2017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57" customHeight="1">
      <c r="B24" s="121"/>
      <c r="C24" s="122"/>
      <c r="D24" s="122"/>
      <c r="E24" s="353" t="s">
        <v>37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ROUND(SUM(BE77:BE79), 2)</f>
        <v>0</v>
      </c>
      <c r="G30" s="42"/>
      <c r="H30" s="42"/>
      <c r="I30" s="131">
        <v>0.21</v>
      </c>
      <c r="J30" s="130">
        <f>ROUND(ROUND((SUM(BE77:BE79)),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ROUND(SUM(BF77:BF79), 2)</f>
        <v>0</v>
      </c>
      <c r="G31" s="42"/>
      <c r="H31" s="42"/>
      <c r="I31" s="131">
        <v>0.15</v>
      </c>
      <c r="J31" s="130">
        <f>ROUND(ROUND((SUM(BF77:BF79)),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ROUND(SUM(BG77:BG79),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ROUND(SUM(BH77:BH79),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ROUND(SUM(BI77:BI79),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4" t="str">
        <f>E7</f>
        <v>Stavební úpravy stanice st.dětí, dětská klinika-pavilon D3-4.NP, Krajská zdravotní a.s. - Masarykova nemocnice Ústí n.L.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6" t="str">
        <f>E9</f>
        <v>VON - Vedlejší a ostatní náklady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Ústí nad Labem</v>
      </c>
      <c r="G49" s="42"/>
      <c r="H49" s="42"/>
      <c r="I49" s="119" t="s">
        <v>25</v>
      </c>
      <c r="J49" s="120" t="str">
        <f>IF(J12="","",J12)</f>
        <v>19. 12. 2017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Krajská zdravotní a.s., Masarykova nemocnice UL</v>
      </c>
      <c r="G51" s="42"/>
      <c r="H51" s="42"/>
      <c r="I51" s="119" t="s">
        <v>33</v>
      </c>
      <c r="J51" s="353" t="str">
        <f>E21</f>
        <v>ARCHATELIÉR, spol.s r.o., Ústí n.L.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110</v>
      </c>
      <c r="D54" s="132"/>
      <c r="E54" s="132"/>
      <c r="F54" s="132"/>
      <c r="G54" s="132"/>
      <c r="H54" s="132"/>
      <c r="I54" s="145"/>
      <c r="J54" s="146" t="s">
        <v>111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112</v>
      </c>
      <c r="D56" s="42"/>
      <c r="E56" s="42"/>
      <c r="F56" s="42"/>
      <c r="G56" s="42"/>
      <c r="H56" s="42"/>
      <c r="I56" s="118"/>
      <c r="J56" s="128">
        <f>J77</f>
        <v>0</v>
      </c>
      <c r="K56" s="45"/>
      <c r="AU56" s="24" t="s">
        <v>113</v>
      </c>
    </row>
    <row r="57" spans="2:47" s="7" customFormat="1" ht="24.95" customHeight="1">
      <c r="B57" s="149"/>
      <c r="C57" s="150"/>
      <c r="D57" s="151" t="s">
        <v>3677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8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39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42"/>
      <c r="J63" s="60"/>
      <c r="K63" s="60"/>
      <c r="L63" s="61"/>
    </row>
    <row r="64" spans="2:47" s="1" customFormat="1" ht="36.950000000000003" customHeight="1">
      <c r="B64" s="41"/>
      <c r="C64" s="62" t="s">
        <v>136</v>
      </c>
      <c r="D64" s="63"/>
      <c r="E64" s="63"/>
      <c r="F64" s="63"/>
      <c r="G64" s="63"/>
      <c r="H64" s="63"/>
      <c r="I64" s="163"/>
      <c r="J64" s="63"/>
      <c r="K64" s="63"/>
      <c r="L64" s="61"/>
    </row>
    <row r="65" spans="2:65" s="1" customFormat="1" ht="6.95" customHeight="1">
      <c r="B65" s="41"/>
      <c r="C65" s="63"/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14.45" customHeight="1">
      <c r="B66" s="41"/>
      <c r="C66" s="65" t="s">
        <v>18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6.5" customHeight="1">
      <c r="B67" s="41"/>
      <c r="C67" s="63"/>
      <c r="D67" s="63"/>
      <c r="E67" s="389" t="str">
        <f>E7</f>
        <v>Stavební úpravy stanice st.dětí, dětská klinika-pavilon D3-4.NP, Krajská zdravotní a.s. - Masarykova nemocnice Ústí n.L.</v>
      </c>
      <c r="F67" s="390"/>
      <c r="G67" s="390"/>
      <c r="H67" s="390"/>
      <c r="I67" s="163"/>
      <c r="J67" s="63"/>
      <c r="K67" s="63"/>
      <c r="L67" s="61"/>
    </row>
    <row r="68" spans="2:65" s="1" customFormat="1" ht="14.45" customHeight="1">
      <c r="B68" s="41"/>
      <c r="C68" s="65" t="s">
        <v>107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5" s="1" customFormat="1" ht="17.25" customHeight="1">
      <c r="B69" s="41"/>
      <c r="C69" s="63"/>
      <c r="D69" s="63"/>
      <c r="E69" s="364" t="str">
        <f>E9</f>
        <v>VON - Vedlejší a ostatní náklady</v>
      </c>
      <c r="F69" s="391"/>
      <c r="G69" s="391"/>
      <c r="H69" s="391"/>
      <c r="I69" s="163"/>
      <c r="J69" s="63"/>
      <c r="K69" s="63"/>
      <c r="L69" s="61"/>
    </row>
    <row r="70" spans="2:65" s="1" customFormat="1" ht="6.95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65" s="1" customFormat="1" ht="18" customHeight="1">
      <c r="B71" s="41"/>
      <c r="C71" s="65" t="s">
        <v>23</v>
      </c>
      <c r="D71" s="63"/>
      <c r="E71" s="63"/>
      <c r="F71" s="164" t="str">
        <f>F12</f>
        <v>Ústí nad Labem</v>
      </c>
      <c r="G71" s="63"/>
      <c r="H71" s="63"/>
      <c r="I71" s="165" t="s">
        <v>25</v>
      </c>
      <c r="J71" s="73" t="str">
        <f>IF(J12="","",J12)</f>
        <v>19. 12. 2017</v>
      </c>
      <c r="K71" s="63"/>
      <c r="L71" s="61"/>
    </row>
    <row r="72" spans="2:65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5" s="1" customFormat="1">
      <c r="B73" s="41"/>
      <c r="C73" s="65" t="s">
        <v>27</v>
      </c>
      <c r="D73" s="63"/>
      <c r="E73" s="63"/>
      <c r="F73" s="164" t="str">
        <f>E15</f>
        <v>Krajská zdravotní a.s., Masarykova nemocnice UL</v>
      </c>
      <c r="G73" s="63"/>
      <c r="H73" s="63"/>
      <c r="I73" s="165" t="s">
        <v>33</v>
      </c>
      <c r="J73" s="164" t="str">
        <f>E21</f>
        <v>ARCHATELIÉR, spol.s r.o., Ústí n.L.</v>
      </c>
      <c r="K73" s="63"/>
      <c r="L73" s="61"/>
    </row>
    <row r="74" spans="2:65" s="1" customFormat="1" ht="14.45" customHeight="1">
      <c r="B74" s="41"/>
      <c r="C74" s="65" t="s">
        <v>31</v>
      </c>
      <c r="D74" s="63"/>
      <c r="E74" s="63"/>
      <c r="F74" s="164" t="str">
        <f>IF(E18="","",E18)</f>
        <v/>
      </c>
      <c r="G74" s="63"/>
      <c r="H74" s="63"/>
      <c r="I74" s="16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5" s="9" customFormat="1" ht="29.25" customHeight="1">
      <c r="B76" s="166"/>
      <c r="C76" s="167" t="s">
        <v>137</v>
      </c>
      <c r="D76" s="168" t="s">
        <v>57</v>
      </c>
      <c r="E76" s="168" t="s">
        <v>53</v>
      </c>
      <c r="F76" s="168" t="s">
        <v>138</v>
      </c>
      <c r="G76" s="168" t="s">
        <v>139</v>
      </c>
      <c r="H76" s="168" t="s">
        <v>140</v>
      </c>
      <c r="I76" s="169" t="s">
        <v>141</v>
      </c>
      <c r="J76" s="168" t="s">
        <v>111</v>
      </c>
      <c r="K76" s="170" t="s">
        <v>142</v>
      </c>
      <c r="L76" s="171"/>
      <c r="M76" s="81" t="s">
        <v>143</v>
      </c>
      <c r="N76" s="82" t="s">
        <v>42</v>
      </c>
      <c r="O76" s="82" t="s">
        <v>144</v>
      </c>
      <c r="P76" s="82" t="s">
        <v>145</v>
      </c>
      <c r="Q76" s="82" t="s">
        <v>146</v>
      </c>
      <c r="R76" s="82" t="s">
        <v>147</v>
      </c>
      <c r="S76" s="82" t="s">
        <v>148</v>
      </c>
      <c r="T76" s="83" t="s">
        <v>149</v>
      </c>
    </row>
    <row r="77" spans="2:65" s="1" customFormat="1" ht="29.25" customHeight="1">
      <c r="B77" s="41"/>
      <c r="C77" s="87" t="s">
        <v>112</v>
      </c>
      <c r="D77" s="63"/>
      <c r="E77" s="63"/>
      <c r="F77" s="63"/>
      <c r="G77" s="63"/>
      <c r="H77" s="63"/>
      <c r="I77" s="163"/>
      <c r="J77" s="172">
        <f>BK77</f>
        <v>0</v>
      </c>
      <c r="K77" s="63"/>
      <c r="L77" s="61"/>
      <c r="M77" s="84"/>
      <c r="N77" s="85"/>
      <c r="O77" s="85"/>
      <c r="P77" s="173">
        <f>P78</f>
        <v>0</v>
      </c>
      <c r="Q77" s="85"/>
      <c r="R77" s="173">
        <f>R78</f>
        <v>0</v>
      </c>
      <c r="S77" s="85"/>
      <c r="T77" s="174">
        <f>T78</f>
        <v>0</v>
      </c>
      <c r="AT77" s="24" t="s">
        <v>71</v>
      </c>
      <c r="AU77" s="24" t="s">
        <v>113</v>
      </c>
      <c r="BK77" s="175">
        <f>BK78</f>
        <v>0</v>
      </c>
    </row>
    <row r="78" spans="2:65" s="10" customFormat="1" ht="37.35" customHeight="1">
      <c r="B78" s="176"/>
      <c r="C78" s="177"/>
      <c r="D78" s="178" t="s">
        <v>71</v>
      </c>
      <c r="E78" s="179" t="s">
        <v>3678</v>
      </c>
      <c r="F78" s="179" t="s">
        <v>3679</v>
      </c>
      <c r="G78" s="177"/>
      <c r="H78" s="177"/>
      <c r="I78" s="180"/>
      <c r="J78" s="181">
        <f>BK78</f>
        <v>0</v>
      </c>
      <c r="K78" s="177"/>
      <c r="L78" s="182"/>
      <c r="M78" s="183"/>
      <c r="N78" s="184"/>
      <c r="O78" s="184"/>
      <c r="P78" s="185">
        <f>P79</f>
        <v>0</v>
      </c>
      <c r="Q78" s="184"/>
      <c r="R78" s="185">
        <f>R79</f>
        <v>0</v>
      </c>
      <c r="S78" s="184"/>
      <c r="T78" s="186">
        <f>T79</f>
        <v>0</v>
      </c>
      <c r="AR78" s="187" t="s">
        <v>80</v>
      </c>
      <c r="AT78" s="188" t="s">
        <v>71</v>
      </c>
      <c r="AU78" s="188" t="s">
        <v>72</v>
      </c>
      <c r="AY78" s="187" t="s">
        <v>152</v>
      </c>
      <c r="BK78" s="189">
        <f>BK79</f>
        <v>0</v>
      </c>
    </row>
    <row r="79" spans="2:65" s="1" customFormat="1" ht="16.5" customHeight="1">
      <c r="B79" s="41"/>
      <c r="C79" s="192" t="s">
        <v>80</v>
      </c>
      <c r="D79" s="192" t="s">
        <v>155</v>
      </c>
      <c r="E79" s="193" t="s">
        <v>3680</v>
      </c>
      <c r="F79" s="194" t="s">
        <v>3681</v>
      </c>
      <c r="G79" s="195" t="s">
        <v>3101</v>
      </c>
      <c r="H79" s="196">
        <v>1</v>
      </c>
      <c r="I79" s="197"/>
      <c r="J79" s="198">
        <f>ROUND(I79*H79,2)</f>
        <v>0</v>
      </c>
      <c r="K79" s="194" t="s">
        <v>21</v>
      </c>
      <c r="L79" s="61"/>
      <c r="M79" s="199" t="s">
        <v>21</v>
      </c>
      <c r="N79" s="265" t="s">
        <v>43</v>
      </c>
      <c r="O79" s="262"/>
      <c r="P79" s="266">
        <f>O79*H79</f>
        <v>0</v>
      </c>
      <c r="Q79" s="266">
        <v>0</v>
      </c>
      <c r="R79" s="266">
        <f>Q79*H79</f>
        <v>0</v>
      </c>
      <c r="S79" s="266">
        <v>0</v>
      </c>
      <c r="T79" s="267">
        <f>S79*H79</f>
        <v>0</v>
      </c>
      <c r="AR79" s="24" t="s">
        <v>3682</v>
      </c>
      <c r="AT79" s="24" t="s">
        <v>155</v>
      </c>
      <c r="AU79" s="24" t="s">
        <v>80</v>
      </c>
      <c r="AY79" s="24" t="s">
        <v>152</v>
      </c>
      <c r="BE79" s="203">
        <f>IF(N79="základní",J79,0)</f>
        <v>0</v>
      </c>
      <c r="BF79" s="203">
        <f>IF(N79="snížená",J79,0)</f>
        <v>0</v>
      </c>
      <c r="BG79" s="203">
        <f>IF(N79="zákl. přenesená",J79,0)</f>
        <v>0</v>
      </c>
      <c r="BH79" s="203">
        <f>IF(N79="sníž. přenesená",J79,0)</f>
        <v>0</v>
      </c>
      <c r="BI79" s="203">
        <f>IF(N79="nulová",J79,0)</f>
        <v>0</v>
      </c>
      <c r="BJ79" s="24" t="s">
        <v>80</v>
      </c>
      <c r="BK79" s="203">
        <f>ROUND(I79*H79,2)</f>
        <v>0</v>
      </c>
      <c r="BL79" s="24" t="s">
        <v>3682</v>
      </c>
      <c r="BM79" s="24" t="s">
        <v>3683</v>
      </c>
    </row>
    <row r="80" spans="2:65" s="1" customFormat="1" ht="6.95" customHeight="1">
      <c r="B80" s="56"/>
      <c r="C80" s="57"/>
      <c r="D80" s="57"/>
      <c r="E80" s="57"/>
      <c r="F80" s="57"/>
      <c r="G80" s="57"/>
      <c r="H80" s="57"/>
      <c r="I80" s="139"/>
      <c r="J80" s="57"/>
      <c r="K80" s="57"/>
      <c r="L80" s="61"/>
    </row>
  </sheetData>
  <sheetProtection algorithmName="SHA-512" hashValue="EJeDS/YM4PrddDHmYu3EuRL0d6NmxHV/ku5UYjYbuRK/OADqXXiFVrfDyS+3Wg6KRk5Mn9wKcHdlCMhiRg1nHA==" saltValue="zU5ndjApB+/xtM/F/g9ZIOXoX45VOP9ee/2u6KesGzHRJ68/cxrO5gX/Tz0O6R6FIy44yHAPMysziOvTEE/pfA==" spinCount="100000" sheet="1" objects="1" scenarios="1" formatColumns="0" formatRows="0" autoFilter="0"/>
  <autoFilter ref="C76:K7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396" t="s">
        <v>3684</v>
      </c>
      <c r="D3" s="396"/>
      <c r="E3" s="396"/>
      <c r="F3" s="396"/>
      <c r="G3" s="396"/>
      <c r="H3" s="396"/>
      <c r="I3" s="396"/>
      <c r="J3" s="396"/>
      <c r="K3" s="273"/>
    </row>
    <row r="4" spans="2:11" ht="25.5" customHeight="1">
      <c r="B4" s="274"/>
      <c r="C4" s="400" t="s">
        <v>3685</v>
      </c>
      <c r="D4" s="400"/>
      <c r="E4" s="400"/>
      <c r="F4" s="400"/>
      <c r="G4" s="400"/>
      <c r="H4" s="400"/>
      <c r="I4" s="400"/>
      <c r="J4" s="400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399" t="s">
        <v>3686</v>
      </c>
      <c r="D6" s="399"/>
      <c r="E6" s="399"/>
      <c r="F6" s="399"/>
      <c r="G6" s="399"/>
      <c r="H6" s="399"/>
      <c r="I6" s="399"/>
      <c r="J6" s="399"/>
      <c r="K6" s="275"/>
    </row>
    <row r="7" spans="2:11" ht="15" customHeight="1">
      <c r="B7" s="278"/>
      <c r="C7" s="399" t="s">
        <v>3687</v>
      </c>
      <c r="D7" s="399"/>
      <c r="E7" s="399"/>
      <c r="F7" s="399"/>
      <c r="G7" s="399"/>
      <c r="H7" s="399"/>
      <c r="I7" s="399"/>
      <c r="J7" s="399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399" t="s">
        <v>3688</v>
      </c>
      <c r="D9" s="399"/>
      <c r="E9" s="399"/>
      <c r="F9" s="399"/>
      <c r="G9" s="399"/>
      <c r="H9" s="399"/>
      <c r="I9" s="399"/>
      <c r="J9" s="399"/>
      <c r="K9" s="275"/>
    </row>
    <row r="10" spans="2:11" ht="15" customHeight="1">
      <c r="B10" s="278"/>
      <c r="C10" s="277"/>
      <c r="D10" s="399" t="s">
        <v>3689</v>
      </c>
      <c r="E10" s="399"/>
      <c r="F10" s="399"/>
      <c r="G10" s="399"/>
      <c r="H10" s="399"/>
      <c r="I10" s="399"/>
      <c r="J10" s="399"/>
      <c r="K10" s="275"/>
    </row>
    <row r="11" spans="2:11" ht="15" customHeight="1">
      <c r="B11" s="278"/>
      <c r="C11" s="279"/>
      <c r="D11" s="399" t="s">
        <v>3690</v>
      </c>
      <c r="E11" s="399"/>
      <c r="F11" s="399"/>
      <c r="G11" s="399"/>
      <c r="H11" s="399"/>
      <c r="I11" s="399"/>
      <c r="J11" s="399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399" t="s">
        <v>3691</v>
      </c>
      <c r="E13" s="399"/>
      <c r="F13" s="399"/>
      <c r="G13" s="399"/>
      <c r="H13" s="399"/>
      <c r="I13" s="399"/>
      <c r="J13" s="399"/>
      <c r="K13" s="275"/>
    </row>
    <row r="14" spans="2:11" ht="15" customHeight="1">
      <c r="B14" s="278"/>
      <c r="C14" s="279"/>
      <c r="D14" s="399" t="s">
        <v>3692</v>
      </c>
      <c r="E14" s="399"/>
      <c r="F14" s="399"/>
      <c r="G14" s="399"/>
      <c r="H14" s="399"/>
      <c r="I14" s="399"/>
      <c r="J14" s="399"/>
      <c r="K14" s="275"/>
    </row>
    <row r="15" spans="2:11" ht="15" customHeight="1">
      <c r="B15" s="278"/>
      <c r="C15" s="279"/>
      <c r="D15" s="399" t="s">
        <v>3693</v>
      </c>
      <c r="E15" s="399"/>
      <c r="F15" s="399"/>
      <c r="G15" s="399"/>
      <c r="H15" s="399"/>
      <c r="I15" s="399"/>
      <c r="J15" s="399"/>
      <c r="K15" s="275"/>
    </row>
    <row r="16" spans="2:11" ht="15" customHeight="1">
      <c r="B16" s="278"/>
      <c r="C16" s="279"/>
      <c r="D16" s="279"/>
      <c r="E16" s="280" t="s">
        <v>79</v>
      </c>
      <c r="F16" s="399" t="s">
        <v>3694</v>
      </c>
      <c r="G16" s="399"/>
      <c r="H16" s="399"/>
      <c r="I16" s="399"/>
      <c r="J16" s="399"/>
      <c r="K16" s="275"/>
    </row>
    <row r="17" spans="2:11" ht="15" customHeight="1">
      <c r="B17" s="278"/>
      <c r="C17" s="279"/>
      <c r="D17" s="279"/>
      <c r="E17" s="280" t="s">
        <v>3695</v>
      </c>
      <c r="F17" s="399" t="s">
        <v>3696</v>
      </c>
      <c r="G17" s="399"/>
      <c r="H17" s="399"/>
      <c r="I17" s="399"/>
      <c r="J17" s="399"/>
      <c r="K17" s="275"/>
    </row>
    <row r="18" spans="2:11" ht="15" customHeight="1">
      <c r="B18" s="278"/>
      <c r="C18" s="279"/>
      <c r="D18" s="279"/>
      <c r="E18" s="280" t="s">
        <v>3697</v>
      </c>
      <c r="F18" s="399" t="s">
        <v>3698</v>
      </c>
      <c r="G18" s="399"/>
      <c r="H18" s="399"/>
      <c r="I18" s="399"/>
      <c r="J18" s="399"/>
      <c r="K18" s="275"/>
    </row>
    <row r="19" spans="2:11" ht="15" customHeight="1">
      <c r="B19" s="278"/>
      <c r="C19" s="279"/>
      <c r="D19" s="279"/>
      <c r="E19" s="280" t="s">
        <v>98</v>
      </c>
      <c r="F19" s="399" t="s">
        <v>99</v>
      </c>
      <c r="G19" s="399"/>
      <c r="H19" s="399"/>
      <c r="I19" s="399"/>
      <c r="J19" s="399"/>
      <c r="K19" s="275"/>
    </row>
    <row r="20" spans="2:11" ht="15" customHeight="1">
      <c r="B20" s="278"/>
      <c r="C20" s="279"/>
      <c r="D20" s="279"/>
      <c r="E20" s="280" t="s">
        <v>1855</v>
      </c>
      <c r="F20" s="399" t="s">
        <v>2567</v>
      </c>
      <c r="G20" s="399"/>
      <c r="H20" s="399"/>
      <c r="I20" s="399"/>
      <c r="J20" s="399"/>
      <c r="K20" s="275"/>
    </row>
    <row r="21" spans="2:11" ht="15" customHeight="1">
      <c r="B21" s="278"/>
      <c r="C21" s="279"/>
      <c r="D21" s="279"/>
      <c r="E21" s="280" t="s">
        <v>3699</v>
      </c>
      <c r="F21" s="399" t="s">
        <v>3700</v>
      </c>
      <c r="G21" s="399"/>
      <c r="H21" s="399"/>
      <c r="I21" s="399"/>
      <c r="J21" s="399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399" t="s">
        <v>3701</v>
      </c>
      <c r="D23" s="399"/>
      <c r="E23" s="399"/>
      <c r="F23" s="399"/>
      <c r="G23" s="399"/>
      <c r="H23" s="399"/>
      <c r="I23" s="399"/>
      <c r="J23" s="399"/>
      <c r="K23" s="275"/>
    </row>
    <row r="24" spans="2:11" ht="15" customHeight="1">
      <c r="B24" s="278"/>
      <c r="C24" s="399" t="s">
        <v>3702</v>
      </c>
      <c r="D24" s="399"/>
      <c r="E24" s="399"/>
      <c r="F24" s="399"/>
      <c r="G24" s="399"/>
      <c r="H24" s="399"/>
      <c r="I24" s="399"/>
      <c r="J24" s="399"/>
      <c r="K24" s="275"/>
    </row>
    <row r="25" spans="2:11" ht="15" customHeight="1">
      <c r="B25" s="278"/>
      <c r="C25" s="277"/>
      <c r="D25" s="399" t="s">
        <v>3703</v>
      </c>
      <c r="E25" s="399"/>
      <c r="F25" s="399"/>
      <c r="G25" s="399"/>
      <c r="H25" s="399"/>
      <c r="I25" s="399"/>
      <c r="J25" s="399"/>
      <c r="K25" s="275"/>
    </row>
    <row r="26" spans="2:11" ht="15" customHeight="1">
      <c r="B26" s="278"/>
      <c r="C26" s="279"/>
      <c r="D26" s="399" t="s">
        <v>3704</v>
      </c>
      <c r="E26" s="399"/>
      <c r="F26" s="399"/>
      <c r="G26" s="399"/>
      <c r="H26" s="399"/>
      <c r="I26" s="399"/>
      <c r="J26" s="399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399" t="s">
        <v>3705</v>
      </c>
      <c r="E28" s="399"/>
      <c r="F28" s="399"/>
      <c r="G28" s="399"/>
      <c r="H28" s="399"/>
      <c r="I28" s="399"/>
      <c r="J28" s="399"/>
      <c r="K28" s="275"/>
    </row>
    <row r="29" spans="2:11" ht="15" customHeight="1">
      <c r="B29" s="278"/>
      <c r="C29" s="279"/>
      <c r="D29" s="399" t="s">
        <v>3706</v>
      </c>
      <c r="E29" s="399"/>
      <c r="F29" s="399"/>
      <c r="G29" s="399"/>
      <c r="H29" s="399"/>
      <c r="I29" s="399"/>
      <c r="J29" s="399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399" t="s">
        <v>3707</v>
      </c>
      <c r="E31" s="399"/>
      <c r="F31" s="399"/>
      <c r="G31" s="399"/>
      <c r="H31" s="399"/>
      <c r="I31" s="399"/>
      <c r="J31" s="399"/>
      <c r="K31" s="275"/>
    </row>
    <row r="32" spans="2:11" ht="15" customHeight="1">
      <c r="B32" s="278"/>
      <c r="C32" s="279"/>
      <c r="D32" s="399" t="s">
        <v>3708</v>
      </c>
      <c r="E32" s="399"/>
      <c r="F32" s="399"/>
      <c r="G32" s="399"/>
      <c r="H32" s="399"/>
      <c r="I32" s="399"/>
      <c r="J32" s="399"/>
      <c r="K32" s="275"/>
    </row>
    <row r="33" spans="2:11" ht="15" customHeight="1">
      <c r="B33" s="278"/>
      <c r="C33" s="279"/>
      <c r="D33" s="399" t="s">
        <v>3709</v>
      </c>
      <c r="E33" s="399"/>
      <c r="F33" s="399"/>
      <c r="G33" s="399"/>
      <c r="H33" s="399"/>
      <c r="I33" s="399"/>
      <c r="J33" s="399"/>
      <c r="K33" s="275"/>
    </row>
    <row r="34" spans="2:11" ht="15" customHeight="1">
      <c r="B34" s="278"/>
      <c r="C34" s="279"/>
      <c r="D34" s="277"/>
      <c r="E34" s="281" t="s">
        <v>137</v>
      </c>
      <c r="F34" s="277"/>
      <c r="G34" s="399" t="s">
        <v>3710</v>
      </c>
      <c r="H34" s="399"/>
      <c r="I34" s="399"/>
      <c r="J34" s="399"/>
      <c r="K34" s="275"/>
    </row>
    <row r="35" spans="2:11" ht="30.75" customHeight="1">
      <c r="B35" s="278"/>
      <c r="C35" s="279"/>
      <c r="D35" s="277"/>
      <c r="E35" s="281" t="s">
        <v>3711</v>
      </c>
      <c r="F35" s="277"/>
      <c r="G35" s="399" t="s">
        <v>3712</v>
      </c>
      <c r="H35" s="399"/>
      <c r="I35" s="399"/>
      <c r="J35" s="399"/>
      <c r="K35" s="275"/>
    </row>
    <row r="36" spans="2:11" ht="15" customHeight="1">
      <c r="B36" s="278"/>
      <c r="C36" s="279"/>
      <c r="D36" s="277"/>
      <c r="E36" s="281" t="s">
        <v>53</v>
      </c>
      <c r="F36" s="277"/>
      <c r="G36" s="399" t="s">
        <v>3713</v>
      </c>
      <c r="H36" s="399"/>
      <c r="I36" s="399"/>
      <c r="J36" s="399"/>
      <c r="K36" s="275"/>
    </row>
    <row r="37" spans="2:11" ht="15" customHeight="1">
      <c r="B37" s="278"/>
      <c r="C37" s="279"/>
      <c r="D37" s="277"/>
      <c r="E37" s="281" t="s">
        <v>138</v>
      </c>
      <c r="F37" s="277"/>
      <c r="G37" s="399" t="s">
        <v>3714</v>
      </c>
      <c r="H37" s="399"/>
      <c r="I37" s="399"/>
      <c r="J37" s="399"/>
      <c r="K37" s="275"/>
    </row>
    <row r="38" spans="2:11" ht="15" customHeight="1">
      <c r="B38" s="278"/>
      <c r="C38" s="279"/>
      <c r="D38" s="277"/>
      <c r="E38" s="281" t="s">
        <v>139</v>
      </c>
      <c r="F38" s="277"/>
      <c r="G38" s="399" t="s">
        <v>3715</v>
      </c>
      <c r="H38" s="399"/>
      <c r="I38" s="399"/>
      <c r="J38" s="399"/>
      <c r="K38" s="275"/>
    </row>
    <row r="39" spans="2:11" ht="15" customHeight="1">
      <c r="B39" s="278"/>
      <c r="C39" s="279"/>
      <c r="D39" s="277"/>
      <c r="E39" s="281" t="s">
        <v>140</v>
      </c>
      <c r="F39" s="277"/>
      <c r="G39" s="399" t="s">
        <v>3716</v>
      </c>
      <c r="H39" s="399"/>
      <c r="I39" s="399"/>
      <c r="J39" s="399"/>
      <c r="K39" s="275"/>
    </row>
    <row r="40" spans="2:11" ht="15" customHeight="1">
      <c r="B40" s="278"/>
      <c r="C40" s="279"/>
      <c r="D40" s="277"/>
      <c r="E40" s="281" t="s">
        <v>3717</v>
      </c>
      <c r="F40" s="277"/>
      <c r="G40" s="399" t="s">
        <v>3718</v>
      </c>
      <c r="H40" s="399"/>
      <c r="I40" s="399"/>
      <c r="J40" s="399"/>
      <c r="K40" s="275"/>
    </row>
    <row r="41" spans="2:11" ht="15" customHeight="1">
      <c r="B41" s="278"/>
      <c r="C41" s="279"/>
      <c r="D41" s="277"/>
      <c r="E41" s="281"/>
      <c r="F41" s="277"/>
      <c r="G41" s="399" t="s">
        <v>3719</v>
      </c>
      <c r="H41" s="399"/>
      <c r="I41" s="399"/>
      <c r="J41" s="399"/>
      <c r="K41" s="275"/>
    </row>
    <row r="42" spans="2:11" ht="15" customHeight="1">
      <c r="B42" s="278"/>
      <c r="C42" s="279"/>
      <c r="D42" s="277"/>
      <c r="E42" s="281" t="s">
        <v>3720</v>
      </c>
      <c r="F42" s="277"/>
      <c r="G42" s="399" t="s">
        <v>3721</v>
      </c>
      <c r="H42" s="399"/>
      <c r="I42" s="399"/>
      <c r="J42" s="399"/>
      <c r="K42" s="275"/>
    </row>
    <row r="43" spans="2:11" ht="15" customHeight="1">
      <c r="B43" s="278"/>
      <c r="C43" s="279"/>
      <c r="D43" s="277"/>
      <c r="E43" s="281" t="s">
        <v>142</v>
      </c>
      <c r="F43" s="277"/>
      <c r="G43" s="399" t="s">
        <v>3722</v>
      </c>
      <c r="H43" s="399"/>
      <c r="I43" s="399"/>
      <c r="J43" s="399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399" t="s">
        <v>3723</v>
      </c>
      <c r="E45" s="399"/>
      <c r="F45" s="399"/>
      <c r="G45" s="399"/>
      <c r="H45" s="399"/>
      <c r="I45" s="399"/>
      <c r="J45" s="399"/>
      <c r="K45" s="275"/>
    </row>
    <row r="46" spans="2:11" ht="15" customHeight="1">
      <c r="B46" s="278"/>
      <c r="C46" s="279"/>
      <c r="D46" s="279"/>
      <c r="E46" s="399" t="s">
        <v>3724</v>
      </c>
      <c r="F46" s="399"/>
      <c r="G46" s="399"/>
      <c r="H46" s="399"/>
      <c r="I46" s="399"/>
      <c r="J46" s="399"/>
      <c r="K46" s="275"/>
    </row>
    <row r="47" spans="2:11" ht="15" customHeight="1">
      <c r="B47" s="278"/>
      <c r="C47" s="279"/>
      <c r="D47" s="279"/>
      <c r="E47" s="399" t="s">
        <v>3725</v>
      </c>
      <c r="F47" s="399"/>
      <c r="G47" s="399"/>
      <c r="H47" s="399"/>
      <c r="I47" s="399"/>
      <c r="J47" s="399"/>
      <c r="K47" s="275"/>
    </row>
    <row r="48" spans="2:11" ht="15" customHeight="1">
      <c r="B48" s="278"/>
      <c r="C48" s="279"/>
      <c r="D48" s="279"/>
      <c r="E48" s="399" t="s">
        <v>3726</v>
      </c>
      <c r="F48" s="399"/>
      <c r="G48" s="399"/>
      <c r="H48" s="399"/>
      <c r="I48" s="399"/>
      <c r="J48" s="399"/>
      <c r="K48" s="275"/>
    </row>
    <row r="49" spans="2:11" ht="15" customHeight="1">
      <c r="B49" s="278"/>
      <c r="C49" s="279"/>
      <c r="D49" s="399" t="s">
        <v>3727</v>
      </c>
      <c r="E49" s="399"/>
      <c r="F49" s="399"/>
      <c r="G49" s="399"/>
      <c r="H49" s="399"/>
      <c r="I49" s="399"/>
      <c r="J49" s="399"/>
      <c r="K49" s="275"/>
    </row>
    <row r="50" spans="2:11" ht="25.5" customHeight="1">
      <c r="B50" s="274"/>
      <c r="C50" s="400" t="s">
        <v>3728</v>
      </c>
      <c r="D50" s="400"/>
      <c r="E50" s="400"/>
      <c r="F50" s="400"/>
      <c r="G50" s="400"/>
      <c r="H50" s="400"/>
      <c r="I50" s="400"/>
      <c r="J50" s="400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399" t="s">
        <v>3729</v>
      </c>
      <c r="D52" s="399"/>
      <c r="E52" s="399"/>
      <c r="F52" s="399"/>
      <c r="G52" s="399"/>
      <c r="H52" s="399"/>
      <c r="I52" s="399"/>
      <c r="J52" s="399"/>
      <c r="K52" s="275"/>
    </row>
    <row r="53" spans="2:11" ht="15" customHeight="1">
      <c r="B53" s="274"/>
      <c r="C53" s="399" t="s">
        <v>3730</v>
      </c>
      <c r="D53" s="399"/>
      <c r="E53" s="399"/>
      <c r="F53" s="399"/>
      <c r="G53" s="399"/>
      <c r="H53" s="399"/>
      <c r="I53" s="399"/>
      <c r="J53" s="399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399" t="s">
        <v>3731</v>
      </c>
      <c r="D55" s="399"/>
      <c r="E55" s="399"/>
      <c r="F55" s="399"/>
      <c r="G55" s="399"/>
      <c r="H55" s="399"/>
      <c r="I55" s="399"/>
      <c r="J55" s="399"/>
      <c r="K55" s="275"/>
    </row>
    <row r="56" spans="2:11" ht="15" customHeight="1">
      <c r="B56" s="274"/>
      <c r="C56" s="279"/>
      <c r="D56" s="399" t="s">
        <v>3732</v>
      </c>
      <c r="E56" s="399"/>
      <c r="F56" s="399"/>
      <c r="G56" s="399"/>
      <c r="H56" s="399"/>
      <c r="I56" s="399"/>
      <c r="J56" s="399"/>
      <c r="K56" s="275"/>
    </row>
    <row r="57" spans="2:11" ht="15" customHeight="1">
      <c r="B57" s="274"/>
      <c r="C57" s="279"/>
      <c r="D57" s="399" t="s">
        <v>3733</v>
      </c>
      <c r="E57" s="399"/>
      <c r="F57" s="399"/>
      <c r="G57" s="399"/>
      <c r="H57" s="399"/>
      <c r="I57" s="399"/>
      <c r="J57" s="399"/>
      <c r="K57" s="275"/>
    </row>
    <row r="58" spans="2:11" ht="15" customHeight="1">
      <c r="B58" s="274"/>
      <c r="C58" s="279"/>
      <c r="D58" s="399" t="s">
        <v>3734</v>
      </c>
      <c r="E58" s="399"/>
      <c r="F58" s="399"/>
      <c r="G58" s="399"/>
      <c r="H58" s="399"/>
      <c r="I58" s="399"/>
      <c r="J58" s="399"/>
      <c r="K58" s="275"/>
    </row>
    <row r="59" spans="2:11" ht="15" customHeight="1">
      <c r="B59" s="274"/>
      <c r="C59" s="279"/>
      <c r="D59" s="399" t="s">
        <v>3735</v>
      </c>
      <c r="E59" s="399"/>
      <c r="F59" s="399"/>
      <c r="G59" s="399"/>
      <c r="H59" s="399"/>
      <c r="I59" s="399"/>
      <c r="J59" s="399"/>
      <c r="K59" s="275"/>
    </row>
    <row r="60" spans="2:11" ht="15" customHeight="1">
      <c r="B60" s="274"/>
      <c r="C60" s="279"/>
      <c r="D60" s="398" t="s">
        <v>3736</v>
      </c>
      <c r="E60" s="398"/>
      <c r="F60" s="398"/>
      <c r="G60" s="398"/>
      <c r="H60" s="398"/>
      <c r="I60" s="398"/>
      <c r="J60" s="398"/>
      <c r="K60" s="275"/>
    </row>
    <row r="61" spans="2:11" ht="15" customHeight="1">
      <c r="B61" s="274"/>
      <c r="C61" s="279"/>
      <c r="D61" s="399" t="s">
        <v>3737</v>
      </c>
      <c r="E61" s="399"/>
      <c r="F61" s="399"/>
      <c r="G61" s="399"/>
      <c r="H61" s="399"/>
      <c r="I61" s="399"/>
      <c r="J61" s="399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399" t="s">
        <v>3738</v>
      </c>
      <c r="E63" s="399"/>
      <c r="F63" s="399"/>
      <c r="G63" s="399"/>
      <c r="H63" s="399"/>
      <c r="I63" s="399"/>
      <c r="J63" s="399"/>
      <c r="K63" s="275"/>
    </row>
    <row r="64" spans="2:11" ht="15" customHeight="1">
      <c r="B64" s="274"/>
      <c r="C64" s="279"/>
      <c r="D64" s="398" t="s">
        <v>3739</v>
      </c>
      <c r="E64" s="398"/>
      <c r="F64" s="398"/>
      <c r="G64" s="398"/>
      <c r="H64" s="398"/>
      <c r="I64" s="398"/>
      <c r="J64" s="398"/>
      <c r="K64" s="275"/>
    </row>
    <row r="65" spans="2:11" ht="15" customHeight="1">
      <c r="B65" s="274"/>
      <c r="C65" s="279"/>
      <c r="D65" s="399" t="s">
        <v>3740</v>
      </c>
      <c r="E65" s="399"/>
      <c r="F65" s="399"/>
      <c r="G65" s="399"/>
      <c r="H65" s="399"/>
      <c r="I65" s="399"/>
      <c r="J65" s="399"/>
      <c r="K65" s="275"/>
    </row>
    <row r="66" spans="2:11" ht="15" customHeight="1">
      <c r="B66" s="274"/>
      <c r="C66" s="279"/>
      <c r="D66" s="399" t="s">
        <v>3741</v>
      </c>
      <c r="E66" s="399"/>
      <c r="F66" s="399"/>
      <c r="G66" s="399"/>
      <c r="H66" s="399"/>
      <c r="I66" s="399"/>
      <c r="J66" s="399"/>
      <c r="K66" s="275"/>
    </row>
    <row r="67" spans="2:11" ht="15" customHeight="1">
      <c r="B67" s="274"/>
      <c r="C67" s="279"/>
      <c r="D67" s="399" t="s">
        <v>3742</v>
      </c>
      <c r="E67" s="399"/>
      <c r="F67" s="399"/>
      <c r="G67" s="399"/>
      <c r="H67" s="399"/>
      <c r="I67" s="399"/>
      <c r="J67" s="399"/>
      <c r="K67" s="275"/>
    </row>
    <row r="68" spans="2:11" ht="15" customHeight="1">
      <c r="B68" s="274"/>
      <c r="C68" s="279"/>
      <c r="D68" s="399" t="s">
        <v>3743</v>
      </c>
      <c r="E68" s="399"/>
      <c r="F68" s="399"/>
      <c r="G68" s="399"/>
      <c r="H68" s="399"/>
      <c r="I68" s="399"/>
      <c r="J68" s="399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397" t="s">
        <v>105</v>
      </c>
      <c r="D73" s="397"/>
      <c r="E73" s="397"/>
      <c r="F73" s="397"/>
      <c r="G73" s="397"/>
      <c r="H73" s="397"/>
      <c r="I73" s="397"/>
      <c r="J73" s="397"/>
      <c r="K73" s="292"/>
    </row>
    <row r="74" spans="2:11" ht="17.25" customHeight="1">
      <c r="B74" s="291"/>
      <c r="C74" s="293" t="s">
        <v>3744</v>
      </c>
      <c r="D74" s="293"/>
      <c r="E74" s="293"/>
      <c r="F74" s="293" t="s">
        <v>3745</v>
      </c>
      <c r="G74" s="294"/>
      <c r="H74" s="293" t="s">
        <v>138</v>
      </c>
      <c r="I74" s="293" t="s">
        <v>57</v>
      </c>
      <c r="J74" s="293" t="s">
        <v>3746</v>
      </c>
      <c r="K74" s="292"/>
    </row>
    <row r="75" spans="2:11" ht="17.25" customHeight="1">
      <c r="B75" s="291"/>
      <c r="C75" s="295" t="s">
        <v>3747</v>
      </c>
      <c r="D75" s="295"/>
      <c r="E75" s="295"/>
      <c r="F75" s="296" t="s">
        <v>3748</v>
      </c>
      <c r="G75" s="297"/>
      <c r="H75" s="295"/>
      <c r="I75" s="295"/>
      <c r="J75" s="295" t="s">
        <v>3749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53</v>
      </c>
      <c r="D77" s="298"/>
      <c r="E77" s="298"/>
      <c r="F77" s="300" t="s">
        <v>3750</v>
      </c>
      <c r="G77" s="299"/>
      <c r="H77" s="281" t="s">
        <v>3751</v>
      </c>
      <c r="I77" s="281" t="s">
        <v>3752</v>
      </c>
      <c r="J77" s="281">
        <v>20</v>
      </c>
      <c r="K77" s="292"/>
    </row>
    <row r="78" spans="2:11" ht="15" customHeight="1">
      <c r="B78" s="291"/>
      <c r="C78" s="281" t="s">
        <v>3753</v>
      </c>
      <c r="D78" s="281"/>
      <c r="E78" s="281"/>
      <c r="F78" s="300" t="s">
        <v>3750</v>
      </c>
      <c r="G78" s="299"/>
      <c r="H78" s="281" t="s">
        <v>3754</v>
      </c>
      <c r="I78" s="281" t="s">
        <v>3752</v>
      </c>
      <c r="J78" s="281">
        <v>120</v>
      </c>
      <c r="K78" s="292"/>
    </row>
    <row r="79" spans="2:11" ht="15" customHeight="1">
      <c r="B79" s="301"/>
      <c r="C79" s="281" t="s">
        <v>3755</v>
      </c>
      <c r="D79" s="281"/>
      <c r="E79" s="281"/>
      <c r="F79" s="300" t="s">
        <v>3756</v>
      </c>
      <c r="G79" s="299"/>
      <c r="H79" s="281" t="s">
        <v>3757</v>
      </c>
      <c r="I79" s="281" t="s">
        <v>3752</v>
      </c>
      <c r="J79" s="281">
        <v>50</v>
      </c>
      <c r="K79" s="292"/>
    </row>
    <row r="80" spans="2:11" ht="15" customHeight="1">
      <c r="B80" s="301"/>
      <c r="C80" s="281" t="s">
        <v>3758</v>
      </c>
      <c r="D80" s="281"/>
      <c r="E80" s="281"/>
      <c r="F80" s="300" t="s">
        <v>3750</v>
      </c>
      <c r="G80" s="299"/>
      <c r="H80" s="281" t="s">
        <v>3759</v>
      </c>
      <c r="I80" s="281" t="s">
        <v>3760</v>
      </c>
      <c r="J80" s="281"/>
      <c r="K80" s="292"/>
    </row>
    <row r="81" spans="2:11" ht="15" customHeight="1">
      <c r="B81" s="301"/>
      <c r="C81" s="302" t="s">
        <v>3761</v>
      </c>
      <c r="D81" s="302"/>
      <c r="E81" s="302"/>
      <c r="F81" s="303" t="s">
        <v>3756</v>
      </c>
      <c r="G81" s="302"/>
      <c r="H81" s="302" t="s">
        <v>3762</v>
      </c>
      <c r="I81" s="302" t="s">
        <v>3752</v>
      </c>
      <c r="J81" s="302">
        <v>15</v>
      </c>
      <c r="K81" s="292"/>
    </row>
    <row r="82" spans="2:11" ht="15" customHeight="1">
      <c r="B82" s="301"/>
      <c r="C82" s="302" t="s">
        <v>3763</v>
      </c>
      <c r="D82" s="302"/>
      <c r="E82" s="302"/>
      <c r="F82" s="303" t="s">
        <v>3756</v>
      </c>
      <c r="G82" s="302"/>
      <c r="H82" s="302" t="s">
        <v>3764</v>
      </c>
      <c r="I82" s="302" t="s">
        <v>3752</v>
      </c>
      <c r="J82" s="302">
        <v>15</v>
      </c>
      <c r="K82" s="292"/>
    </row>
    <row r="83" spans="2:11" ht="15" customHeight="1">
      <c r="B83" s="301"/>
      <c r="C83" s="302" t="s">
        <v>3765</v>
      </c>
      <c r="D83" s="302"/>
      <c r="E83" s="302"/>
      <c r="F83" s="303" t="s">
        <v>3756</v>
      </c>
      <c r="G83" s="302"/>
      <c r="H83" s="302" t="s">
        <v>3766</v>
      </c>
      <c r="I83" s="302" t="s">
        <v>3752</v>
      </c>
      <c r="J83" s="302">
        <v>20</v>
      </c>
      <c r="K83" s="292"/>
    </row>
    <row r="84" spans="2:11" ht="15" customHeight="1">
      <c r="B84" s="301"/>
      <c r="C84" s="302" t="s">
        <v>3767</v>
      </c>
      <c r="D84" s="302"/>
      <c r="E84" s="302"/>
      <c r="F84" s="303" t="s">
        <v>3756</v>
      </c>
      <c r="G84" s="302"/>
      <c r="H84" s="302" t="s">
        <v>3768</v>
      </c>
      <c r="I84" s="302" t="s">
        <v>3752</v>
      </c>
      <c r="J84" s="302">
        <v>20</v>
      </c>
      <c r="K84" s="292"/>
    </row>
    <row r="85" spans="2:11" ht="15" customHeight="1">
      <c r="B85" s="301"/>
      <c r="C85" s="281" t="s">
        <v>3769</v>
      </c>
      <c r="D85" s="281"/>
      <c r="E85" s="281"/>
      <c r="F85" s="300" t="s">
        <v>3756</v>
      </c>
      <c r="G85" s="299"/>
      <c r="H85" s="281" t="s">
        <v>3770</v>
      </c>
      <c r="I85" s="281" t="s">
        <v>3752</v>
      </c>
      <c r="J85" s="281">
        <v>50</v>
      </c>
      <c r="K85" s="292"/>
    </row>
    <row r="86" spans="2:11" ht="15" customHeight="1">
      <c r="B86" s="301"/>
      <c r="C86" s="281" t="s">
        <v>3771</v>
      </c>
      <c r="D86" s="281"/>
      <c r="E86" s="281"/>
      <c r="F86" s="300" t="s">
        <v>3756</v>
      </c>
      <c r="G86" s="299"/>
      <c r="H86" s="281" t="s">
        <v>3772</v>
      </c>
      <c r="I86" s="281" t="s">
        <v>3752</v>
      </c>
      <c r="J86" s="281">
        <v>20</v>
      </c>
      <c r="K86" s="292"/>
    </row>
    <row r="87" spans="2:11" ht="15" customHeight="1">
      <c r="B87" s="301"/>
      <c r="C87" s="281" t="s">
        <v>3773</v>
      </c>
      <c r="D87" s="281"/>
      <c r="E87" s="281"/>
      <c r="F87" s="300" t="s">
        <v>3756</v>
      </c>
      <c r="G87" s="299"/>
      <c r="H87" s="281" t="s">
        <v>3774</v>
      </c>
      <c r="I87" s="281" t="s">
        <v>3752</v>
      </c>
      <c r="J87" s="281">
        <v>20</v>
      </c>
      <c r="K87" s="292"/>
    </row>
    <row r="88" spans="2:11" ht="15" customHeight="1">
      <c r="B88" s="301"/>
      <c r="C88" s="281" t="s">
        <v>3775</v>
      </c>
      <c r="D88" s="281"/>
      <c r="E88" s="281"/>
      <c r="F88" s="300" t="s">
        <v>3756</v>
      </c>
      <c r="G88" s="299"/>
      <c r="H88" s="281" t="s">
        <v>3776</v>
      </c>
      <c r="I88" s="281" t="s">
        <v>3752</v>
      </c>
      <c r="J88" s="281">
        <v>50</v>
      </c>
      <c r="K88" s="292"/>
    </row>
    <row r="89" spans="2:11" ht="15" customHeight="1">
      <c r="B89" s="301"/>
      <c r="C89" s="281" t="s">
        <v>3777</v>
      </c>
      <c r="D89" s="281"/>
      <c r="E89" s="281"/>
      <c r="F89" s="300" t="s">
        <v>3756</v>
      </c>
      <c r="G89" s="299"/>
      <c r="H89" s="281" t="s">
        <v>3777</v>
      </c>
      <c r="I89" s="281" t="s">
        <v>3752</v>
      </c>
      <c r="J89" s="281">
        <v>50</v>
      </c>
      <c r="K89" s="292"/>
    </row>
    <row r="90" spans="2:11" ht="15" customHeight="1">
      <c r="B90" s="301"/>
      <c r="C90" s="281" t="s">
        <v>143</v>
      </c>
      <c r="D90" s="281"/>
      <c r="E90" s="281"/>
      <c r="F90" s="300" t="s">
        <v>3756</v>
      </c>
      <c r="G90" s="299"/>
      <c r="H90" s="281" t="s">
        <v>3778</v>
      </c>
      <c r="I90" s="281" t="s">
        <v>3752</v>
      </c>
      <c r="J90" s="281">
        <v>255</v>
      </c>
      <c r="K90" s="292"/>
    </row>
    <row r="91" spans="2:11" ht="15" customHeight="1">
      <c r="B91" s="301"/>
      <c r="C91" s="281" t="s">
        <v>3779</v>
      </c>
      <c r="D91" s="281"/>
      <c r="E91" s="281"/>
      <c r="F91" s="300" t="s">
        <v>3750</v>
      </c>
      <c r="G91" s="299"/>
      <c r="H91" s="281" t="s">
        <v>3780</v>
      </c>
      <c r="I91" s="281" t="s">
        <v>3781</v>
      </c>
      <c r="J91" s="281"/>
      <c r="K91" s="292"/>
    </row>
    <row r="92" spans="2:11" ht="15" customHeight="1">
      <c r="B92" s="301"/>
      <c r="C92" s="281" t="s">
        <v>3782</v>
      </c>
      <c r="D92" s="281"/>
      <c r="E92" s="281"/>
      <c r="F92" s="300" t="s">
        <v>3750</v>
      </c>
      <c r="G92" s="299"/>
      <c r="H92" s="281" t="s">
        <v>3783</v>
      </c>
      <c r="I92" s="281" t="s">
        <v>3784</v>
      </c>
      <c r="J92" s="281"/>
      <c r="K92" s="292"/>
    </row>
    <row r="93" spans="2:11" ht="15" customHeight="1">
      <c r="B93" s="301"/>
      <c r="C93" s="281" t="s">
        <v>3785</v>
      </c>
      <c r="D93" s="281"/>
      <c r="E93" s="281"/>
      <c r="F93" s="300" t="s">
        <v>3750</v>
      </c>
      <c r="G93" s="299"/>
      <c r="H93" s="281" t="s">
        <v>3785</v>
      </c>
      <c r="I93" s="281" t="s">
        <v>3784</v>
      </c>
      <c r="J93" s="281"/>
      <c r="K93" s="292"/>
    </row>
    <row r="94" spans="2:11" ht="15" customHeight="1">
      <c r="B94" s="301"/>
      <c r="C94" s="281" t="s">
        <v>38</v>
      </c>
      <c r="D94" s="281"/>
      <c r="E94" s="281"/>
      <c r="F94" s="300" t="s">
        <v>3750</v>
      </c>
      <c r="G94" s="299"/>
      <c r="H94" s="281" t="s">
        <v>3786</v>
      </c>
      <c r="I94" s="281" t="s">
        <v>3784</v>
      </c>
      <c r="J94" s="281"/>
      <c r="K94" s="292"/>
    </row>
    <row r="95" spans="2:11" ht="15" customHeight="1">
      <c r="B95" s="301"/>
      <c r="C95" s="281" t="s">
        <v>48</v>
      </c>
      <c r="D95" s="281"/>
      <c r="E95" s="281"/>
      <c r="F95" s="300" t="s">
        <v>3750</v>
      </c>
      <c r="G95" s="299"/>
      <c r="H95" s="281" t="s">
        <v>3787</v>
      </c>
      <c r="I95" s="281" t="s">
        <v>3784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397" t="s">
        <v>3788</v>
      </c>
      <c r="D100" s="397"/>
      <c r="E100" s="397"/>
      <c r="F100" s="397"/>
      <c r="G100" s="397"/>
      <c r="H100" s="397"/>
      <c r="I100" s="397"/>
      <c r="J100" s="397"/>
      <c r="K100" s="292"/>
    </row>
    <row r="101" spans="2:11" ht="17.25" customHeight="1">
      <c r="B101" s="291"/>
      <c r="C101" s="293" t="s">
        <v>3744</v>
      </c>
      <c r="D101" s="293"/>
      <c r="E101" s="293"/>
      <c r="F101" s="293" t="s">
        <v>3745</v>
      </c>
      <c r="G101" s="294"/>
      <c r="H101" s="293" t="s">
        <v>138</v>
      </c>
      <c r="I101" s="293" t="s">
        <v>57</v>
      </c>
      <c r="J101" s="293" t="s">
        <v>3746</v>
      </c>
      <c r="K101" s="292"/>
    </row>
    <row r="102" spans="2:11" ht="17.25" customHeight="1">
      <c r="B102" s="291"/>
      <c r="C102" s="295" t="s">
        <v>3747</v>
      </c>
      <c r="D102" s="295"/>
      <c r="E102" s="295"/>
      <c r="F102" s="296" t="s">
        <v>3748</v>
      </c>
      <c r="G102" s="297"/>
      <c r="H102" s="295"/>
      <c r="I102" s="295"/>
      <c r="J102" s="295" t="s">
        <v>3749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53</v>
      </c>
      <c r="D104" s="298"/>
      <c r="E104" s="298"/>
      <c r="F104" s="300" t="s">
        <v>3750</v>
      </c>
      <c r="G104" s="309"/>
      <c r="H104" s="281" t="s">
        <v>3789</v>
      </c>
      <c r="I104" s="281" t="s">
        <v>3752</v>
      </c>
      <c r="J104" s="281">
        <v>20</v>
      </c>
      <c r="K104" s="292"/>
    </row>
    <row r="105" spans="2:11" ht="15" customHeight="1">
      <c r="B105" s="291"/>
      <c r="C105" s="281" t="s">
        <v>3753</v>
      </c>
      <c r="D105" s="281"/>
      <c r="E105" s="281"/>
      <c r="F105" s="300" t="s">
        <v>3750</v>
      </c>
      <c r="G105" s="281"/>
      <c r="H105" s="281" t="s">
        <v>3789</v>
      </c>
      <c r="I105" s="281" t="s">
        <v>3752</v>
      </c>
      <c r="J105" s="281">
        <v>120</v>
      </c>
      <c r="K105" s="292"/>
    </row>
    <row r="106" spans="2:11" ht="15" customHeight="1">
      <c r="B106" s="301"/>
      <c r="C106" s="281" t="s">
        <v>3755</v>
      </c>
      <c r="D106" s="281"/>
      <c r="E106" s="281"/>
      <c r="F106" s="300" t="s">
        <v>3756</v>
      </c>
      <c r="G106" s="281"/>
      <c r="H106" s="281" t="s">
        <v>3789</v>
      </c>
      <c r="I106" s="281" t="s">
        <v>3752</v>
      </c>
      <c r="J106" s="281">
        <v>50</v>
      </c>
      <c r="K106" s="292"/>
    </row>
    <row r="107" spans="2:11" ht="15" customHeight="1">
      <c r="B107" s="301"/>
      <c r="C107" s="281" t="s">
        <v>3758</v>
      </c>
      <c r="D107" s="281"/>
      <c r="E107" s="281"/>
      <c r="F107" s="300" t="s">
        <v>3750</v>
      </c>
      <c r="G107" s="281"/>
      <c r="H107" s="281" t="s">
        <v>3789</v>
      </c>
      <c r="I107" s="281" t="s">
        <v>3760</v>
      </c>
      <c r="J107" s="281"/>
      <c r="K107" s="292"/>
    </row>
    <row r="108" spans="2:11" ht="15" customHeight="1">
      <c r="B108" s="301"/>
      <c r="C108" s="281" t="s">
        <v>3769</v>
      </c>
      <c r="D108" s="281"/>
      <c r="E108" s="281"/>
      <c r="F108" s="300" t="s">
        <v>3756</v>
      </c>
      <c r="G108" s="281"/>
      <c r="H108" s="281" t="s">
        <v>3789</v>
      </c>
      <c r="I108" s="281" t="s">
        <v>3752</v>
      </c>
      <c r="J108" s="281">
        <v>50</v>
      </c>
      <c r="K108" s="292"/>
    </row>
    <row r="109" spans="2:11" ht="15" customHeight="1">
      <c r="B109" s="301"/>
      <c r="C109" s="281" t="s">
        <v>3777</v>
      </c>
      <c r="D109" s="281"/>
      <c r="E109" s="281"/>
      <c r="F109" s="300" t="s">
        <v>3756</v>
      </c>
      <c r="G109" s="281"/>
      <c r="H109" s="281" t="s">
        <v>3789</v>
      </c>
      <c r="I109" s="281" t="s">
        <v>3752</v>
      </c>
      <c r="J109" s="281">
        <v>50</v>
      </c>
      <c r="K109" s="292"/>
    </row>
    <row r="110" spans="2:11" ht="15" customHeight="1">
      <c r="B110" s="301"/>
      <c r="C110" s="281" t="s">
        <v>3775</v>
      </c>
      <c r="D110" s="281"/>
      <c r="E110" s="281"/>
      <c r="F110" s="300" t="s">
        <v>3756</v>
      </c>
      <c r="G110" s="281"/>
      <c r="H110" s="281" t="s">
        <v>3789</v>
      </c>
      <c r="I110" s="281" t="s">
        <v>3752</v>
      </c>
      <c r="J110" s="281">
        <v>50</v>
      </c>
      <c r="K110" s="292"/>
    </row>
    <row r="111" spans="2:11" ht="15" customHeight="1">
      <c r="B111" s="301"/>
      <c r="C111" s="281" t="s">
        <v>53</v>
      </c>
      <c r="D111" s="281"/>
      <c r="E111" s="281"/>
      <c r="F111" s="300" t="s">
        <v>3750</v>
      </c>
      <c r="G111" s="281"/>
      <c r="H111" s="281" t="s">
        <v>3790</v>
      </c>
      <c r="I111" s="281" t="s">
        <v>3752</v>
      </c>
      <c r="J111" s="281">
        <v>20</v>
      </c>
      <c r="K111" s="292"/>
    </row>
    <row r="112" spans="2:11" ht="15" customHeight="1">
      <c r="B112" s="301"/>
      <c r="C112" s="281" t="s">
        <v>3791</v>
      </c>
      <c r="D112" s="281"/>
      <c r="E112" s="281"/>
      <c r="F112" s="300" t="s">
        <v>3750</v>
      </c>
      <c r="G112" s="281"/>
      <c r="H112" s="281" t="s">
        <v>3792</v>
      </c>
      <c r="I112" s="281" t="s">
        <v>3752</v>
      </c>
      <c r="J112" s="281">
        <v>120</v>
      </c>
      <c r="K112" s="292"/>
    </row>
    <row r="113" spans="2:11" ht="15" customHeight="1">
      <c r="B113" s="301"/>
      <c r="C113" s="281" t="s">
        <v>38</v>
      </c>
      <c r="D113" s="281"/>
      <c r="E113" s="281"/>
      <c r="F113" s="300" t="s">
        <v>3750</v>
      </c>
      <c r="G113" s="281"/>
      <c r="H113" s="281" t="s">
        <v>3793</v>
      </c>
      <c r="I113" s="281" t="s">
        <v>3784</v>
      </c>
      <c r="J113" s="281"/>
      <c r="K113" s="292"/>
    </row>
    <row r="114" spans="2:11" ht="15" customHeight="1">
      <c r="B114" s="301"/>
      <c r="C114" s="281" t="s">
        <v>48</v>
      </c>
      <c r="D114" s="281"/>
      <c r="E114" s="281"/>
      <c r="F114" s="300" t="s">
        <v>3750</v>
      </c>
      <c r="G114" s="281"/>
      <c r="H114" s="281" t="s">
        <v>3794</v>
      </c>
      <c r="I114" s="281" t="s">
        <v>3784</v>
      </c>
      <c r="J114" s="281"/>
      <c r="K114" s="292"/>
    </row>
    <row r="115" spans="2:11" ht="15" customHeight="1">
      <c r="B115" s="301"/>
      <c r="C115" s="281" t="s">
        <v>57</v>
      </c>
      <c r="D115" s="281"/>
      <c r="E115" s="281"/>
      <c r="F115" s="300" t="s">
        <v>3750</v>
      </c>
      <c r="G115" s="281"/>
      <c r="H115" s="281" t="s">
        <v>3795</v>
      </c>
      <c r="I115" s="281" t="s">
        <v>3796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396" t="s">
        <v>3797</v>
      </c>
      <c r="D120" s="396"/>
      <c r="E120" s="396"/>
      <c r="F120" s="396"/>
      <c r="G120" s="396"/>
      <c r="H120" s="396"/>
      <c r="I120" s="396"/>
      <c r="J120" s="396"/>
      <c r="K120" s="317"/>
    </row>
    <row r="121" spans="2:11" ht="17.25" customHeight="1">
      <c r="B121" s="318"/>
      <c r="C121" s="293" t="s">
        <v>3744</v>
      </c>
      <c r="D121" s="293"/>
      <c r="E121" s="293"/>
      <c r="F121" s="293" t="s">
        <v>3745</v>
      </c>
      <c r="G121" s="294"/>
      <c r="H121" s="293" t="s">
        <v>138</v>
      </c>
      <c r="I121" s="293" t="s">
        <v>57</v>
      </c>
      <c r="J121" s="293" t="s">
        <v>3746</v>
      </c>
      <c r="K121" s="319"/>
    </row>
    <row r="122" spans="2:11" ht="17.25" customHeight="1">
      <c r="B122" s="318"/>
      <c r="C122" s="295" t="s">
        <v>3747</v>
      </c>
      <c r="D122" s="295"/>
      <c r="E122" s="295"/>
      <c r="F122" s="296" t="s">
        <v>3748</v>
      </c>
      <c r="G122" s="297"/>
      <c r="H122" s="295"/>
      <c r="I122" s="295"/>
      <c r="J122" s="295" t="s">
        <v>3749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3753</v>
      </c>
      <c r="D124" s="298"/>
      <c r="E124" s="298"/>
      <c r="F124" s="300" t="s">
        <v>3750</v>
      </c>
      <c r="G124" s="281"/>
      <c r="H124" s="281" t="s">
        <v>3789</v>
      </c>
      <c r="I124" s="281" t="s">
        <v>3752</v>
      </c>
      <c r="J124" s="281">
        <v>120</v>
      </c>
      <c r="K124" s="322"/>
    </row>
    <row r="125" spans="2:11" ht="15" customHeight="1">
      <c r="B125" s="320"/>
      <c r="C125" s="281" t="s">
        <v>3798</v>
      </c>
      <c r="D125" s="281"/>
      <c r="E125" s="281"/>
      <c r="F125" s="300" t="s">
        <v>3750</v>
      </c>
      <c r="G125" s="281"/>
      <c r="H125" s="281" t="s">
        <v>3799</v>
      </c>
      <c r="I125" s="281" t="s">
        <v>3752</v>
      </c>
      <c r="J125" s="281" t="s">
        <v>3800</v>
      </c>
      <c r="K125" s="322"/>
    </row>
    <row r="126" spans="2:11" ht="15" customHeight="1">
      <c r="B126" s="320"/>
      <c r="C126" s="281" t="s">
        <v>3699</v>
      </c>
      <c r="D126" s="281"/>
      <c r="E126" s="281"/>
      <c r="F126" s="300" t="s">
        <v>3750</v>
      </c>
      <c r="G126" s="281"/>
      <c r="H126" s="281" t="s">
        <v>3801</v>
      </c>
      <c r="I126" s="281" t="s">
        <v>3752</v>
      </c>
      <c r="J126" s="281" t="s">
        <v>3800</v>
      </c>
      <c r="K126" s="322"/>
    </row>
    <row r="127" spans="2:11" ht="15" customHeight="1">
      <c r="B127" s="320"/>
      <c r="C127" s="281" t="s">
        <v>3761</v>
      </c>
      <c r="D127" s="281"/>
      <c r="E127" s="281"/>
      <c r="F127" s="300" t="s">
        <v>3756</v>
      </c>
      <c r="G127" s="281"/>
      <c r="H127" s="281" t="s">
        <v>3762</v>
      </c>
      <c r="I127" s="281" t="s">
        <v>3752</v>
      </c>
      <c r="J127" s="281">
        <v>15</v>
      </c>
      <c r="K127" s="322"/>
    </row>
    <row r="128" spans="2:11" ht="15" customHeight="1">
      <c r="B128" s="320"/>
      <c r="C128" s="302" t="s">
        <v>3763</v>
      </c>
      <c r="D128" s="302"/>
      <c r="E128" s="302"/>
      <c r="F128" s="303" t="s">
        <v>3756</v>
      </c>
      <c r="G128" s="302"/>
      <c r="H128" s="302" t="s">
        <v>3764</v>
      </c>
      <c r="I128" s="302" t="s">
        <v>3752</v>
      </c>
      <c r="J128" s="302">
        <v>15</v>
      </c>
      <c r="K128" s="322"/>
    </row>
    <row r="129" spans="2:11" ht="15" customHeight="1">
      <c r="B129" s="320"/>
      <c r="C129" s="302" t="s">
        <v>3765</v>
      </c>
      <c r="D129" s="302"/>
      <c r="E129" s="302"/>
      <c r="F129" s="303" t="s">
        <v>3756</v>
      </c>
      <c r="G129" s="302"/>
      <c r="H129" s="302" t="s">
        <v>3766</v>
      </c>
      <c r="I129" s="302" t="s">
        <v>3752</v>
      </c>
      <c r="J129" s="302">
        <v>20</v>
      </c>
      <c r="K129" s="322"/>
    </row>
    <row r="130" spans="2:11" ht="15" customHeight="1">
      <c r="B130" s="320"/>
      <c r="C130" s="302" t="s">
        <v>3767</v>
      </c>
      <c r="D130" s="302"/>
      <c r="E130" s="302"/>
      <c r="F130" s="303" t="s">
        <v>3756</v>
      </c>
      <c r="G130" s="302"/>
      <c r="H130" s="302" t="s">
        <v>3768</v>
      </c>
      <c r="I130" s="302" t="s">
        <v>3752</v>
      </c>
      <c r="J130" s="302">
        <v>20</v>
      </c>
      <c r="K130" s="322"/>
    </row>
    <row r="131" spans="2:11" ht="15" customHeight="1">
      <c r="B131" s="320"/>
      <c r="C131" s="281" t="s">
        <v>3755</v>
      </c>
      <c r="D131" s="281"/>
      <c r="E131" s="281"/>
      <c r="F131" s="300" t="s">
        <v>3756</v>
      </c>
      <c r="G131" s="281"/>
      <c r="H131" s="281" t="s">
        <v>3789</v>
      </c>
      <c r="I131" s="281" t="s">
        <v>3752</v>
      </c>
      <c r="J131" s="281">
        <v>50</v>
      </c>
      <c r="K131" s="322"/>
    </row>
    <row r="132" spans="2:11" ht="15" customHeight="1">
      <c r="B132" s="320"/>
      <c r="C132" s="281" t="s">
        <v>3769</v>
      </c>
      <c r="D132" s="281"/>
      <c r="E132" s="281"/>
      <c r="F132" s="300" t="s">
        <v>3756</v>
      </c>
      <c r="G132" s="281"/>
      <c r="H132" s="281" t="s">
        <v>3789</v>
      </c>
      <c r="I132" s="281" t="s">
        <v>3752</v>
      </c>
      <c r="J132" s="281">
        <v>50</v>
      </c>
      <c r="K132" s="322"/>
    </row>
    <row r="133" spans="2:11" ht="15" customHeight="1">
      <c r="B133" s="320"/>
      <c r="C133" s="281" t="s">
        <v>3775</v>
      </c>
      <c r="D133" s="281"/>
      <c r="E133" s="281"/>
      <c r="F133" s="300" t="s">
        <v>3756</v>
      </c>
      <c r="G133" s="281"/>
      <c r="H133" s="281" t="s">
        <v>3789</v>
      </c>
      <c r="I133" s="281" t="s">
        <v>3752</v>
      </c>
      <c r="J133" s="281">
        <v>50</v>
      </c>
      <c r="K133" s="322"/>
    </row>
    <row r="134" spans="2:11" ht="15" customHeight="1">
      <c r="B134" s="320"/>
      <c r="C134" s="281" t="s">
        <v>3777</v>
      </c>
      <c r="D134" s="281"/>
      <c r="E134" s="281"/>
      <c r="F134" s="300" t="s">
        <v>3756</v>
      </c>
      <c r="G134" s="281"/>
      <c r="H134" s="281" t="s">
        <v>3789</v>
      </c>
      <c r="I134" s="281" t="s">
        <v>3752</v>
      </c>
      <c r="J134" s="281">
        <v>50</v>
      </c>
      <c r="K134" s="322"/>
    </row>
    <row r="135" spans="2:11" ht="15" customHeight="1">
      <c r="B135" s="320"/>
      <c r="C135" s="281" t="s">
        <v>143</v>
      </c>
      <c r="D135" s="281"/>
      <c r="E135" s="281"/>
      <c r="F135" s="300" t="s">
        <v>3756</v>
      </c>
      <c r="G135" s="281"/>
      <c r="H135" s="281" t="s">
        <v>3802</v>
      </c>
      <c r="I135" s="281" t="s">
        <v>3752</v>
      </c>
      <c r="J135" s="281">
        <v>255</v>
      </c>
      <c r="K135" s="322"/>
    </row>
    <row r="136" spans="2:11" ht="15" customHeight="1">
      <c r="B136" s="320"/>
      <c r="C136" s="281" t="s">
        <v>3779</v>
      </c>
      <c r="D136" s="281"/>
      <c r="E136" s="281"/>
      <c r="F136" s="300" t="s">
        <v>3750</v>
      </c>
      <c r="G136" s="281"/>
      <c r="H136" s="281" t="s">
        <v>3803</v>
      </c>
      <c r="I136" s="281" t="s">
        <v>3781</v>
      </c>
      <c r="J136" s="281"/>
      <c r="K136" s="322"/>
    </row>
    <row r="137" spans="2:11" ht="15" customHeight="1">
      <c r="B137" s="320"/>
      <c r="C137" s="281" t="s">
        <v>3782</v>
      </c>
      <c r="D137" s="281"/>
      <c r="E137" s="281"/>
      <c r="F137" s="300" t="s">
        <v>3750</v>
      </c>
      <c r="G137" s="281"/>
      <c r="H137" s="281" t="s">
        <v>3804</v>
      </c>
      <c r="I137" s="281" t="s">
        <v>3784</v>
      </c>
      <c r="J137" s="281"/>
      <c r="K137" s="322"/>
    </row>
    <row r="138" spans="2:11" ht="15" customHeight="1">
      <c r="B138" s="320"/>
      <c r="C138" s="281" t="s">
        <v>3785</v>
      </c>
      <c r="D138" s="281"/>
      <c r="E138" s="281"/>
      <c r="F138" s="300" t="s">
        <v>3750</v>
      </c>
      <c r="G138" s="281"/>
      <c r="H138" s="281" t="s">
        <v>3785</v>
      </c>
      <c r="I138" s="281" t="s">
        <v>3784</v>
      </c>
      <c r="J138" s="281"/>
      <c r="K138" s="322"/>
    </row>
    <row r="139" spans="2:11" ht="15" customHeight="1">
      <c r="B139" s="320"/>
      <c r="C139" s="281" t="s">
        <v>38</v>
      </c>
      <c r="D139" s="281"/>
      <c r="E139" s="281"/>
      <c r="F139" s="300" t="s">
        <v>3750</v>
      </c>
      <c r="G139" s="281"/>
      <c r="H139" s="281" t="s">
        <v>3805</v>
      </c>
      <c r="I139" s="281" t="s">
        <v>3784</v>
      </c>
      <c r="J139" s="281"/>
      <c r="K139" s="322"/>
    </row>
    <row r="140" spans="2:11" ht="15" customHeight="1">
      <c r="B140" s="320"/>
      <c r="C140" s="281" t="s">
        <v>3806</v>
      </c>
      <c r="D140" s="281"/>
      <c r="E140" s="281"/>
      <c r="F140" s="300" t="s">
        <v>3750</v>
      </c>
      <c r="G140" s="281"/>
      <c r="H140" s="281" t="s">
        <v>3807</v>
      </c>
      <c r="I140" s="281" t="s">
        <v>3784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397" t="s">
        <v>3808</v>
      </c>
      <c r="D145" s="397"/>
      <c r="E145" s="397"/>
      <c r="F145" s="397"/>
      <c r="G145" s="397"/>
      <c r="H145" s="397"/>
      <c r="I145" s="397"/>
      <c r="J145" s="397"/>
      <c r="K145" s="292"/>
    </row>
    <row r="146" spans="2:11" ht="17.25" customHeight="1">
      <c r="B146" s="291"/>
      <c r="C146" s="293" t="s">
        <v>3744</v>
      </c>
      <c r="D146" s="293"/>
      <c r="E146" s="293"/>
      <c r="F146" s="293" t="s">
        <v>3745</v>
      </c>
      <c r="G146" s="294"/>
      <c r="H146" s="293" t="s">
        <v>138</v>
      </c>
      <c r="I146" s="293" t="s">
        <v>57</v>
      </c>
      <c r="J146" s="293" t="s">
        <v>3746</v>
      </c>
      <c r="K146" s="292"/>
    </row>
    <row r="147" spans="2:11" ht="17.25" customHeight="1">
      <c r="B147" s="291"/>
      <c r="C147" s="295" t="s">
        <v>3747</v>
      </c>
      <c r="D147" s="295"/>
      <c r="E147" s="295"/>
      <c r="F147" s="296" t="s">
        <v>3748</v>
      </c>
      <c r="G147" s="297"/>
      <c r="H147" s="295"/>
      <c r="I147" s="295"/>
      <c r="J147" s="295" t="s">
        <v>3749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3753</v>
      </c>
      <c r="D149" s="281"/>
      <c r="E149" s="281"/>
      <c r="F149" s="327" t="s">
        <v>3750</v>
      </c>
      <c r="G149" s="281"/>
      <c r="H149" s="326" t="s">
        <v>3789</v>
      </c>
      <c r="I149" s="326" t="s">
        <v>3752</v>
      </c>
      <c r="J149" s="326">
        <v>120</v>
      </c>
      <c r="K149" s="322"/>
    </row>
    <row r="150" spans="2:11" ht="15" customHeight="1">
      <c r="B150" s="301"/>
      <c r="C150" s="326" t="s">
        <v>3798</v>
      </c>
      <c r="D150" s="281"/>
      <c r="E150" s="281"/>
      <c r="F150" s="327" t="s">
        <v>3750</v>
      </c>
      <c r="G150" s="281"/>
      <c r="H150" s="326" t="s">
        <v>3809</v>
      </c>
      <c r="I150" s="326" t="s">
        <v>3752</v>
      </c>
      <c r="J150" s="326" t="s">
        <v>3800</v>
      </c>
      <c r="K150" s="322"/>
    </row>
    <row r="151" spans="2:11" ht="15" customHeight="1">
      <c r="B151" s="301"/>
      <c r="C151" s="326" t="s">
        <v>3699</v>
      </c>
      <c r="D151" s="281"/>
      <c r="E151" s="281"/>
      <c r="F151" s="327" t="s">
        <v>3750</v>
      </c>
      <c r="G151" s="281"/>
      <c r="H151" s="326" t="s">
        <v>3810</v>
      </c>
      <c r="I151" s="326" t="s">
        <v>3752</v>
      </c>
      <c r="J151" s="326" t="s">
        <v>3800</v>
      </c>
      <c r="K151" s="322"/>
    </row>
    <row r="152" spans="2:11" ht="15" customHeight="1">
      <c r="B152" s="301"/>
      <c r="C152" s="326" t="s">
        <v>3755</v>
      </c>
      <c r="D152" s="281"/>
      <c r="E152" s="281"/>
      <c r="F152" s="327" t="s">
        <v>3756</v>
      </c>
      <c r="G152" s="281"/>
      <c r="H152" s="326" t="s">
        <v>3789</v>
      </c>
      <c r="I152" s="326" t="s">
        <v>3752</v>
      </c>
      <c r="J152" s="326">
        <v>50</v>
      </c>
      <c r="K152" s="322"/>
    </row>
    <row r="153" spans="2:11" ht="15" customHeight="1">
      <c r="B153" s="301"/>
      <c r="C153" s="326" t="s">
        <v>3758</v>
      </c>
      <c r="D153" s="281"/>
      <c r="E153" s="281"/>
      <c r="F153" s="327" t="s">
        <v>3750</v>
      </c>
      <c r="G153" s="281"/>
      <c r="H153" s="326" t="s">
        <v>3789</v>
      </c>
      <c r="I153" s="326" t="s">
        <v>3760</v>
      </c>
      <c r="J153" s="326"/>
      <c r="K153" s="322"/>
    </row>
    <row r="154" spans="2:11" ht="15" customHeight="1">
      <c r="B154" s="301"/>
      <c r="C154" s="326" t="s">
        <v>3769</v>
      </c>
      <c r="D154" s="281"/>
      <c r="E154" s="281"/>
      <c r="F154" s="327" t="s">
        <v>3756</v>
      </c>
      <c r="G154" s="281"/>
      <c r="H154" s="326" t="s">
        <v>3789</v>
      </c>
      <c r="I154" s="326" t="s">
        <v>3752</v>
      </c>
      <c r="J154" s="326">
        <v>50</v>
      </c>
      <c r="K154" s="322"/>
    </row>
    <row r="155" spans="2:11" ht="15" customHeight="1">
      <c r="B155" s="301"/>
      <c r="C155" s="326" t="s">
        <v>3777</v>
      </c>
      <c r="D155" s="281"/>
      <c r="E155" s="281"/>
      <c r="F155" s="327" t="s">
        <v>3756</v>
      </c>
      <c r="G155" s="281"/>
      <c r="H155" s="326" t="s">
        <v>3789</v>
      </c>
      <c r="I155" s="326" t="s">
        <v>3752</v>
      </c>
      <c r="J155" s="326">
        <v>50</v>
      </c>
      <c r="K155" s="322"/>
    </row>
    <row r="156" spans="2:11" ht="15" customHeight="1">
      <c r="B156" s="301"/>
      <c r="C156" s="326" t="s">
        <v>3775</v>
      </c>
      <c r="D156" s="281"/>
      <c r="E156" s="281"/>
      <c r="F156" s="327" t="s">
        <v>3756</v>
      </c>
      <c r="G156" s="281"/>
      <c r="H156" s="326" t="s">
        <v>3789</v>
      </c>
      <c r="I156" s="326" t="s">
        <v>3752</v>
      </c>
      <c r="J156" s="326">
        <v>50</v>
      </c>
      <c r="K156" s="322"/>
    </row>
    <row r="157" spans="2:11" ht="15" customHeight="1">
      <c r="B157" s="301"/>
      <c r="C157" s="326" t="s">
        <v>110</v>
      </c>
      <c r="D157" s="281"/>
      <c r="E157" s="281"/>
      <c r="F157" s="327" t="s">
        <v>3750</v>
      </c>
      <c r="G157" s="281"/>
      <c r="H157" s="326" t="s">
        <v>3811</v>
      </c>
      <c r="I157" s="326" t="s">
        <v>3752</v>
      </c>
      <c r="J157" s="326" t="s">
        <v>3812</v>
      </c>
      <c r="K157" s="322"/>
    </row>
    <row r="158" spans="2:11" ht="15" customHeight="1">
      <c r="B158" s="301"/>
      <c r="C158" s="326" t="s">
        <v>3813</v>
      </c>
      <c r="D158" s="281"/>
      <c r="E158" s="281"/>
      <c r="F158" s="327" t="s">
        <v>3750</v>
      </c>
      <c r="G158" s="281"/>
      <c r="H158" s="326" t="s">
        <v>3814</v>
      </c>
      <c r="I158" s="326" t="s">
        <v>3784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396" t="s">
        <v>3815</v>
      </c>
      <c r="D163" s="396"/>
      <c r="E163" s="396"/>
      <c r="F163" s="396"/>
      <c r="G163" s="396"/>
      <c r="H163" s="396"/>
      <c r="I163" s="396"/>
      <c r="J163" s="396"/>
      <c r="K163" s="273"/>
    </row>
    <row r="164" spans="2:11" ht="17.25" customHeight="1">
      <c r="B164" s="272"/>
      <c r="C164" s="293" t="s">
        <v>3744</v>
      </c>
      <c r="D164" s="293"/>
      <c r="E164" s="293"/>
      <c r="F164" s="293" t="s">
        <v>3745</v>
      </c>
      <c r="G164" s="330"/>
      <c r="H164" s="331" t="s">
        <v>138</v>
      </c>
      <c r="I164" s="331" t="s">
        <v>57</v>
      </c>
      <c r="J164" s="293" t="s">
        <v>3746</v>
      </c>
      <c r="K164" s="273"/>
    </row>
    <row r="165" spans="2:11" ht="17.25" customHeight="1">
      <c r="B165" s="274"/>
      <c r="C165" s="295" t="s">
        <v>3747</v>
      </c>
      <c r="D165" s="295"/>
      <c r="E165" s="295"/>
      <c r="F165" s="296" t="s">
        <v>3748</v>
      </c>
      <c r="G165" s="332"/>
      <c r="H165" s="333"/>
      <c r="I165" s="333"/>
      <c r="J165" s="295" t="s">
        <v>3749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3753</v>
      </c>
      <c r="D167" s="281"/>
      <c r="E167" s="281"/>
      <c r="F167" s="300" t="s">
        <v>3750</v>
      </c>
      <c r="G167" s="281"/>
      <c r="H167" s="281" t="s">
        <v>3789</v>
      </c>
      <c r="I167" s="281" t="s">
        <v>3752</v>
      </c>
      <c r="J167" s="281">
        <v>120</v>
      </c>
      <c r="K167" s="322"/>
    </row>
    <row r="168" spans="2:11" ht="15" customHeight="1">
      <c r="B168" s="301"/>
      <c r="C168" s="281" t="s">
        <v>3798</v>
      </c>
      <c r="D168" s="281"/>
      <c r="E168" s="281"/>
      <c r="F168" s="300" t="s">
        <v>3750</v>
      </c>
      <c r="G168" s="281"/>
      <c r="H168" s="281" t="s">
        <v>3799</v>
      </c>
      <c r="I168" s="281" t="s">
        <v>3752</v>
      </c>
      <c r="J168" s="281" t="s">
        <v>3800</v>
      </c>
      <c r="K168" s="322"/>
    </row>
    <row r="169" spans="2:11" ht="15" customHeight="1">
      <c r="B169" s="301"/>
      <c r="C169" s="281" t="s">
        <v>3699</v>
      </c>
      <c r="D169" s="281"/>
      <c r="E169" s="281"/>
      <c r="F169" s="300" t="s">
        <v>3750</v>
      </c>
      <c r="G169" s="281"/>
      <c r="H169" s="281" t="s">
        <v>3816</v>
      </c>
      <c r="I169" s="281" t="s">
        <v>3752</v>
      </c>
      <c r="J169" s="281" t="s">
        <v>3800</v>
      </c>
      <c r="K169" s="322"/>
    </row>
    <row r="170" spans="2:11" ht="15" customHeight="1">
      <c r="B170" s="301"/>
      <c r="C170" s="281" t="s">
        <v>3755</v>
      </c>
      <c r="D170" s="281"/>
      <c r="E170" s="281"/>
      <c r="F170" s="300" t="s">
        <v>3756</v>
      </c>
      <c r="G170" s="281"/>
      <c r="H170" s="281" t="s">
        <v>3816</v>
      </c>
      <c r="I170" s="281" t="s">
        <v>3752</v>
      </c>
      <c r="J170" s="281">
        <v>50</v>
      </c>
      <c r="K170" s="322"/>
    </row>
    <row r="171" spans="2:11" ht="15" customHeight="1">
      <c r="B171" s="301"/>
      <c r="C171" s="281" t="s">
        <v>3758</v>
      </c>
      <c r="D171" s="281"/>
      <c r="E171" s="281"/>
      <c r="F171" s="300" t="s">
        <v>3750</v>
      </c>
      <c r="G171" s="281"/>
      <c r="H171" s="281" t="s">
        <v>3816</v>
      </c>
      <c r="I171" s="281" t="s">
        <v>3760</v>
      </c>
      <c r="J171" s="281"/>
      <c r="K171" s="322"/>
    </row>
    <row r="172" spans="2:11" ht="15" customHeight="1">
      <c r="B172" s="301"/>
      <c r="C172" s="281" t="s">
        <v>3769</v>
      </c>
      <c r="D172" s="281"/>
      <c r="E172" s="281"/>
      <c r="F172" s="300" t="s">
        <v>3756</v>
      </c>
      <c r="G172" s="281"/>
      <c r="H172" s="281" t="s">
        <v>3816</v>
      </c>
      <c r="I172" s="281" t="s">
        <v>3752</v>
      </c>
      <c r="J172" s="281">
        <v>50</v>
      </c>
      <c r="K172" s="322"/>
    </row>
    <row r="173" spans="2:11" ht="15" customHeight="1">
      <c r="B173" s="301"/>
      <c r="C173" s="281" t="s">
        <v>3777</v>
      </c>
      <c r="D173" s="281"/>
      <c r="E173" s="281"/>
      <c r="F173" s="300" t="s">
        <v>3756</v>
      </c>
      <c r="G173" s="281"/>
      <c r="H173" s="281" t="s">
        <v>3816</v>
      </c>
      <c r="I173" s="281" t="s">
        <v>3752</v>
      </c>
      <c r="J173" s="281">
        <v>50</v>
      </c>
      <c r="K173" s="322"/>
    </row>
    <row r="174" spans="2:11" ht="15" customHeight="1">
      <c r="B174" s="301"/>
      <c r="C174" s="281" t="s">
        <v>3775</v>
      </c>
      <c r="D174" s="281"/>
      <c r="E174" s="281"/>
      <c r="F174" s="300" t="s">
        <v>3756</v>
      </c>
      <c r="G174" s="281"/>
      <c r="H174" s="281" t="s">
        <v>3816</v>
      </c>
      <c r="I174" s="281" t="s">
        <v>3752</v>
      </c>
      <c r="J174" s="281">
        <v>50</v>
      </c>
      <c r="K174" s="322"/>
    </row>
    <row r="175" spans="2:11" ht="15" customHeight="1">
      <c r="B175" s="301"/>
      <c r="C175" s="281" t="s">
        <v>137</v>
      </c>
      <c r="D175" s="281"/>
      <c r="E175" s="281"/>
      <c r="F175" s="300" t="s">
        <v>3750</v>
      </c>
      <c r="G175" s="281"/>
      <c r="H175" s="281" t="s">
        <v>3817</v>
      </c>
      <c r="I175" s="281" t="s">
        <v>3818</v>
      </c>
      <c r="J175" s="281"/>
      <c r="K175" s="322"/>
    </row>
    <row r="176" spans="2:11" ht="15" customHeight="1">
      <c r="B176" s="301"/>
      <c r="C176" s="281" t="s">
        <v>57</v>
      </c>
      <c r="D176" s="281"/>
      <c r="E176" s="281"/>
      <c r="F176" s="300" t="s">
        <v>3750</v>
      </c>
      <c r="G176" s="281"/>
      <c r="H176" s="281" t="s">
        <v>3819</v>
      </c>
      <c r="I176" s="281" t="s">
        <v>3820</v>
      </c>
      <c r="J176" s="281">
        <v>1</v>
      </c>
      <c r="K176" s="322"/>
    </row>
    <row r="177" spans="2:11" ht="15" customHeight="1">
      <c r="B177" s="301"/>
      <c r="C177" s="281" t="s">
        <v>53</v>
      </c>
      <c r="D177" s="281"/>
      <c r="E177" s="281"/>
      <c r="F177" s="300" t="s">
        <v>3750</v>
      </c>
      <c r="G177" s="281"/>
      <c r="H177" s="281" t="s">
        <v>3821</v>
      </c>
      <c r="I177" s="281" t="s">
        <v>3752</v>
      </c>
      <c r="J177" s="281">
        <v>20</v>
      </c>
      <c r="K177" s="322"/>
    </row>
    <row r="178" spans="2:11" ht="15" customHeight="1">
      <c r="B178" s="301"/>
      <c r="C178" s="281" t="s">
        <v>138</v>
      </c>
      <c r="D178" s="281"/>
      <c r="E178" s="281"/>
      <c r="F178" s="300" t="s">
        <v>3750</v>
      </c>
      <c r="G178" s="281"/>
      <c r="H178" s="281" t="s">
        <v>3822</v>
      </c>
      <c r="I178" s="281" t="s">
        <v>3752</v>
      </c>
      <c r="J178" s="281">
        <v>255</v>
      </c>
      <c r="K178" s="322"/>
    </row>
    <row r="179" spans="2:11" ht="15" customHeight="1">
      <c r="B179" s="301"/>
      <c r="C179" s="281" t="s">
        <v>139</v>
      </c>
      <c r="D179" s="281"/>
      <c r="E179" s="281"/>
      <c r="F179" s="300" t="s">
        <v>3750</v>
      </c>
      <c r="G179" s="281"/>
      <c r="H179" s="281" t="s">
        <v>3715</v>
      </c>
      <c r="I179" s="281" t="s">
        <v>3752</v>
      </c>
      <c r="J179" s="281">
        <v>10</v>
      </c>
      <c r="K179" s="322"/>
    </row>
    <row r="180" spans="2:11" ht="15" customHeight="1">
      <c r="B180" s="301"/>
      <c r="C180" s="281" t="s">
        <v>140</v>
      </c>
      <c r="D180" s="281"/>
      <c r="E180" s="281"/>
      <c r="F180" s="300" t="s">
        <v>3750</v>
      </c>
      <c r="G180" s="281"/>
      <c r="H180" s="281" t="s">
        <v>3823</v>
      </c>
      <c r="I180" s="281" t="s">
        <v>3784</v>
      </c>
      <c r="J180" s="281"/>
      <c r="K180" s="322"/>
    </row>
    <row r="181" spans="2:11" ht="15" customHeight="1">
      <c r="B181" s="301"/>
      <c r="C181" s="281" t="s">
        <v>3824</v>
      </c>
      <c r="D181" s="281"/>
      <c r="E181" s="281"/>
      <c r="F181" s="300" t="s">
        <v>3750</v>
      </c>
      <c r="G181" s="281"/>
      <c r="H181" s="281" t="s">
        <v>3825</v>
      </c>
      <c r="I181" s="281" t="s">
        <v>3784</v>
      </c>
      <c r="J181" s="281"/>
      <c r="K181" s="322"/>
    </row>
    <row r="182" spans="2:11" ht="15" customHeight="1">
      <c r="B182" s="301"/>
      <c r="C182" s="281" t="s">
        <v>3813</v>
      </c>
      <c r="D182" s="281"/>
      <c r="E182" s="281"/>
      <c r="F182" s="300" t="s">
        <v>3750</v>
      </c>
      <c r="G182" s="281"/>
      <c r="H182" s="281" t="s">
        <v>3826</v>
      </c>
      <c r="I182" s="281" t="s">
        <v>3784</v>
      </c>
      <c r="J182" s="281"/>
      <c r="K182" s="322"/>
    </row>
    <row r="183" spans="2:11" ht="15" customHeight="1">
      <c r="B183" s="301"/>
      <c r="C183" s="281" t="s">
        <v>142</v>
      </c>
      <c r="D183" s="281"/>
      <c r="E183" s="281"/>
      <c r="F183" s="300" t="s">
        <v>3756</v>
      </c>
      <c r="G183" s="281"/>
      <c r="H183" s="281" t="s">
        <v>3827</v>
      </c>
      <c r="I183" s="281" t="s">
        <v>3752</v>
      </c>
      <c r="J183" s="281">
        <v>50</v>
      </c>
      <c r="K183" s="322"/>
    </row>
    <row r="184" spans="2:11" ht="15" customHeight="1">
      <c r="B184" s="301"/>
      <c r="C184" s="281" t="s">
        <v>3828</v>
      </c>
      <c r="D184" s="281"/>
      <c r="E184" s="281"/>
      <c r="F184" s="300" t="s">
        <v>3756</v>
      </c>
      <c r="G184" s="281"/>
      <c r="H184" s="281" t="s">
        <v>3829</v>
      </c>
      <c r="I184" s="281" t="s">
        <v>3830</v>
      </c>
      <c r="J184" s="281"/>
      <c r="K184" s="322"/>
    </row>
    <row r="185" spans="2:11" ht="15" customHeight="1">
      <c r="B185" s="301"/>
      <c r="C185" s="281" t="s">
        <v>3831</v>
      </c>
      <c r="D185" s="281"/>
      <c r="E185" s="281"/>
      <c r="F185" s="300" t="s">
        <v>3756</v>
      </c>
      <c r="G185" s="281"/>
      <c r="H185" s="281" t="s">
        <v>3832</v>
      </c>
      <c r="I185" s="281" t="s">
        <v>3830</v>
      </c>
      <c r="J185" s="281"/>
      <c r="K185" s="322"/>
    </row>
    <row r="186" spans="2:11" ht="15" customHeight="1">
      <c r="B186" s="301"/>
      <c r="C186" s="281" t="s">
        <v>3833</v>
      </c>
      <c r="D186" s="281"/>
      <c r="E186" s="281"/>
      <c r="F186" s="300" t="s">
        <v>3756</v>
      </c>
      <c r="G186" s="281"/>
      <c r="H186" s="281" t="s">
        <v>3834</v>
      </c>
      <c r="I186" s="281" t="s">
        <v>3830</v>
      </c>
      <c r="J186" s="281"/>
      <c r="K186" s="322"/>
    </row>
    <row r="187" spans="2:11" ht="15" customHeight="1">
      <c r="B187" s="301"/>
      <c r="C187" s="334" t="s">
        <v>3835</v>
      </c>
      <c r="D187" s="281"/>
      <c r="E187" s="281"/>
      <c r="F187" s="300" t="s">
        <v>3756</v>
      </c>
      <c r="G187" s="281"/>
      <c r="H187" s="281" t="s">
        <v>3836</v>
      </c>
      <c r="I187" s="281" t="s">
        <v>3837</v>
      </c>
      <c r="J187" s="335" t="s">
        <v>3838</v>
      </c>
      <c r="K187" s="322"/>
    </row>
    <row r="188" spans="2:11" ht="15" customHeight="1">
      <c r="B188" s="301"/>
      <c r="C188" s="286" t="s">
        <v>42</v>
      </c>
      <c r="D188" s="281"/>
      <c r="E188" s="281"/>
      <c r="F188" s="300" t="s">
        <v>3750</v>
      </c>
      <c r="G188" s="281"/>
      <c r="H188" s="277" t="s">
        <v>3839</v>
      </c>
      <c r="I188" s="281" t="s">
        <v>3840</v>
      </c>
      <c r="J188" s="281"/>
      <c r="K188" s="322"/>
    </row>
    <row r="189" spans="2:11" ht="15" customHeight="1">
      <c r="B189" s="301"/>
      <c r="C189" s="286" t="s">
        <v>3841</v>
      </c>
      <c r="D189" s="281"/>
      <c r="E189" s="281"/>
      <c r="F189" s="300" t="s">
        <v>3750</v>
      </c>
      <c r="G189" s="281"/>
      <c r="H189" s="281" t="s">
        <v>3842</v>
      </c>
      <c r="I189" s="281" t="s">
        <v>3784</v>
      </c>
      <c r="J189" s="281"/>
      <c r="K189" s="322"/>
    </row>
    <row r="190" spans="2:11" ht="15" customHeight="1">
      <c r="B190" s="301"/>
      <c r="C190" s="286" t="s">
        <v>3843</v>
      </c>
      <c r="D190" s="281"/>
      <c r="E190" s="281"/>
      <c r="F190" s="300" t="s">
        <v>3750</v>
      </c>
      <c r="G190" s="281"/>
      <c r="H190" s="281" t="s">
        <v>3844</v>
      </c>
      <c r="I190" s="281" t="s">
        <v>3784</v>
      </c>
      <c r="J190" s="281"/>
      <c r="K190" s="322"/>
    </row>
    <row r="191" spans="2:11" ht="15" customHeight="1">
      <c r="B191" s="301"/>
      <c r="C191" s="286" t="s">
        <v>3845</v>
      </c>
      <c r="D191" s="281"/>
      <c r="E191" s="281"/>
      <c r="F191" s="300" t="s">
        <v>3756</v>
      </c>
      <c r="G191" s="281"/>
      <c r="H191" s="281" t="s">
        <v>3846</v>
      </c>
      <c r="I191" s="281" t="s">
        <v>3784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396" t="s">
        <v>3847</v>
      </c>
      <c r="D197" s="396"/>
      <c r="E197" s="396"/>
      <c r="F197" s="396"/>
      <c r="G197" s="396"/>
      <c r="H197" s="396"/>
      <c r="I197" s="396"/>
      <c r="J197" s="396"/>
      <c r="K197" s="273"/>
    </row>
    <row r="198" spans="2:11" ht="25.5" customHeight="1">
      <c r="B198" s="272"/>
      <c r="C198" s="337" t="s">
        <v>3848</v>
      </c>
      <c r="D198" s="337"/>
      <c r="E198" s="337"/>
      <c r="F198" s="337" t="s">
        <v>3849</v>
      </c>
      <c r="G198" s="338"/>
      <c r="H198" s="395" t="s">
        <v>3850</v>
      </c>
      <c r="I198" s="395"/>
      <c r="J198" s="395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3840</v>
      </c>
      <c r="D200" s="281"/>
      <c r="E200" s="281"/>
      <c r="F200" s="300" t="s">
        <v>43</v>
      </c>
      <c r="G200" s="281"/>
      <c r="H200" s="393" t="s">
        <v>3851</v>
      </c>
      <c r="I200" s="393"/>
      <c r="J200" s="393"/>
      <c r="K200" s="322"/>
    </row>
    <row r="201" spans="2:11" ht="15" customHeight="1">
      <c r="B201" s="301"/>
      <c r="C201" s="307"/>
      <c r="D201" s="281"/>
      <c r="E201" s="281"/>
      <c r="F201" s="300" t="s">
        <v>44</v>
      </c>
      <c r="G201" s="281"/>
      <c r="H201" s="393" t="s">
        <v>3852</v>
      </c>
      <c r="I201" s="393"/>
      <c r="J201" s="393"/>
      <c r="K201" s="322"/>
    </row>
    <row r="202" spans="2:11" ht="15" customHeight="1">
      <c r="B202" s="301"/>
      <c r="C202" s="307"/>
      <c r="D202" s="281"/>
      <c r="E202" s="281"/>
      <c r="F202" s="300" t="s">
        <v>47</v>
      </c>
      <c r="G202" s="281"/>
      <c r="H202" s="393" t="s">
        <v>3853</v>
      </c>
      <c r="I202" s="393"/>
      <c r="J202" s="393"/>
      <c r="K202" s="322"/>
    </row>
    <row r="203" spans="2:11" ht="15" customHeight="1">
      <c r="B203" s="301"/>
      <c r="C203" s="281"/>
      <c r="D203" s="281"/>
      <c r="E203" s="281"/>
      <c r="F203" s="300" t="s">
        <v>45</v>
      </c>
      <c r="G203" s="281"/>
      <c r="H203" s="393" t="s">
        <v>3854</v>
      </c>
      <c r="I203" s="393"/>
      <c r="J203" s="393"/>
      <c r="K203" s="322"/>
    </row>
    <row r="204" spans="2:11" ht="15" customHeight="1">
      <c r="B204" s="301"/>
      <c r="C204" s="281"/>
      <c r="D204" s="281"/>
      <c r="E204" s="281"/>
      <c r="F204" s="300" t="s">
        <v>46</v>
      </c>
      <c r="G204" s="281"/>
      <c r="H204" s="393" t="s">
        <v>3855</v>
      </c>
      <c r="I204" s="393"/>
      <c r="J204" s="393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3796</v>
      </c>
      <c r="D206" s="281"/>
      <c r="E206" s="281"/>
      <c r="F206" s="300" t="s">
        <v>79</v>
      </c>
      <c r="G206" s="281"/>
      <c r="H206" s="393" t="s">
        <v>3856</v>
      </c>
      <c r="I206" s="393"/>
      <c r="J206" s="393"/>
      <c r="K206" s="322"/>
    </row>
    <row r="207" spans="2:11" ht="15" customHeight="1">
      <c r="B207" s="301"/>
      <c r="C207" s="307"/>
      <c r="D207" s="281"/>
      <c r="E207" s="281"/>
      <c r="F207" s="300" t="s">
        <v>3697</v>
      </c>
      <c r="G207" s="281"/>
      <c r="H207" s="393" t="s">
        <v>3698</v>
      </c>
      <c r="I207" s="393"/>
      <c r="J207" s="393"/>
      <c r="K207" s="322"/>
    </row>
    <row r="208" spans="2:11" ht="15" customHeight="1">
      <c r="B208" s="301"/>
      <c r="C208" s="281"/>
      <c r="D208" s="281"/>
      <c r="E208" s="281"/>
      <c r="F208" s="300" t="s">
        <v>3695</v>
      </c>
      <c r="G208" s="281"/>
      <c r="H208" s="393" t="s">
        <v>3857</v>
      </c>
      <c r="I208" s="393"/>
      <c r="J208" s="393"/>
      <c r="K208" s="322"/>
    </row>
    <row r="209" spans="2:11" ht="15" customHeight="1">
      <c r="B209" s="339"/>
      <c r="C209" s="307"/>
      <c r="D209" s="307"/>
      <c r="E209" s="307"/>
      <c r="F209" s="300" t="s">
        <v>98</v>
      </c>
      <c r="G209" s="286"/>
      <c r="H209" s="394" t="s">
        <v>99</v>
      </c>
      <c r="I209" s="394"/>
      <c r="J209" s="394"/>
      <c r="K209" s="340"/>
    </row>
    <row r="210" spans="2:11" ht="15" customHeight="1">
      <c r="B210" s="339"/>
      <c r="C210" s="307"/>
      <c r="D210" s="307"/>
      <c r="E210" s="307"/>
      <c r="F210" s="300" t="s">
        <v>1855</v>
      </c>
      <c r="G210" s="286"/>
      <c r="H210" s="394" t="s">
        <v>3858</v>
      </c>
      <c r="I210" s="394"/>
      <c r="J210" s="394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3820</v>
      </c>
      <c r="D212" s="307"/>
      <c r="E212" s="307"/>
      <c r="F212" s="300">
        <v>1</v>
      </c>
      <c r="G212" s="286"/>
      <c r="H212" s="394" t="s">
        <v>3859</v>
      </c>
      <c r="I212" s="394"/>
      <c r="J212" s="394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394" t="s">
        <v>3860</v>
      </c>
      <c r="I213" s="394"/>
      <c r="J213" s="394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394" t="s">
        <v>3861</v>
      </c>
      <c r="I214" s="394"/>
      <c r="J214" s="394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394" t="s">
        <v>3862</v>
      </c>
      <c r="I215" s="394"/>
      <c r="J215" s="394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Stavební část</vt:lpstr>
      <vt:lpstr>02 - ZTI</vt:lpstr>
      <vt:lpstr>03 - Úpravy otopné soustavy</vt:lpstr>
      <vt:lpstr>04 - Vzduchotechnika</vt:lpstr>
      <vt:lpstr>06 - Rozvody medicínských...</vt:lpstr>
      <vt:lpstr>05 - Elektroinstalace</vt:lpstr>
      <vt:lpstr>VON - Vedlejší a ostatní ...</vt:lpstr>
      <vt:lpstr>Pokyny pro vyplnění</vt:lpstr>
      <vt:lpstr>'01 - Stavební část'!Názvy_tisku</vt:lpstr>
      <vt:lpstr>'02 - ZTI'!Názvy_tisku</vt:lpstr>
      <vt:lpstr>'03 - Úpravy otopné soustavy'!Názvy_tisku</vt:lpstr>
      <vt:lpstr>'04 - Vzduchotechnika'!Názvy_tisku</vt:lpstr>
      <vt:lpstr>'05 - Elektroinstalace'!Názvy_tisku</vt:lpstr>
      <vt:lpstr>'06 - Rozvody medicínských...'!Názvy_tisku</vt:lpstr>
      <vt:lpstr>'Rekapitulace stavby'!Názvy_tisku</vt:lpstr>
      <vt:lpstr>'VON - Vedlejší a ostatní ...'!Názvy_tisku</vt:lpstr>
      <vt:lpstr>'01 - Stavební část'!Oblast_tisku</vt:lpstr>
      <vt:lpstr>'02 - ZTI'!Oblast_tisku</vt:lpstr>
      <vt:lpstr>'03 - Úpravy otopné soustavy'!Oblast_tisku</vt:lpstr>
      <vt:lpstr>'04 - Vzduchotechnika'!Oblast_tisku</vt:lpstr>
      <vt:lpstr>'05 - Elektroinstalace'!Oblast_tisku</vt:lpstr>
      <vt:lpstr>'06 - Rozvody medicínských...'!Oblast_tisku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Martin-PC\Martin</dc:creator>
  <cp:lastModifiedBy>Vocásková Jindřiška</cp:lastModifiedBy>
  <dcterms:created xsi:type="dcterms:W3CDTF">2018-02-07T17:08:57Z</dcterms:created>
  <dcterms:modified xsi:type="dcterms:W3CDTF">2018-02-27T13:33:31Z</dcterms:modified>
</cp:coreProperties>
</file>