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mas.hala\Desktop\DPS\REKO ROZVODŮ ZTI\VV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7" i="12" l="1"/>
  <c r="F39" i="1" s="1"/>
  <c r="G9" i="12"/>
  <c r="G8" i="12" s="1"/>
  <c r="I9" i="12"/>
  <c r="K9" i="12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G12" i="12"/>
  <c r="M12" i="12" s="1"/>
  <c r="M11" i="12" s="1"/>
  <c r="I12" i="12"/>
  <c r="I11" i="12" s="1"/>
  <c r="K12" i="12"/>
  <c r="K11" i="12" s="1"/>
  <c r="O12" i="12"/>
  <c r="O11" i="12" s="1"/>
  <c r="Q12" i="12"/>
  <c r="Q11" i="12" s="1"/>
  <c r="U12" i="12"/>
  <c r="U11" i="12" s="1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Q13" i="12" s="1"/>
  <c r="U15" i="12"/>
  <c r="G16" i="12"/>
  <c r="M16" i="12" s="1"/>
  <c r="I16" i="12"/>
  <c r="K16" i="12"/>
  <c r="K13" i="12" s="1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3" i="12"/>
  <c r="M23" i="12" s="1"/>
  <c r="I23" i="12"/>
  <c r="K23" i="12"/>
  <c r="O23" i="12"/>
  <c r="O22" i="12" s="1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U26" i="12" s="1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4" i="12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K69" i="12"/>
  <c r="G70" i="12"/>
  <c r="M70" i="12" s="1"/>
  <c r="M69" i="12" s="1"/>
  <c r="I70" i="12"/>
  <c r="I69" i="12" s="1"/>
  <c r="K70" i="12"/>
  <c r="O70" i="12"/>
  <c r="O69" i="12" s="1"/>
  <c r="Q70" i="12"/>
  <c r="Q69" i="12" s="1"/>
  <c r="U70" i="12"/>
  <c r="U69" i="12" s="1"/>
  <c r="G72" i="12"/>
  <c r="M72" i="12" s="1"/>
  <c r="I72" i="12"/>
  <c r="I71" i="12" s="1"/>
  <c r="K72" i="12"/>
  <c r="K71" i="12" s="1"/>
  <c r="O72" i="12"/>
  <c r="O71" i="12" s="1"/>
  <c r="Q72" i="12"/>
  <c r="U72" i="12"/>
  <c r="G73" i="12"/>
  <c r="M73" i="12" s="1"/>
  <c r="I73" i="12"/>
  <c r="K73" i="12"/>
  <c r="O73" i="12"/>
  <c r="Q73" i="12"/>
  <c r="Q71" i="12" s="1"/>
  <c r="U73" i="12"/>
  <c r="O74" i="12"/>
  <c r="G75" i="12"/>
  <c r="M75" i="12" s="1"/>
  <c r="M74" i="12" s="1"/>
  <c r="I75" i="12"/>
  <c r="I74" i="12" s="1"/>
  <c r="K75" i="12"/>
  <c r="K74" i="12" s="1"/>
  <c r="O75" i="12"/>
  <c r="Q75" i="12"/>
  <c r="Q74" i="12" s="1"/>
  <c r="U75" i="12"/>
  <c r="U74" i="12" s="1"/>
  <c r="I20" i="1"/>
  <c r="I18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2" i="12"/>
  <c r="I52" i="1" s="1"/>
  <c r="G11" i="12"/>
  <c r="I50" i="1" s="1"/>
  <c r="I60" i="12"/>
  <c r="G32" i="12"/>
  <c r="I54" i="1" s="1"/>
  <c r="O26" i="12"/>
  <c r="I22" i="12"/>
  <c r="U13" i="12"/>
  <c r="AD77" i="12"/>
  <c r="G39" i="1" s="1"/>
  <c r="G40" i="1" s="1"/>
  <c r="G25" i="1" s="1"/>
  <c r="G26" i="1" s="1"/>
  <c r="U32" i="12"/>
  <c r="O60" i="12"/>
  <c r="G74" i="12"/>
  <c r="I58" i="1" s="1"/>
  <c r="I19" i="1" s="1"/>
  <c r="U71" i="12"/>
  <c r="K60" i="12"/>
  <c r="Q60" i="12"/>
  <c r="I32" i="12"/>
  <c r="O32" i="12"/>
  <c r="I26" i="12"/>
  <c r="K22" i="12"/>
  <c r="Q22" i="12"/>
  <c r="K8" i="12"/>
  <c r="I49" i="1"/>
  <c r="M71" i="12"/>
  <c r="G71" i="12"/>
  <c r="I57" i="1" s="1"/>
  <c r="U60" i="12"/>
  <c r="K32" i="12"/>
  <c r="Q32" i="12"/>
  <c r="K26" i="12"/>
  <c r="Q26" i="12"/>
  <c r="U22" i="12"/>
  <c r="I13" i="12"/>
  <c r="O13" i="12"/>
  <c r="U8" i="12"/>
  <c r="I8" i="12"/>
  <c r="M60" i="12"/>
  <c r="M22" i="12"/>
  <c r="M13" i="12"/>
  <c r="M26" i="12"/>
  <c r="G26" i="12"/>
  <c r="I53" i="1" s="1"/>
  <c r="G60" i="12"/>
  <c r="I55" i="1" s="1"/>
  <c r="G69" i="12"/>
  <c r="I56" i="1" s="1"/>
  <c r="G13" i="12"/>
  <c r="I51" i="1" s="1"/>
  <c r="M9" i="12"/>
  <c r="M8" i="12" s="1"/>
  <c r="M34" i="12"/>
  <c r="M32" i="12" s="1"/>
  <c r="I16" i="1" l="1"/>
  <c r="I21" i="1" s="1"/>
  <c r="I17" i="1"/>
  <c r="G28" i="1"/>
  <c r="H39" i="1"/>
  <c r="G23" i="1"/>
  <c r="G24" i="1" s="1"/>
  <c r="G29" i="1" s="1"/>
  <c r="I59" i="1"/>
  <c r="G77" i="12"/>
  <c r="I39" i="1" l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<sst xmlns="http://schemas.openxmlformats.org/spreadsheetml/2006/main" count="421" uniqueCount="232">
  <si>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</si>
  <si>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</si>
  <si>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</si>
  <si>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</si>
  <si>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</si>
  <si>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</si>
  <si>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</si>
  <si>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</si>
  <si>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</si>
  <si>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</si>
  <si>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</si>
  <si>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</si>
  <si>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</si>
  <si>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</si>
  <si>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</si>
  <si>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</si>
  <si>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</si>
  <si>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</si>
  <si>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</si>
  <si>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</si>
  <si>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</si>
  <si>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</si>
  <si>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</si>
  <si>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</si>
  <si>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</si>
  <si>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</si>
  <si>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</si>
  <si>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</si>
  <si>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</si>
  <si>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</si>
  <si>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</si>
  <si>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</si>
  <si>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</si>
  <si>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</si>
  <si>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</si>
  <si>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</si>
  <si>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</si>
  <si>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</si>
  <si>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</si>
  <si>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</si>
  <si>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</si>
  <si>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</si>
  <si>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</si>
  <si>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</si>
  <si>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</si>
  <si>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Pavel Jakeš</t>
  </si>
  <si>
    <t>KZ a.s. Nemocnice Děčín Revitalizace Interna</t>
  </si>
  <si>
    <t xml:space="preserve">KZ a.s. </t>
  </si>
  <si>
    <t>Sociální péče 3316/12A</t>
  </si>
  <si>
    <t>Ústí nad Labem</t>
  </si>
  <si>
    <t>405 99</t>
  </si>
  <si>
    <t>25488627</t>
  </si>
  <si>
    <t>CZ25488627</t>
  </si>
  <si>
    <t>Celkem za stavbu</t>
  </si>
  <si>
    <t>CZK</t>
  </si>
  <si>
    <t xml:space="preserve">Popis rozpočtu:  - </t>
  </si>
  <si>
    <t>výměna části rozvodů TZB, voda a kanalizace</t>
  </si>
  <si>
    <t>Rekapitulace dílů</t>
  </si>
  <si>
    <t>Typ dílu</t>
  </si>
  <si>
    <t>3</t>
  </si>
  <si>
    <t>Svislé a kompletní konstrukce</t>
  </si>
  <si>
    <t>4</t>
  </si>
  <si>
    <t>Vodorovné konstrukce</t>
  </si>
  <si>
    <t>97</t>
  </si>
  <si>
    <t>Prorážení otvorů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</si>
  <si>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</si>
  <si>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</si>
  <si>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</si>
  <si>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</si>
  <si>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</si>
  <si>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</si>
  <si>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</si>
  <si>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</si>
  <si>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</si>
  <si>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</si>
  <si>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</si>
  <si>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</si>
  <si>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</si>
  <si>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</si>
  <si>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</si>
  <si>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</si>
  <si>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</si>
  <si>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</si>
  <si>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</si>
  <si>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</si>
  <si>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</si>
  <si>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</si>
  <si>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</si>
  <si>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</si>
  <si>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</si>
  <si>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</si>
  <si>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</si>
  <si>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</si>
  <si>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</si>
  <si>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</si>
  <si>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</si>
  <si>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</si>
  <si>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</si>
  <si>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</si>
  <si>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</si>
  <si>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</si>
  <si>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</si>
  <si>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</si>
  <si>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</si>
  <si>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</si>
  <si>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</si>
  <si>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342270010RAA</t>
  </si>
  <si>
    <t>Příčka z tvárnic pórobetonových, tloušťka 7,5 cm, desky ID 201/3 79,5 x 7,5 x 24 cm</t>
  </si>
  <si>
    <t>m2</t>
  </si>
  <si>
    <t>POL2_0</t>
  </si>
  <si>
    <t>31179105R</t>
  </si>
  <si>
    <t>Tyč závitová M8, DIN 975</t>
  </si>
  <si>
    <t>m</t>
  </si>
  <si>
    <t>POL3_0</t>
  </si>
  <si>
    <t>411387531R00</t>
  </si>
  <si>
    <t>Zabetonování otvorů 0,25 m2 ve stropech a klenbách</t>
  </si>
  <si>
    <t>kus</t>
  </si>
  <si>
    <t>POL1_0</t>
  </si>
  <si>
    <t>971100021RAA</t>
  </si>
  <si>
    <t>Vybourání otvorů ve zdivu cihelném, tloušťka 10 cm</t>
  </si>
  <si>
    <t>974032167R00</t>
  </si>
  <si>
    <t>Vysekání rýh zeď z dutých cihel 15 x 30 cm</t>
  </si>
  <si>
    <t>979017111R00</t>
  </si>
  <si>
    <t>Svislé přemístění suti nošením na H do 3,5 m</t>
  </si>
  <si>
    <t>t</t>
  </si>
  <si>
    <t>972011311R00</t>
  </si>
  <si>
    <t>Vybourání otvorů strop prefa pl. 0,25 m2, tl.12 cm</t>
  </si>
  <si>
    <t>979017191R00</t>
  </si>
  <si>
    <t>Příplatek k přemístění suti za dalších H 3,5 m</t>
  </si>
  <si>
    <t>979086112R00</t>
  </si>
  <si>
    <t>Nakládání nebo překládání suti a vybouraných hmot</t>
  </si>
  <si>
    <t>979093111R00</t>
  </si>
  <si>
    <t>Uložení suti na skládku bez zhutnění</t>
  </si>
  <si>
    <t>979990102R00</t>
  </si>
  <si>
    <t>Poplatek za skládku suti - směs betonu a cihel</t>
  </si>
  <si>
    <t>713400811R00</t>
  </si>
  <si>
    <t>Odstranění tepelné izolace oplechování potrubí</t>
  </si>
  <si>
    <t>713541301R00</t>
  </si>
  <si>
    <t xml:space="preserve">Tmelení prostupu protipožárním tmelem </t>
  </si>
  <si>
    <t>721140802R00</t>
  </si>
  <si>
    <t>Demontáž potrubí litinového DN 100</t>
  </si>
  <si>
    <t>721171808R00</t>
  </si>
  <si>
    <t>Demontáž potrubí z PVC do D 114 mm</t>
  </si>
  <si>
    <t>721176114R00</t>
  </si>
  <si>
    <t>Potrubí HT odpadní svislé D 75 x 1,9 mm</t>
  </si>
  <si>
    <t>721176115R00</t>
  </si>
  <si>
    <t>Potrubí HT odpadní svislé D 110 x 2,7 mm</t>
  </si>
  <si>
    <t>721273144R00</t>
  </si>
  <si>
    <t>Nástavec větrací z PVC D 75 mm, délka 920 mm</t>
  </si>
  <si>
    <t>722130803R00</t>
  </si>
  <si>
    <t>Demontáž potrubí ocelových závitových DN 50</t>
  </si>
  <si>
    <t>722181212RT8</t>
  </si>
  <si>
    <t>Izolace návleková MIRELON PRO tl. stěny 9 mm, vnitřní průměr 25 mm</t>
  </si>
  <si>
    <t>722181212RU1</t>
  </si>
  <si>
    <t>Izolace návleková MIRELON PRO tl. stěny 9 mm, vnitřní průměr 32 mm</t>
  </si>
  <si>
    <t>722181212RY5</t>
  </si>
  <si>
    <t>Izolace návleková MIRELON PRO tl. stěny 9 mm, vnitřní průměr 76 mm</t>
  </si>
  <si>
    <t>722181212RV9</t>
  </si>
  <si>
    <t>Izolace návleková MIRELON PRO tl. stěny 9 mm, vnitřní průměr 40 mm</t>
  </si>
  <si>
    <t>722181212RY3</t>
  </si>
  <si>
    <t>Izolace návleková MIRELON PRO tl. stěny 9 mm, vnitřní průměr 63 mm</t>
  </si>
  <si>
    <t>722220862R00</t>
  </si>
  <si>
    <t>Demontáž armatur s dvěma závity G 5/4</t>
  </si>
  <si>
    <t>722170801R00</t>
  </si>
  <si>
    <t>Demontáž rozvodů vody z plastů do D 32</t>
  </si>
  <si>
    <t>722172332R00</t>
  </si>
  <si>
    <t>Potrubí z PPR Instaplast, teplá, D 25x4,2 mm</t>
  </si>
  <si>
    <t>722172333R00</t>
  </si>
  <si>
    <t>Potrubí z PPR Instaplast, teplá, D 32x5,4 mm</t>
  </si>
  <si>
    <t>722172338R00</t>
  </si>
  <si>
    <t>Potrubí z PPR Instaplast, teplá, D 90x15,0 mm</t>
  </si>
  <si>
    <t>722172337R00</t>
  </si>
  <si>
    <t>Potrubí z PPR Instaplast, teplá, D 75/12,5 mm</t>
  </si>
  <si>
    <t>722172334R00</t>
  </si>
  <si>
    <t>Potrubí z PPR Instaplast, teplá, D 40x6,7 mm</t>
  </si>
  <si>
    <t>722172336R00</t>
  </si>
  <si>
    <t>Potrubí z PPR Instaplast, teplá, D 63x10,5 mm</t>
  </si>
  <si>
    <t>722290234R00</t>
  </si>
  <si>
    <t>Proplach a dezinfekce vodovod.potrubí DN 80</t>
  </si>
  <si>
    <t>722237131R00</t>
  </si>
  <si>
    <t>Kohout kulový s vypouštěním,GIACOMINI R250DS DN 15</t>
  </si>
  <si>
    <t>722237121R00</t>
  </si>
  <si>
    <t>Kohout kulový,2xvnitřní záv. GIACOMINI R250D DN 15</t>
  </si>
  <si>
    <t>722237122R00</t>
  </si>
  <si>
    <t>Kohout kulový,2xvnitřní záv. GIACOMINI R250D DN 20</t>
  </si>
  <si>
    <t>722237134R00</t>
  </si>
  <si>
    <t>Kohout kulový s vypouštěním,GIACOMINI R250DS DN 32</t>
  </si>
  <si>
    <t>722237121R01</t>
  </si>
  <si>
    <t>mosazné šroubení DN 32</t>
  </si>
  <si>
    <t>23170110R</t>
  </si>
  <si>
    <t>Tekapur PU pěna pistolová B3 750 ml</t>
  </si>
  <si>
    <t>24633211R</t>
  </si>
  <si>
    <t>Tmel akrylátový protipožární Intumex MG 310 ml</t>
  </si>
  <si>
    <t>mosazné šroubení DN 15</t>
  </si>
  <si>
    <t>mosazné šroubení DN 20</t>
  </si>
  <si>
    <t>722237124R00</t>
  </si>
  <si>
    <t>Kohout kulový,2xvnitřní záv. GIACOMINI R250D DN 32</t>
  </si>
  <si>
    <t>722237123R00</t>
  </si>
  <si>
    <t>Kohout kulový,2xvnitřní záv. GIACOMINI R250D DN 25</t>
  </si>
  <si>
    <t>722280106R00</t>
  </si>
  <si>
    <t>Tlaková zkouška vodovodního potrubí DN 32</t>
  </si>
  <si>
    <t>725110811R00</t>
  </si>
  <si>
    <t>Demontáž klozetů splachovacích</t>
  </si>
  <si>
    <t>soubor</t>
  </si>
  <si>
    <t>725210821R00</t>
  </si>
  <si>
    <t>Demontáž umyvadel bez výtokových armatur</t>
  </si>
  <si>
    <t>725820801R00</t>
  </si>
  <si>
    <t>Demontáž baterie nástěnné do G 3/4</t>
  </si>
  <si>
    <t>725119305R00</t>
  </si>
  <si>
    <t>Montáž klozetových mís kombinovaných</t>
  </si>
  <si>
    <t>725219401R00</t>
  </si>
  <si>
    <t>Montáž umyvadel na šrouby do zdiva</t>
  </si>
  <si>
    <t>725829202R00</t>
  </si>
  <si>
    <t>Montáž baterie umyv.a dřezové nástěnné</t>
  </si>
  <si>
    <t>725980113R00</t>
  </si>
  <si>
    <t>Dvířka vanová 300 x 300 mm</t>
  </si>
  <si>
    <t>42310107R</t>
  </si>
  <si>
    <t>Objímka jednošroubová 48-53 mm  6/4"</t>
  </si>
  <si>
    <t>767990010RAA</t>
  </si>
  <si>
    <t>Atypické ocelové konstrukce, do 5 kg/kus</t>
  </si>
  <si>
    <t>kg</t>
  </si>
  <si>
    <t>781471110R00</t>
  </si>
  <si>
    <t>Obklad vnitř.stěn,keram.režný,hladký, MC, 30x20 cm</t>
  </si>
  <si>
    <t>597813663R</t>
  </si>
  <si>
    <t>Obkládačka 20x25 světle šedá mat, Color One</t>
  </si>
  <si>
    <t>1</t>
  </si>
  <si>
    <t>VRN</t>
  </si>
  <si>
    <t>kp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</si>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</sst>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abSelected="1" topLeftCell="B1" zoomScaleNormal="100" zoomScaleSheetLayoutView="75" workbookViewId="0">
      <selection activeCell="V16" sqref="V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6"/>
      <c r="E11" s="246"/>
      <c r="F11" s="246"/>
      <c r="G11" s="246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9"/>
      <c r="E12" s="249"/>
      <c r="F12" s="249"/>
      <c r="G12" s="249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50"/>
      <c r="E13" s="250"/>
      <c r="F13" s="250"/>
      <c r="G13" s="25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5"/>
      <c r="F15" s="245"/>
      <c r="G15" s="247"/>
      <c r="H15" s="247"/>
      <c r="I15" s="247" t="s">
        <v>28</v>
      </c>
      <c r="J15" s="248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26"/>
      <c r="F16" s="227"/>
      <c r="G16" s="226"/>
      <c r="H16" s="227"/>
      <c r="I16" s="226">
        <f>SUMIF(F49:F58,A16,I49:I58)+SUMIF(F49:F58,"PSU",I49:I58)</f>
        <v>0</v>
      </c>
      <c r="J16" s="228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26"/>
      <c r="F17" s="227"/>
      <c r="G17" s="226"/>
      <c r="H17" s="227"/>
      <c r="I17" s="226">
        <f>SUMIF(F49:F58,A17,I49:I58)</f>
        <v>0</v>
      </c>
      <c r="J17" s="228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26"/>
      <c r="F18" s="227"/>
      <c r="G18" s="226"/>
      <c r="H18" s="227"/>
      <c r="I18" s="226">
        <f>SUMIF(F49:F58,A18,I49:I58)</f>
        <v>0</v>
      </c>
      <c r="J18" s="228"/>
    </row>
    <row r="19" spans="1:10" ht="23.25" customHeight="1" x14ac:dyDescent="0.2">
      <c r="A19" s="149" t="s">
        <v>77</v>
      </c>
      <c r="B19" s="150" t="s">
        <v>26</v>
      </c>
      <c r="C19" s="58"/>
      <c r="D19" s="59"/>
      <c r="E19" s="226"/>
      <c r="F19" s="227"/>
      <c r="G19" s="226"/>
      <c r="H19" s="227"/>
      <c r="I19" s="226">
        <f>SUMIF(F49:F58,A19,I49:I58)</f>
        <v>0</v>
      </c>
      <c r="J19" s="228"/>
    </row>
    <row r="20" spans="1:10" ht="23.25" customHeight="1" x14ac:dyDescent="0.2">
      <c r="A20" s="149" t="s">
        <v>78</v>
      </c>
      <c r="B20" s="150" t="s">
        <v>27</v>
      </c>
      <c r="C20" s="58"/>
      <c r="D20" s="59"/>
      <c r="E20" s="226"/>
      <c r="F20" s="227"/>
      <c r="G20" s="226"/>
      <c r="H20" s="227"/>
      <c r="I20" s="226">
        <f>SUMIF(F49:F58,A20,I49:I58)</f>
        <v>0</v>
      </c>
      <c r="J20" s="228"/>
    </row>
    <row r="21" spans="1:10" ht="23.25" customHeight="1" x14ac:dyDescent="0.2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4">
        <f>ZakladDPHSniVypocet+ZakladDPHZaklVypocet</f>
        <v>0</v>
      </c>
      <c r="H28" s="244"/>
      <c r="I28" s="244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2">
        <f>ZakladDPHSni+DPHSni+ZakladDPHZakl+DPHZakl+Zaokrouhleni</f>
        <v>0</v>
      </c>
      <c r="H29" s="242"/>
      <c r="I29" s="242"/>
      <c r="J29" s="126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43201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16"/>
      <c r="D39" s="217"/>
      <c r="E39" s="217"/>
      <c r="F39" s="115">
        <f>' Pol'!AC77</f>
        <v>0</v>
      </c>
      <c r="G39" s="116">
        <f>' Pol'!AD77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18" t="s">
        <v>53</v>
      </c>
      <c r="C40" s="219"/>
      <c r="D40" s="219"/>
      <c r="E40" s="220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 x14ac:dyDescent="0.2">
      <c r="B42" t="s">
        <v>55</v>
      </c>
    </row>
    <row r="43" spans="1:52" x14ac:dyDescent="0.2">
      <c r="B43" s="221" t="s">
        <v>56</v>
      </c>
      <c r="C43" s="221"/>
      <c r="D43" s="221"/>
      <c r="E43" s="221"/>
      <c r="F43" s="221"/>
      <c r="G43" s="221"/>
      <c r="H43" s="221"/>
      <c r="I43" s="221"/>
      <c r="J43" s="221"/>
      <c r="AZ43" s="127" t="str">
        <f>B43</f>
        <v>výměna části rozvodů TZB, voda a kanalizace</v>
      </c>
    </row>
    <row r="46" spans="1:52" ht="15.75" x14ac:dyDescent="0.25">
      <c r="B46" s="128" t="s">
        <v>57</v>
      </c>
    </row>
    <row r="48" spans="1:52" ht="25.5" customHeight="1" x14ac:dyDescent="0.2">
      <c r="A48" s="129"/>
      <c r="B48" s="133" t="s">
        <v>16</v>
      </c>
      <c r="C48" s="133" t="s">
        <v>5</v>
      </c>
      <c r="D48" s="134"/>
      <c r="E48" s="134"/>
      <c r="F48" s="137" t="s">
        <v>58</v>
      </c>
      <c r="G48" s="137"/>
      <c r="H48" s="137"/>
      <c r="I48" s="222" t="s">
        <v>28</v>
      </c>
      <c r="J48" s="222"/>
    </row>
    <row r="49" spans="1:10" ht="25.5" customHeight="1" x14ac:dyDescent="0.2">
      <c r="A49" s="130"/>
      <c r="B49" s="138" t="s">
        <v>59</v>
      </c>
      <c r="C49" s="224" t="s">
        <v>60</v>
      </c>
      <c r="D49" s="225"/>
      <c r="E49" s="225"/>
      <c r="F49" s="140" t="s">
        <v>23</v>
      </c>
      <c r="G49" s="141"/>
      <c r="H49" s="141"/>
      <c r="I49" s="223">
        <f>' Pol'!G8</f>
        <v>0</v>
      </c>
      <c r="J49" s="223"/>
    </row>
    <row r="50" spans="1:10" ht="25.5" customHeight="1" x14ac:dyDescent="0.2">
      <c r="A50" s="130"/>
      <c r="B50" s="132" t="s">
        <v>61</v>
      </c>
      <c r="C50" s="211" t="s">
        <v>62</v>
      </c>
      <c r="D50" s="212"/>
      <c r="E50" s="212"/>
      <c r="F50" s="142" t="s">
        <v>23</v>
      </c>
      <c r="G50" s="143"/>
      <c r="H50" s="143"/>
      <c r="I50" s="210">
        <f>' Pol'!G11</f>
        <v>0</v>
      </c>
      <c r="J50" s="210"/>
    </row>
    <row r="51" spans="1:10" ht="25.5" customHeight="1" x14ac:dyDescent="0.2">
      <c r="A51" s="130"/>
      <c r="B51" s="132" t="s">
        <v>63</v>
      </c>
      <c r="C51" s="211" t="s">
        <v>64</v>
      </c>
      <c r="D51" s="212"/>
      <c r="E51" s="212"/>
      <c r="F51" s="142" t="s">
        <v>23</v>
      </c>
      <c r="G51" s="143"/>
      <c r="H51" s="143"/>
      <c r="I51" s="210">
        <f>' Pol'!G13</f>
        <v>0</v>
      </c>
      <c r="J51" s="210"/>
    </row>
    <row r="52" spans="1:10" ht="25.5" customHeight="1" x14ac:dyDescent="0.2">
      <c r="A52" s="130"/>
      <c r="B52" s="132" t="s">
        <v>65</v>
      </c>
      <c r="C52" s="211" t="s">
        <v>66</v>
      </c>
      <c r="D52" s="212"/>
      <c r="E52" s="212"/>
      <c r="F52" s="142" t="s">
        <v>24</v>
      </c>
      <c r="G52" s="143"/>
      <c r="H52" s="143"/>
      <c r="I52" s="210">
        <f>' Pol'!G22</f>
        <v>0</v>
      </c>
      <c r="J52" s="210"/>
    </row>
    <row r="53" spans="1:10" ht="25.5" customHeight="1" x14ac:dyDescent="0.2">
      <c r="A53" s="130"/>
      <c r="B53" s="132" t="s">
        <v>67</v>
      </c>
      <c r="C53" s="211" t="s">
        <v>68</v>
      </c>
      <c r="D53" s="212"/>
      <c r="E53" s="212"/>
      <c r="F53" s="142" t="s">
        <v>24</v>
      </c>
      <c r="G53" s="143"/>
      <c r="H53" s="143"/>
      <c r="I53" s="210">
        <f>' Pol'!G26</f>
        <v>0</v>
      </c>
      <c r="J53" s="210"/>
    </row>
    <row r="54" spans="1:10" ht="25.5" customHeight="1" x14ac:dyDescent="0.2">
      <c r="A54" s="130"/>
      <c r="B54" s="132" t="s">
        <v>69</v>
      </c>
      <c r="C54" s="211" t="s">
        <v>70</v>
      </c>
      <c r="D54" s="212"/>
      <c r="E54" s="212"/>
      <c r="F54" s="142" t="s">
        <v>24</v>
      </c>
      <c r="G54" s="143"/>
      <c r="H54" s="143"/>
      <c r="I54" s="210">
        <f>' Pol'!G32</f>
        <v>0</v>
      </c>
      <c r="J54" s="210"/>
    </row>
    <row r="55" spans="1:10" ht="25.5" customHeight="1" x14ac:dyDescent="0.2">
      <c r="A55" s="130"/>
      <c r="B55" s="132" t="s">
        <v>71</v>
      </c>
      <c r="C55" s="211" t="s">
        <v>72</v>
      </c>
      <c r="D55" s="212"/>
      <c r="E55" s="212"/>
      <c r="F55" s="142" t="s">
        <v>24</v>
      </c>
      <c r="G55" s="143"/>
      <c r="H55" s="143"/>
      <c r="I55" s="210">
        <f>' Pol'!G60</f>
        <v>0</v>
      </c>
      <c r="J55" s="210"/>
    </row>
    <row r="56" spans="1:10" ht="25.5" customHeight="1" x14ac:dyDescent="0.2">
      <c r="A56" s="130"/>
      <c r="B56" s="132" t="s">
        <v>73</v>
      </c>
      <c r="C56" s="211" t="s">
        <v>74</v>
      </c>
      <c r="D56" s="212"/>
      <c r="E56" s="212"/>
      <c r="F56" s="142" t="s">
        <v>24</v>
      </c>
      <c r="G56" s="143"/>
      <c r="H56" s="143"/>
      <c r="I56" s="210">
        <f>' Pol'!G69</f>
        <v>0</v>
      </c>
      <c r="J56" s="210"/>
    </row>
    <row r="57" spans="1:10" ht="25.5" customHeight="1" x14ac:dyDescent="0.2">
      <c r="A57" s="130"/>
      <c r="B57" s="132" t="s">
        <v>75</v>
      </c>
      <c r="C57" s="211" t="s">
        <v>76</v>
      </c>
      <c r="D57" s="212"/>
      <c r="E57" s="212"/>
      <c r="F57" s="142" t="s">
        <v>24</v>
      </c>
      <c r="G57" s="143"/>
      <c r="H57" s="143"/>
      <c r="I57" s="210">
        <f>' Pol'!G71</f>
        <v>0</v>
      </c>
      <c r="J57" s="210"/>
    </row>
    <row r="58" spans="1:10" ht="25.5" customHeight="1" x14ac:dyDescent="0.2">
      <c r="A58" s="130"/>
      <c r="B58" s="139" t="s">
        <v>77</v>
      </c>
      <c r="C58" s="214" t="s">
        <v>26</v>
      </c>
      <c r="D58" s="215"/>
      <c r="E58" s="215"/>
      <c r="F58" s="144" t="s">
        <v>77</v>
      </c>
      <c r="G58" s="145"/>
      <c r="H58" s="145"/>
      <c r="I58" s="213">
        <f>' Pol'!G74</f>
        <v>0</v>
      </c>
      <c r="J58" s="213"/>
    </row>
    <row r="59" spans="1:10" ht="25.5" customHeight="1" x14ac:dyDescent="0.2">
      <c r="A59" s="131"/>
      <c r="B59" s="135" t="s">
        <v>1</v>
      </c>
      <c r="C59" s="135"/>
      <c r="D59" s="136"/>
      <c r="E59" s="136"/>
      <c r="F59" s="146"/>
      <c r="G59" s="147"/>
      <c r="H59" s="147"/>
      <c r="I59" s="209">
        <f>SUM(I49:I58)</f>
        <v>0</v>
      </c>
      <c r="J59" s="209"/>
    </row>
    <row r="60" spans="1:10" x14ac:dyDescent="0.2">
      <c r="F60" s="148"/>
      <c r="G60" s="103"/>
      <c r="H60" s="148"/>
      <c r="I60" s="103"/>
      <c r="J60" s="103"/>
    </row>
    <row r="61" spans="1:10" x14ac:dyDescent="0.2">
      <c r="F61" s="148"/>
      <c r="G61" s="103"/>
      <c r="H61" s="148"/>
      <c r="I61" s="103"/>
      <c r="J61" s="103"/>
    </row>
    <row r="62" spans="1:10" x14ac:dyDescent="0.2">
      <c r="F62" s="148"/>
      <c r="G62" s="103"/>
      <c r="H62" s="148"/>
      <c r="I62" s="103"/>
      <c r="J62" s="103"/>
    </row>
  </sheetData>
  <sheetProtection algorithmName="SHA-512" hashValue="1nPohDaBWG7m6yGuP5Xdh+GuiLalJad1gDHrGX8UV7pCfUAAHjEIbyW/KNDo9cjFiTDJ8SvlgNF+8Tl1CJvsIA==" saltValue="Ad6bk/4OfvoE42uDnONSv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9:J59"/>
    <mergeCell ref="I56:J56"/>
    <mergeCell ref="C56:E56"/>
    <mergeCell ref="I57:J57"/>
    <mergeCell ref="C57:E57"/>
    <mergeCell ref="I58:J58"/>
    <mergeCell ref="C58:E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16" sqref="F16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5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80</v>
      </c>
    </row>
    <row r="2" spans="1:60" ht="24.95" customHeight="1" x14ac:dyDescent="0.2">
      <c r="A2" s="154" t="s">
        <v>79</v>
      </c>
      <c r="B2" s="152"/>
      <c r="C2" s="256" t="s">
        <v>46</v>
      </c>
      <c r="D2" s="257"/>
      <c r="E2" s="257"/>
      <c r="F2" s="257"/>
      <c r="G2" s="258"/>
      <c r="AE2" t="s">
        <v>81</v>
      </c>
    </row>
    <row r="3" spans="1:60" ht="24.95" hidden="1" customHeight="1" x14ac:dyDescent="0.2">
      <c r="A3" s="155" t="s">
        <v>7</v>
      </c>
      <c r="B3" s="153"/>
      <c r="C3" s="259"/>
      <c r="D3" s="259"/>
      <c r="E3" s="259"/>
      <c r="F3" s="259"/>
      <c r="G3" s="260"/>
      <c r="AE3" t="s">
        <v>82</v>
      </c>
    </row>
    <row r="4" spans="1:60" ht="24.95" hidden="1" customHeight="1" x14ac:dyDescent="0.2">
      <c r="A4" s="155" t="s">
        <v>8</v>
      </c>
      <c r="B4" s="153"/>
      <c r="C4" s="261"/>
      <c r="D4" s="259"/>
      <c r="E4" s="259"/>
      <c r="F4" s="259"/>
      <c r="G4" s="260"/>
      <c r="AE4" t="s">
        <v>83</v>
      </c>
    </row>
    <row r="5" spans="1:60" hidden="1" x14ac:dyDescent="0.2">
      <c r="A5" s="156" t="s">
        <v>84</v>
      </c>
      <c r="B5" s="157"/>
      <c r="C5" s="158"/>
      <c r="D5" s="159"/>
      <c r="E5" s="160"/>
      <c r="F5" s="160"/>
      <c r="G5" s="161"/>
      <c r="AE5" t="s">
        <v>85</v>
      </c>
    </row>
    <row r="6" spans="1:60" x14ac:dyDescent="0.2">
      <c r="D6" s="151"/>
    </row>
    <row r="7" spans="1:60" ht="38.25" x14ac:dyDescent="0.2">
      <c r="A7" s="166" t="s">
        <v>86</v>
      </c>
      <c r="B7" s="167" t="s">
        <v>87</v>
      </c>
      <c r="C7" s="167" t="s">
        <v>88</v>
      </c>
      <c r="D7" s="181" t="s">
        <v>89</v>
      </c>
      <c r="E7" s="166" t="s">
        <v>90</v>
      </c>
      <c r="F7" s="162" t="s">
        <v>91</v>
      </c>
      <c r="G7" s="182" t="s">
        <v>28</v>
      </c>
      <c r="H7" s="183" t="s">
        <v>29</v>
      </c>
      <c r="I7" s="183" t="s">
        <v>92</v>
      </c>
      <c r="J7" s="183" t="s">
        <v>30</v>
      </c>
      <c r="K7" s="183" t="s">
        <v>93</v>
      </c>
      <c r="L7" s="183" t="s">
        <v>94</v>
      </c>
      <c r="M7" s="183" t="s">
        <v>95</v>
      </c>
      <c r="N7" s="183" t="s">
        <v>96</v>
      </c>
      <c r="O7" s="183" t="s">
        <v>97</v>
      </c>
      <c r="P7" s="183" t="s">
        <v>98</v>
      </c>
      <c r="Q7" s="183" t="s">
        <v>99</v>
      </c>
      <c r="R7" s="183" t="s">
        <v>100</v>
      </c>
      <c r="S7" s="183" t="s">
        <v>101</v>
      </c>
      <c r="T7" s="183" t="s">
        <v>102</v>
      </c>
      <c r="U7" s="168" t="s">
        <v>103</v>
      </c>
    </row>
    <row r="8" spans="1:60" x14ac:dyDescent="0.2">
      <c r="A8" s="184" t="s">
        <v>104</v>
      </c>
      <c r="B8" s="185" t="s">
        <v>59</v>
      </c>
      <c r="C8" s="186" t="s">
        <v>60</v>
      </c>
      <c r="D8" s="187"/>
      <c r="E8" s="188"/>
      <c r="F8" s="175"/>
      <c r="G8" s="175">
        <f>SUMIF(AE9:AE10,"&lt;&gt;NOR",G9:G10)</f>
        <v>0</v>
      </c>
      <c r="H8" s="175"/>
      <c r="I8" s="175">
        <f>SUM(I9:I10)</f>
        <v>0</v>
      </c>
      <c r="J8" s="175"/>
      <c r="K8" s="175">
        <f>SUM(K9:K10)</f>
        <v>0</v>
      </c>
      <c r="L8" s="175"/>
      <c r="M8" s="175">
        <f>SUM(M9:M10)</f>
        <v>0</v>
      </c>
      <c r="N8" s="175"/>
      <c r="O8" s="175">
        <f>SUM(O9:O10)</f>
        <v>4.1899999999999995</v>
      </c>
      <c r="P8" s="175"/>
      <c r="Q8" s="175">
        <f>SUM(Q9:Q10)</f>
        <v>0</v>
      </c>
      <c r="R8" s="175"/>
      <c r="S8" s="175"/>
      <c r="T8" s="189"/>
      <c r="U8" s="175">
        <f>SUM(U9:U10)</f>
        <v>43.87</v>
      </c>
      <c r="AE8" t="s">
        <v>105</v>
      </c>
    </row>
    <row r="9" spans="1:60" ht="22.5" outlineLevel="1" x14ac:dyDescent="0.2">
      <c r="A9" s="164">
        <v>1</v>
      </c>
      <c r="B9" s="169" t="s">
        <v>106</v>
      </c>
      <c r="C9" s="202" t="s">
        <v>107</v>
      </c>
      <c r="D9" s="171" t="s">
        <v>108</v>
      </c>
      <c r="E9" s="173">
        <v>60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6.9430000000000006E-2</v>
      </c>
      <c r="O9" s="177">
        <f>ROUND(E9*N9,2)</f>
        <v>4.17</v>
      </c>
      <c r="P9" s="177">
        <v>0</v>
      </c>
      <c r="Q9" s="177">
        <f>ROUND(E9*P9,2)</f>
        <v>0</v>
      </c>
      <c r="R9" s="177"/>
      <c r="S9" s="177"/>
      <c r="T9" s="178">
        <v>0.73114999999999997</v>
      </c>
      <c r="U9" s="177">
        <f>ROUND(E9*T9,2)</f>
        <v>43.87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109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>
        <v>2</v>
      </c>
      <c r="B10" s="169" t="s">
        <v>110</v>
      </c>
      <c r="C10" s="202" t="s">
        <v>111</v>
      </c>
      <c r="D10" s="171" t="s">
        <v>112</v>
      </c>
      <c r="E10" s="173">
        <v>50</v>
      </c>
      <c r="F10" s="176"/>
      <c r="G10" s="177">
        <f>ROUND(E10*F10,2)</f>
        <v>0</v>
      </c>
      <c r="H10" s="176"/>
      <c r="I10" s="177">
        <f>ROUND(E10*H10,2)</f>
        <v>0</v>
      </c>
      <c r="J10" s="176"/>
      <c r="K10" s="177">
        <f>ROUND(E10*J10,2)</f>
        <v>0</v>
      </c>
      <c r="L10" s="177">
        <v>21</v>
      </c>
      <c r="M10" s="177">
        <f>G10*(1+L10/100)</f>
        <v>0</v>
      </c>
      <c r="N10" s="177">
        <v>3.2000000000000003E-4</v>
      </c>
      <c r="O10" s="177">
        <f>ROUND(E10*N10,2)</f>
        <v>0.02</v>
      </c>
      <c r="P10" s="177">
        <v>0</v>
      </c>
      <c r="Q10" s="177">
        <f>ROUND(E10*P10,2)</f>
        <v>0</v>
      </c>
      <c r="R10" s="177"/>
      <c r="S10" s="177"/>
      <c r="T10" s="178">
        <v>0</v>
      </c>
      <c r="U10" s="177">
        <f>ROUND(E10*T10,2)</f>
        <v>0</v>
      </c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113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x14ac:dyDescent="0.2">
      <c r="A11" s="165" t="s">
        <v>104</v>
      </c>
      <c r="B11" s="170" t="s">
        <v>61</v>
      </c>
      <c r="C11" s="203" t="s">
        <v>62</v>
      </c>
      <c r="D11" s="172"/>
      <c r="E11" s="174"/>
      <c r="F11" s="179"/>
      <c r="G11" s="179">
        <f>SUMIF(AE12:AE12,"&lt;&gt;NOR",G12:G12)</f>
        <v>0</v>
      </c>
      <c r="H11" s="179"/>
      <c r="I11" s="179">
        <f>SUM(I12:I12)</f>
        <v>0</v>
      </c>
      <c r="J11" s="179"/>
      <c r="K11" s="179">
        <f>SUM(K12:K12)</f>
        <v>0</v>
      </c>
      <c r="L11" s="179"/>
      <c r="M11" s="179">
        <f>SUM(M12:M12)</f>
        <v>0</v>
      </c>
      <c r="N11" s="179"/>
      <c r="O11" s="179">
        <f>SUM(O12:O12)</f>
        <v>14.21</v>
      </c>
      <c r="P11" s="179"/>
      <c r="Q11" s="179">
        <f>SUM(Q12:Q12)</f>
        <v>0</v>
      </c>
      <c r="R11" s="179"/>
      <c r="S11" s="179"/>
      <c r="T11" s="180"/>
      <c r="U11" s="179">
        <f>SUM(U12:U12)</f>
        <v>217.91</v>
      </c>
      <c r="AE11" t="s">
        <v>105</v>
      </c>
    </row>
    <row r="12" spans="1:60" ht="22.5" outlineLevel="1" x14ac:dyDescent="0.2">
      <c r="A12" s="164">
        <v>3</v>
      </c>
      <c r="B12" s="169" t="s">
        <v>114</v>
      </c>
      <c r="C12" s="202" t="s">
        <v>115</v>
      </c>
      <c r="D12" s="171" t="s">
        <v>116</v>
      </c>
      <c r="E12" s="173">
        <v>283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7">
        <v>5.0200000000000002E-2</v>
      </c>
      <c r="O12" s="177">
        <f>ROUND(E12*N12,2)</f>
        <v>14.21</v>
      </c>
      <c r="P12" s="177">
        <v>0</v>
      </c>
      <c r="Q12" s="177">
        <f>ROUND(E12*P12,2)</f>
        <v>0</v>
      </c>
      <c r="R12" s="177"/>
      <c r="S12" s="177"/>
      <c r="T12" s="178">
        <v>0.77</v>
      </c>
      <c r="U12" s="177">
        <f>ROUND(E12*T12,2)</f>
        <v>217.91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117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x14ac:dyDescent="0.2">
      <c r="A13" s="165" t="s">
        <v>104</v>
      </c>
      <c r="B13" s="170" t="s">
        <v>63</v>
      </c>
      <c r="C13" s="203" t="s">
        <v>64</v>
      </c>
      <c r="D13" s="172"/>
      <c r="E13" s="174"/>
      <c r="F13" s="179"/>
      <c r="G13" s="179">
        <f>SUMIF(AE14:AE21,"&lt;&gt;NOR",G14:G21)</f>
        <v>0</v>
      </c>
      <c r="H13" s="179"/>
      <c r="I13" s="179">
        <f>SUM(I14:I21)</f>
        <v>0</v>
      </c>
      <c r="J13" s="179"/>
      <c r="K13" s="179">
        <f>SUM(K14:K21)</f>
        <v>0</v>
      </c>
      <c r="L13" s="179"/>
      <c r="M13" s="179">
        <f>SUM(M14:M21)</f>
        <v>0</v>
      </c>
      <c r="N13" s="179"/>
      <c r="O13" s="179">
        <f>SUM(O14:O21)</f>
        <v>0.41000000000000003</v>
      </c>
      <c r="P13" s="179"/>
      <c r="Q13" s="179">
        <f>SUM(Q14:Q21)</f>
        <v>45.06</v>
      </c>
      <c r="R13" s="179"/>
      <c r="S13" s="179"/>
      <c r="T13" s="180"/>
      <c r="U13" s="179">
        <f>SUM(U14:U21)</f>
        <v>492.22999999999996</v>
      </c>
      <c r="AE13" t="s">
        <v>105</v>
      </c>
    </row>
    <row r="14" spans="1:60" outlineLevel="1" x14ac:dyDescent="0.2">
      <c r="A14" s="164">
        <v>4</v>
      </c>
      <c r="B14" s="169" t="s">
        <v>118</v>
      </c>
      <c r="C14" s="202" t="s">
        <v>119</v>
      </c>
      <c r="D14" s="171" t="s">
        <v>108</v>
      </c>
      <c r="E14" s="173">
        <v>60</v>
      </c>
      <c r="F14" s="176"/>
      <c r="G14" s="177">
        <f t="shared" ref="G14:G21" si="0">ROUND(E14*F14,2)</f>
        <v>0</v>
      </c>
      <c r="H14" s="176"/>
      <c r="I14" s="177">
        <f t="shared" ref="I14:I21" si="1">ROUND(E14*H14,2)</f>
        <v>0</v>
      </c>
      <c r="J14" s="176"/>
      <c r="K14" s="177">
        <f t="shared" ref="K14:K21" si="2">ROUND(E14*J14,2)</f>
        <v>0</v>
      </c>
      <c r="L14" s="177">
        <v>21</v>
      </c>
      <c r="M14" s="177">
        <f t="shared" ref="M14:M21" si="3">G14*(1+L14/100)</f>
        <v>0</v>
      </c>
      <c r="N14" s="177">
        <v>5.5000000000000003E-4</v>
      </c>
      <c r="O14" s="177">
        <f t="shared" ref="O14:O21" si="4">ROUND(E14*N14,2)</f>
        <v>0.03</v>
      </c>
      <c r="P14" s="177">
        <v>0.54</v>
      </c>
      <c r="Q14" s="177">
        <f t="shared" ref="Q14:Q21" si="5">ROUND(E14*P14,2)</f>
        <v>32.4</v>
      </c>
      <c r="R14" s="177"/>
      <c r="S14" s="177"/>
      <c r="T14" s="178">
        <v>3.0087000000000002</v>
      </c>
      <c r="U14" s="177">
        <f t="shared" ref="U14:U21" si="6">ROUND(E14*T14,2)</f>
        <v>180.52</v>
      </c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109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">
      <c r="A15" s="164">
        <v>5</v>
      </c>
      <c r="B15" s="169" t="s">
        <v>120</v>
      </c>
      <c r="C15" s="202" t="s">
        <v>121</v>
      </c>
      <c r="D15" s="171" t="s">
        <v>112</v>
      </c>
      <c r="E15" s="173">
        <v>125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4.8999999999999998E-4</v>
      </c>
      <c r="O15" s="177">
        <f t="shared" si="4"/>
        <v>0.06</v>
      </c>
      <c r="P15" s="177">
        <v>6.7000000000000004E-2</v>
      </c>
      <c r="Q15" s="177">
        <f t="shared" si="5"/>
        <v>8.3800000000000008</v>
      </c>
      <c r="R15" s="177"/>
      <c r="S15" s="177"/>
      <c r="T15" s="178">
        <v>0.75700000000000001</v>
      </c>
      <c r="U15" s="177">
        <f t="shared" si="6"/>
        <v>94.63</v>
      </c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117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64">
        <v>6</v>
      </c>
      <c r="B16" s="169" t="s">
        <v>122</v>
      </c>
      <c r="C16" s="202" t="s">
        <v>123</v>
      </c>
      <c r="D16" s="171" t="s">
        <v>124</v>
      </c>
      <c r="E16" s="173">
        <v>20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1.8160000000000001</v>
      </c>
      <c r="U16" s="177">
        <f t="shared" si="6"/>
        <v>36.32</v>
      </c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117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64">
        <v>7</v>
      </c>
      <c r="B17" s="169" t="s">
        <v>125</v>
      </c>
      <c r="C17" s="202" t="s">
        <v>126</v>
      </c>
      <c r="D17" s="171" t="s">
        <v>116</v>
      </c>
      <c r="E17" s="173">
        <v>238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1.33E-3</v>
      </c>
      <c r="O17" s="177">
        <f t="shared" si="4"/>
        <v>0.32</v>
      </c>
      <c r="P17" s="177">
        <v>1.7999999999999999E-2</v>
      </c>
      <c r="Q17" s="177">
        <f t="shared" si="5"/>
        <v>4.28</v>
      </c>
      <c r="R17" s="177"/>
      <c r="S17" s="177"/>
      <c r="T17" s="178">
        <v>0.311</v>
      </c>
      <c r="U17" s="177">
        <f t="shared" si="6"/>
        <v>74.02</v>
      </c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117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64">
        <v>8</v>
      </c>
      <c r="B18" s="169" t="s">
        <v>127</v>
      </c>
      <c r="C18" s="202" t="s">
        <v>128</v>
      </c>
      <c r="D18" s="171" t="s">
        <v>124</v>
      </c>
      <c r="E18" s="173">
        <v>140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0.72199999999999998</v>
      </c>
      <c r="U18" s="177">
        <f t="shared" si="6"/>
        <v>101.08</v>
      </c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117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64">
        <v>9</v>
      </c>
      <c r="B19" s="169" t="s">
        <v>129</v>
      </c>
      <c r="C19" s="202" t="s">
        <v>130</v>
      </c>
      <c r="D19" s="171" t="s">
        <v>124</v>
      </c>
      <c r="E19" s="173">
        <v>20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0.27700000000000002</v>
      </c>
      <c r="U19" s="177">
        <f t="shared" si="6"/>
        <v>5.54</v>
      </c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117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">
      <c r="A20" s="164">
        <v>10</v>
      </c>
      <c r="B20" s="169" t="s">
        <v>131</v>
      </c>
      <c r="C20" s="202" t="s">
        <v>132</v>
      </c>
      <c r="D20" s="171" t="s">
        <v>124</v>
      </c>
      <c r="E20" s="173">
        <v>20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6.0000000000000001E-3</v>
      </c>
      <c r="U20" s="177">
        <f t="shared" si="6"/>
        <v>0.12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117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>
        <v>11</v>
      </c>
      <c r="B21" s="169" t="s">
        <v>133</v>
      </c>
      <c r="C21" s="202" t="s">
        <v>134</v>
      </c>
      <c r="D21" s="171" t="s">
        <v>124</v>
      </c>
      <c r="E21" s="173">
        <v>20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0</v>
      </c>
      <c r="U21" s="177">
        <f t="shared" si="6"/>
        <v>0</v>
      </c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117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x14ac:dyDescent="0.2">
      <c r="A22" s="165" t="s">
        <v>104</v>
      </c>
      <c r="B22" s="170" t="s">
        <v>65</v>
      </c>
      <c r="C22" s="203" t="s">
        <v>66</v>
      </c>
      <c r="D22" s="172"/>
      <c r="E22" s="174"/>
      <c r="F22" s="179"/>
      <c r="G22" s="179">
        <f>SUMIF(AE23:AE25,"&lt;&gt;NOR",G23:G25)</f>
        <v>0</v>
      </c>
      <c r="H22" s="179"/>
      <c r="I22" s="179">
        <f>SUM(I23:I25)</f>
        <v>0</v>
      </c>
      <c r="J22" s="179"/>
      <c r="K22" s="179">
        <f>SUM(K23:K25)</f>
        <v>0</v>
      </c>
      <c r="L22" s="179"/>
      <c r="M22" s="179">
        <f>SUM(M23:M25)</f>
        <v>0</v>
      </c>
      <c r="N22" s="179"/>
      <c r="O22" s="179">
        <f>SUM(O23:O25)</f>
        <v>0</v>
      </c>
      <c r="P22" s="179"/>
      <c r="Q22" s="179">
        <f>SUM(Q23:Q25)</f>
        <v>1.94</v>
      </c>
      <c r="R22" s="179"/>
      <c r="S22" s="179"/>
      <c r="T22" s="180"/>
      <c r="U22" s="179">
        <f>SUM(U23:U25)</f>
        <v>139.05000000000001</v>
      </c>
      <c r="AE22" t="s">
        <v>105</v>
      </c>
    </row>
    <row r="23" spans="1:60" outlineLevel="1" x14ac:dyDescent="0.2">
      <c r="A23" s="164">
        <v>12</v>
      </c>
      <c r="B23" s="169" t="s">
        <v>135</v>
      </c>
      <c r="C23" s="202" t="s">
        <v>136</v>
      </c>
      <c r="D23" s="171" t="s">
        <v>108</v>
      </c>
      <c r="E23" s="173">
        <v>190</v>
      </c>
      <c r="F23" s="176"/>
      <c r="G23" s="177">
        <f>ROUND(E23*F23,2)</f>
        <v>0</v>
      </c>
      <c r="H23" s="176"/>
      <c r="I23" s="177">
        <f>ROUND(E23*H23,2)</f>
        <v>0</v>
      </c>
      <c r="J23" s="176"/>
      <c r="K23" s="177">
        <f>ROUND(E23*J23,2)</f>
        <v>0</v>
      </c>
      <c r="L23" s="177">
        <v>21</v>
      </c>
      <c r="M23" s="177">
        <f>G23*(1+L23/100)</f>
        <v>0</v>
      </c>
      <c r="N23" s="177">
        <v>0</v>
      </c>
      <c r="O23" s="177">
        <f>ROUND(E23*N23,2)</f>
        <v>0</v>
      </c>
      <c r="P23" s="177">
        <v>5.1000000000000004E-3</v>
      </c>
      <c r="Q23" s="177">
        <f>ROUND(E23*P23,2)</f>
        <v>0.97</v>
      </c>
      <c r="R23" s="177"/>
      <c r="S23" s="177"/>
      <c r="T23" s="178">
        <v>0.36</v>
      </c>
      <c r="U23" s="177">
        <f>ROUND(E23*T23,2)</f>
        <v>68.400000000000006</v>
      </c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117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>
        <v>13</v>
      </c>
      <c r="B24" s="169" t="s">
        <v>135</v>
      </c>
      <c r="C24" s="202" t="s">
        <v>136</v>
      </c>
      <c r="D24" s="171" t="s">
        <v>108</v>
      </c>
      <c r="E24" s="173">
        <v>190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5.1000000000000004E-3</v>
      </c>
      <c r="Q24" s="177">
        <f>ROUND(E24*P24,2)</f>
        <v>0.97</v>
      </c>
      <c r="R24" s="177"/>
      <c r="S24" s="177"/>
      <c r="T24" s="178">
        <v>0.36</v>
      </c>
      <c r="U24" s="177">
        <f>ROUND(E24*T24,2)</f>
        <v>68.400000000000006</v>
      </c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117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64">
        <v>14</v>
      </c>
      <c r="B25" s="169" t="s">
        <v>137</v>
      </c>
      <c r="C25" s="202" t="s">
        <v>138</v>
      </c>
      <c r="D25" s="171" t="s">
        <v>108</v>
      </c>
      <c r="E25" s="173">
        <v>5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7">
        <v>8.4999999999999995E-4</v>
      </c>
      <c r="O25" s="177">
        <f>ROUND(E25*N25,2)</f>
        <v>0</v>
      </c>
      <c r="P25" s="177">
        <v>0</v>
      </c>
      <c r="Q25" s="177">
        <f>ROUND(E25*P25,2)</f>
        <v>0</v>
      </c>
      <c r="R25" s="177"/>
      <c r="S25" s="177"/>
      <c r="T25" s="178">
        <v>0.45</v>
      </c>
      <c r="U25" s="177">
        <f>ROUND(E25*T25,2)</f>
        <v>2.25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117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x14ac:dyDescent="0.2">
      <c r="A26" s="165" t="s">
        <v>104</v>
      </c>
      <c r="B26" s="170" t="s">
        <v>67</v>
      </c>
      <c r="C26" s="203" t="s">
        <v>68</v>
      </c>
      <c r="D26" s="172"/>
      <c r="E26" s="174"/>
      <c r="F26" s="179"/>
      <c r="G26" s="179">
        <f>SUMIF(AE27:AE31,"&lt;&gt;NOR",G27:G31)</f>
        <v>0</v>
      </c>
      <c r="H26" s="179"/>
      <c r="I26" s="179">
        <f>SUM(I27:I31)</f>
        <v>0</v>
      </c>
      <c r="J26" s="179"/>
      <c r="K26" s="179">
        <f>SUM(K27:K31)</f>
        <v>0</v>
      </c>
      <c r="L26" s="179"/>
      <c r="M26" s="179">
        <f>SUM(M27:M31)</f>
        <v>0</v>
      </c>
      <c r="N26" s="179"/>
      <c r="O26" s="179">
        <f>SUM(O27:O31)</f>
        <v>0.69000000000000006</v>
      </c>
      <c r="P26" s="179"/>
      <c r="Q26" s="179">
        <f>SUM(Q27:Q31)</f>
        <v>3.0700000000000003</v>
      </c>
      <c r="R26" s="179"/>
      <c r="S26" s="179"/>
      <c r="T26" s="180"/>
      <c r="U26" s="179">
        <f>SUM(U27:U31)</f>
        <v>521.48</v>
      </c>
      <c r="AE26" t="s">
        <v>105</v>
      </c>
    </row>
    <row r="27" spans="1:60" outlineLevel="1" x14ac:dyDescent="0.2">
      <c r="A27" s="164">
        <v>15</v>
      </c>
      <c r="B27" s="169" t="s">
        <v>139</v>
      </c>
      <c r="C27" s="202" t="s">
        <v>140</v>
      </c>
      <c r="D27" s="171" t="s">
        <v>112</v>
      </c>
      <c r="E27" s="173">
        <v>100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7">
        <v>0</v>
      </c>
      <c r="O27" s="177">
        <f>ROUND(E27*N27,2)</f>
        <v>0</v>
      </c>
      <c r="P27" s="177">
        <v>1.4919999999999999E-2</v>
      </c>
      <c r="Q27" s="177">
        <f>ROUND(E27*P27,2)</f>
        <v>1.49</v>
      </c>
      <c r="R27" s="177"/>
      <c r="S27" s="177"/>
      <c r="T27" s="178">
        <v>0.41299999999999998</v>
      </c>
      <c r="U27" s="177">
        <f>ROUND(E27*T27,2)</f>
        <v>41.3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117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">
      <c r="A28" s="164">
        <v>16</v>
      </c>
      <c r="B28" s="169" t="s">
        <v>141</v>
      </c>
      <c r="C28" s="202" t="s">
        <v>142</v>
      </c>
      <c r="D28" s="171" t="s">
        <v>112</v>
      </c>
      <c r="E28" s="173">
        <v>800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7">
        <v>0</v>
      </c>
      <c r="O28" s="177">
        <f>ROUND(E28*N28,2)</f>
        <v>0</v>
      </c>
      <c r="P28" s="177">
        <v>1.98E-3</v>
      </c>
      <c r="Q28" s="177">
        <f>ROUND(E28*P28,2)</f>
        <v>1.58</v>
      </c>
      <c r="R28" s="177"/>
      <c r="S28" s="177"/>
      <c r="T28" s="178">
        <v>8.3000000000000004E-2</v>
      </c>
      <c r="U28" s="177">
        <f>ROUND(E28*T28,2)</f>
        <v>66.400000000000006</v>
      </c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117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64">
        <v>17</v>
      </c>
      <c r="B29" s="169" t="s">
        <v>143</v>
      </c>
      <c r="C29" s="202" t="s">
        <v>144</v>
      </c>
      <c r="D29" s="171" t="s">
        <v>112</v>
      </c>
      <c r="E29" s="173">
        <v>60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7">
        <v>7.7999999999999999E-4</v>
      </c>
      <c r="O29" s="177">
        <f>ROUND(E29*N29,2)</f>
        <v>0.05</v>
      </c>
      <c r="P29" s="177">
        <v>0</v>
      </c>
      <c r="Q29" s="177">
        <f>ROUND(E29*P29,2)</f>
        <v>0</v>
      </c>
      <c r="R29" s="177"/>
      <c r="S29" s="177"/>
      <c r="T29" s="178">
        <v>0.81899999999999995</v>
      </c>
      <c r="U29" s="177">
        <f>ROUND(E29*T29,2)</f>
        <v>49.14</v>
      </c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117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>
        <v>18</v>
      </c>
      <c r="B30" s="169" t="s">
        <v>145</v>
      </c>
      <c r="C30" s="202" t="s">
        <v>146</v>
      </c>
      <c r="D30" s="171" t="s">
        <v>112</v>
      </c>
      <c r="E30" s="173">
        <v>450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7">
        <v>1.31E-3</v>
      </c>
      <c r="O30" s="177">
        <f>ROUND(E30*N30,2)</f>
        <v>0.59</v>
      </c>
      <c r="P30" s="177">
        <v>0</v>
      </c>
      <c r="Q30" s="177">
        <f>ROUND(E30*P30,2)</f>
        <v>0</v>
      </c>
      <c r="R30" s="177"/>
      <c r="S30" s="177"/>
      <c r="T30" s="178">
        <v>0.79700000000000004</v>
      </c>
      <c r="U30" s="177">
        <f>ROUND(E30*T30,2)</f>
        <v>358.65</v>
      </c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117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">
      <c r="A31" s="164">
        <v>19</v>
      </c>
      <c r="B31" s="169" t="s">
        <v>147</v>
      </c>
      <c r="C31" s="202" t="s">
        <v>148</v>
      </c>
      <c r="D31" s="171" t="s">
        <v>116</v>
      </c>
      <c r="E31" s="173">
        <v>18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7">
        <v>2.8E-3</v>
      </c>
      <c r="O31" s="177">
        <f>ROUND(E31*N31,2)</f>
        <v>0.05</v>
      </c>
      <c r="P31" s="177">
        <v>0</v>
      </c>
      <c r="Q31" s="177">
        <f>ROUND(E31*P31,2)</f>
        <v>0</v>
      </c>
      <c r="R31" s="177"/>
      <c r="S31" s="177"/>
      <c r="T31" s="178">
        <v>0.33300000000000002</v>
      </c>
      <c r="U31" s="177">
        <f>ROUND(E31*T31,2)</f>
        <v>5.99</v>
      </c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117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x14ac:dyDescent="0.2">
      <c r="A32" s="165" t="s">
        <v>104</v>
      </c>
      <c r="B32" s="170" t="s">
        <v>69</v>
      </c>
      <c r="C32" s="203" t="s">
        <v>70</v>
      </c>
      <c r="D32" s="172"/>
      <c r="E32" s="174"/>
      <c r="F32" s="179"/>
      <c r="G32" s="179">
        <f>SUMIF(AE33:AE59,"&lt;&gt;NOR",G33:G59)</f>
        <v>0</v>
      </c>
      <c r="H32" s="179"/>
      <c r="I32" s="179">
        <f>SUM(I33:I59)</f>
        <v>0</v>
      </c>
      <c r="J32" s="179"/>
      <c r="K32" s="179">
        <f>SUM(K33:K59)</f>
        <v>0</v>
      </c>
      <c r="L32" s="179"/>
      <c r="M32" s="179">
        <f>SUM(M33:M59)</f>
        <v>0</v>
      </c>
      <c r="N32" s="179"/>
      <c r="O32" s="179">
        <f>SUM(O33:O59)</f>
        <v>8.379999999999999</v>
      </c>
      <c r="P32" s="179"/>
      <c r="Q32" s="179">
        <f>SUM(Q33:Q59)</f>
        <v>8.8600000000000012</v>
      </c>
      <c r="R32" s="179"/>
      <c r="S32" s="179"/>
      <c r="T32" s="180"/>
      <c r="U32" s="179">
        <f>SUM(U33:U59)</f>
        <v>1757.7699999999998</v>
      </c>
      <c r="AE32" t="s">
        <v>105</v>
      </c>
    </row>
    <row r="33" spans="1:60" outlineLevel="1" x14ac:dyDescent="0.2">
      <c r="A33" s="164">
        <v>20</v>
      </c>
      <c r="B33" s="169" t="s">
        <v>149</v>
      </c>
      <c r="C33" s="202" t="s">
        <v>150</v>
      </c>
      <c r="D33" s="171" t="s">
        <v>112</v>
      </c>
      <c r="E33" s="173">
        <v>1300</v>
      </c>
      <c r="F33" s="176"/>
      <c r="G33" s="177">
        <f t="shared" ref="G33:G59" si="7">ROUND(E33*F33,2)</f>
        <v>0</v>
      </c>
      <c r="H33" s="176"/>
      <c r="I33" s="177">
        <f t="shared" ref="I33:I59" si="8">ROUND(E33*H33,2)</f>
        <v>0</v>
      </c>
      <c r="J33" s="176"/>
      <c r="K33" s="177">
        <f t="shared" ref="K33:K59" si="9">ROUND(E33*J33,2)</f>
        <v>0</v>
      </c>
      <c r="L33" s="177">
        <v>21</v>
      </c>
      <c r="M33" s="177">
        <f t="shared" ref="M33:M59" si="10">G33*(1+L33/100)</f>
        <v>0</v>
      </c>
      <c r="N33" s="177">
        <v>0</v>
      </c>
      <c r="O33" s="177">
        <f t="shared" ref="O33:O59" si="11">ROUND(E33*N33,2)</f>
        <v>0</v>
      </c>
      <c r="P33" s="177">
        <v>6.7000000000000002E-3</v>
      </c>
      <c r="Q33" s="177">
        <f t="shared" ref="Q33:Q59" si="12">ROUND(E33*P33,2)</f>
        <v>8.7100000000000009</v>
      </c>
      <c r="R33" s="177"/>
      <c r="S33" s="177"/>
      <c r="T33" s="178">
        <v>0.23899999999999999</v>
      </c>
      <c r="U33" s="177">
        <f t="shared" ref="U33:U59" si="13">ROUND(E33*T33,2)</f>
        <v>310.7</v>
      </c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117</v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ht="22.5" outlineLevel="1" x14ac:dyDescent="0.2">
      <c r="A34" s="164">
        <v>21</v>
      </c>
      <c r="B34" s="169" t="s">
        <v>151</v>
      </c>
      <c r="C34" s="202" t="s">
        <v>152</v>
      </c>
      <c r="D34" s="171" t="s">
        <v>112</v>
      </c>
      <c r="E34" s="173">
        <v>620</v>
      </c>
      <c r="F34" s="176"/>
      <c r="G34" s="177">
        <f t="shared" si="7"/>
        <v>0</v>
      </c>
      <c r="H34" s="176"/>
      <c r="I34" s="177">
        <f t="shared" si="8"/>
        <v>0</v>
      </c>
      <c r="J34" s="176"/>
      <c r="K34" s="177">
        <f t="shared" si="9"/>
        <v>0</v>
      </c>
      <c r="L34" s="177">
        <v>21</v>
      </c>
      <c r="M34" s="177">
        <f t="shared" si="10"/>
        <v>0</v>
      </c>
      <c r="N34" s="177">
        <v>6.0000000000000002E-5</v>
      </c>
      <c r="O34" s="177">
        <f t="shared" si="11"/>
        <v>0.04</v>
      </c>
      <c r="P34" s="177">
        <v>0</v>
      </c>
      <c r="Q34" s="177">
        <f t="shared" si="12"/>
        <v>0</v>
      </c>
      <c r="R34" s="177"/>
      <c r="S34" s="177"/>
      <c r="T34" s="178">
        <v>0.129</v>
      </c>
      <c r="U34" s="177">
        <f t="shared" si="13"/>
        <v>79.98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117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ht="22.5" outlineLevel="1" x14ac:dyDescent="0.2">
      <c r="A35" s="164">
        <v>22</v>
      </c>
      <c r="B35" s="169" t="s">
        <v>153</v>
      </c>
      <c r="C35" s="202" t="s">
        <v>154</v>
      </c>
      <c r="D35" s="171" t="s">
        <v>112</v>
      </c>
      <c r="E35" s="173">
        <v>570</v>
      </c>
      <c r="F35" s="176"/>
      <c r="G35" s="177">
        <f t="shared" si="7"/>
        <v>0</v>
      </c>
      <c r="H35" s="176"/>
      <c r="I35" s="177">
        <f t="shared" si="8"/>
        <v>0</v>
      </c>
      <c r="J35" s="176"/>
      <c r="K35" s="177">
        <f t="shared" si="9"/>
        <v>0</v>
      </c>
      <c r="L35" s="177">
        <v>21</v>
      </c>
      <c r="M35" s="177">
        <f t="shared" si="10"/>
        <v>0</v>
      </c>
      <c r="N35" s="177">
        <v>5.0000000000000002E-5</v>
      </c>
      <c r="O35" s="177">
        <f t="shared" si="11"/>
        <v>0.03</v>
      </c>
      <c r="P35" s="177">
        <v>0</v>
      </c>
      <c r="Q35" s="177">
        <f t="shared" si="12"/>
        <v>0</v>
      </c>
      <c r="R35" s="177"/>
      <c r="S35" s="177"/>
      <c r="T35" s="178">
        <v>0.14199999999999999</v>
      </c>
      <c r="U35" s="177">
        <f t="shared" si="13"/>
        <v>80.94</v>
      </c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117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ht="22.5" outlineLevel="1" x14ac:dyDescent="0.2">
      <c r="A36" s="164">
        <v>23</v>
      </c>
      <c r="B36" s="169" t="s">
        <v>155</v>
      </c>
      <c r="C36" s="202" t="s">
        <v>156</v>
      </c>
      <c r="D36" s="171" t="s">
        <v>112</v>
      </c>
      <c r="E36" s="173">
        <v>55</v>
      </c>
      <c r="F36" s="176"/>
      <c r="G36" s="177">
        <f t="shared" si="7"/>
        <v>0</v>
      </c>
      <c r="H36" s="176"/>
      <c r="I36" s="177">
        <f t="shared" si="8"/>
        <v>0</v>
      </c>
      <c r="J36" s="176"/>
      <c r="K36" s="177">
        <f t="shared" si="9"/>
        <v>0</v>
      </c>
      <c r="L36" s="177">
        <v>21</v>
      </c>
      <c r="M36" s="177">
        <f t="shared" si="10"/>
        <v>0</v>
      </c>
      <c r="N36" s="177">
        <v>1.9000000000000001E-4</v>
      </c>
      <c r="O36" s="177">
        <f t="shared" si="11"/>
        <v>0.01</v>
      </c>
      <c r="P36" s="177">
        <v>0</v>
      </c>
      <c r="Q36" s="177">
        <f t="shared" si="12"/>
        <v>0</v>
      </c>
      <c r="R36" s="177"/>
      <c r="S36" s="177"/>
      <c r="T36" s="178">
        <v>0.215</v>
      </c>
      <c r="U36" s="177">
        <f t="shared" si="13"/>
        <v>11.83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117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ht="22.5" outlineLevel="1" x14ac:dyDescent="0.2">
      <c r="A37" s="164">
        <v>24</v>
      </c>
      <c r="B37" s="169" t="s">
        <v>157</v>
      </c>
      <c r="C37" s="202" t="s">
        <v>158</v>
      </c>
      <c r="D37" s="171" t="s">
        <v>112</v>
      </c>
      <c r="E37" s="173">
        <v>220</v>
      </c>
      <c r="F37" s="176"/>
      <c r="G37" s="177">
        <f t="shared" si="7"/>
        <v>0</v>
      </c>
      <c r="H37" s="176"/>
      <c r="I37" s="177">
        <f t="shared" si="8"/>
        <v>0</v>
      </c>
      <c r="J37" s="176"/>
      <c r="K37" s="177">
        <f t="shared" si="9"/>
        <v>0</v>
      </c>
      <c r="L37" s="177">
        <v>21</v>
      </c>
      <c r="M37" s="177">
        <f t="shared" si="10"/>
        <v>0</v>
      </c>
      <c r="N37" s="177">
        <v>9.0000000000000006E-5</v>
      </c>
      <c r="O37" s="177">
        <f t="shared" si="11"/>
        <v>0.02</v>
      </c>
      <c r="P37" s="177">
        <v>0</v>
      </c>
      <c r="Q37" s="177">
        <f t="shared" si="12"/>
        <v>0</v>
      </c>
      <c r="R37" s="177"/>
      <c r="S37" s="177"/>
      <c r="T37" s="178">
        <v>0.157</v>
      </c>
      <c r="U37" s="177">
        <f t="shared" si="13"/>
        <v>34.54</v>
      </c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117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ht="22.5" outlineLevel="1" x14ac:dyDescent="0.2">
      <c r="A38" s="164">
        <v>25</v>
      </c>
      <c r="B38" s="169" t="s">
        <v>159</v>
      </c>
      <c r="C38" s="202" t="s">
        <v>160</v>
      </c>
      <c r="D38" s="171" t="s">
        <v>112</v>
      </c>
      <c r="E38" s="173">
        <v>35</v>
      </c>
      <c r="F38" s="176"/>
      <c r="G38" s="177">
        <f t="shared" si="7"/>
        <v>0</v>
      </c>
      <c r="H38" s="176"/>
      <c r="I38" s="177">
        <f t="shared" si="8"/>
        <v>0</v>
      </c>
      <c r="J38" s="176"/>
      <c r="K38" s="177">
        <f t="shared" si="9"/>
        <v>0</v>
      </c>
      <c r="L38" s="177">
        <v>21</v>
      </c>
      <c r="M38" s="177">
        <f t="shared" si="10"/>
        <v>0</v>
      </c>
      <c r="N38" s="177">
        <v>1.8000000000000001E-4</v>
      </c>
      <c r="O38" s="177">
        <f t="shared" si="11"/>
        <v>0.01</v>
      </c>
      <c r="P38" s="177">
        <v>0</v>
      </c>
      <c r="Q38" s="177">
        <f t="shared" si="12"/>
        <v>0</v>
      </c>
      <c r="R38" s="177"/>
      <c r="S38" s="177"/>
      <c r="T38" s="178">
        <v>0.2</v>
      </c>
      <c r="U38" s="177">
        <f t="shared" si="13"/>
        <v>7</v>
      </c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117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 x14ac:dyDescent="0.2">
      <c r="A39" s="164">
        <v>26</v>
      </c>
      <c r="B39" s="169" t="s">
        <v>161</v>
      </c>
      <c r="C39" s="202" t="s">
        <v>162</v>
      </c>
      <c r="D39" s="171" t="s">
        <v>116</v>
      </c>
      <c r="E39" s="173">
        <v>70</v>
      </c>
      <c r="F39" s="176"/>
      <c r="G39" s="177">
        <f t="shared" si="7"/>
        <v>0</v>
      </c>
      <c r="H39" s="176"/>
      <c r="I39" s="177">
        <f t="shared" si="8"/>
        <v>0</v>
      </c>
      <c r="J39" s="176"/>
      <c r="K39" s="177">
        <f t="shared" si="9"/>
        <v>0</v>
      </c>
      <c r="L39" s="177">
        <v>21</v>
      </c>
      <c r="M39" s="177">
        <f t="shared" si="10"/>
        <v>0</v>
      </c>
      <c r="N39" s="177">
        <v>0</v>
      </c>
      <c r="O39" s="177">
        <f t="shared" si="11"/>
        <v>0</v>
      </c>
      <c r="P39" s="177">
        <v>1.23E-3</v>
      </c>
      <c r="Q39" s="177">
        <f t="shared" si="12"/>
        <v>0.09</v>
      </c>
      <c r="R39" s="177"/>
      <c r="S39" s="177"/>
      <c r="T39" s="178">
        <v>7.1999999999999995E-2</v>
      </c>
      <c r="U39" s="177">
        <f t="shared" si="13"/>
        <v>5.04</v>
      </c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117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64">
        <v>27</v>
      </c>
      <c r="B40" s="169" t="s">
        <v>163</v>
      </c>
      <c r="C40" s="202" t="s">
        <v>164</v>
      </c>
      <c r="D40" s="171" t="s">
        <v>112</v>
      </c>
      <c r="E40" s="173">
        <v>200</v>
      </c>
      <c r="F40" s="176"/>
      <c r="G40" s="177">
        <f t="shared" si="7"/>
        <v>0</v>
      </c>
      <c r="H40" s="176"/>
      <c r="I40" s="177">
        <f t="shared" si="8"/>
        <v>0</v>
      </c>
      <c r="J40" s="176"/>
      <c r="K40" s="177">
        <f t="shared" si="9"/>
        <v>0</v>
      </c>
      <c r="L40" s="177">
        <v>21</v>
      </c>
      <c r="M40" s="177">
        <f t="shared" si="10"/>
        <v>0</v>
      </c>
      <c r="N40" s="177">
        <v>0</v>
      </c>
      <c r="O40" s="177">
        <f t="shared" si="11"/>
        <v>0</v>
      </c>
      <c r="P40" s="177">
        <v>2.7999999999999998E-4</v>
      </c>
      <c r="Q40" s="177">
        <f t="shared" si="12"/>
        <v>0.06</v>
      </c>
      <c r="R40" s="177"/>
      <c r="S40" s="177"/>
      <c r="T40" s="178">
        <v>5.1999999999999998E-2</v>
      </c>
      <c r="U40" s="177">
        <f t="shared" si="13"/>
        <v>10.4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117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64">
        <v>28</v>
      </c>
      <c r="B41" s="169" t="s">
        <v>165</v>
      </c>
      <c r="C41" s="202" t="s">
        <v>166</v>
      </c>
      <c r="D41" s="171" t="s">
        <v>112</v>
      </c>
      <c r="E41" s="173">
        <v>620</v>
      </c>
      <c r="F41" s="176"/>
      <c r="G41" s="177">
        <f t="shared" si="7"/>
        <v>0</v>
      </c>
      <c r="H41" s="176"/>
      <c r="I41" s="177">
        <f t="shared" si="8"/>
        <v>0</v>
      </c>
      <c r="J41" s="176"/>
      <c r="K41" s="177">
        <f t="shared" si="9"/>
        <v>0</v>
      </c>
      <c r="L41" s="177">
        <v>21</v>
      </c>
      <c r="M41" s="177">
        <f t="shared" si="10"/>
        <v>0</v>
      </c>
      <c r="N41" s="177">
        <v>5.2199999999999998E-3</v>
      </c>
      <c r="O41" s="177">
        <f t="shared" si="11"/>
        <v>3.24</v>
      </c>
      <c r="P41" s="177">
        <v>0</v>
      </c>
      <c r="Q41" s="177">
        <f t="shared" si="12"/>
        <v>0</v>
      </c>
      <c r="R41" s="177"/>
      <c r="S41" s="177"/>
      <c r="T41" s="178">
        <v>0.63429999999999997</v>
      </c>
      <c r="U41" s="177">
        <f t="shared" si="13"/>
        <v>393.27</v>
      </c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117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 x14ac:dyDescent="0.2">
      <c r="A42" s="164">
        <v>29</v>
      </c>
      <c r="B42" s="169" t="s">
        <v>167</v>
      </c>
      <c r="C42" s="202" t="s">
        <v>168</v>
      </c>
      <c r="D42" s="171" t="s">
        <v>112</v>
      </c>
      <c r="E42" s="173">
        <v>570</v>
      </c>
      <c r="F42" s="176"/>
      <c r="G42" s="177">
        <f t="shared" si="7"/>
        <v>0</v>
      </c>
      <c r="H42" s="176"/>
      <c r="I42" s="177">
        <f t="shared" si="8"/>
        <v>0</v>
      </c>
      <c r="J42" s="176"/>
      <c r="K42" s="177">
        <f t="shared" si="9"/>
        <v>0</v>
      </c>
      <c r="L42" s="177">
        <v>21</v>
      </c>
      <c r="M42" s="177">
        <f t="shared" si="10"/>
        <v>0</v>
      </c>
      <c r="N42" s="177">
        <v>5.4099999999999999E-3</v>
      </c>
      <c r="O42" s="177">
        <f t="shared" si="11"/>
        <v>3.08</v>
      </c>
      <c r="P42" s="177">
        <v>0</v>
      </c>
      <c r="Q42" s="177">
        <f t="shared" si="12"/>
        <v>0</v>
      </c>
      <c r="R42" s="177"/>
      <c r="S42" s="177"/>
      <c r="T42" s="178">
        <v>0.68279999999999996</v>
      </c>
      <c r="U42" s="177">
        <f t="shared" si="13"/>
        <v>389.2</v>
      </c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117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164">
        <v>30</v>
      </c>
      <c r="B43" s="169" t="s">
        <v>169</v>
      </c>
      <c r="C43" s="202" t="s">
        <v>170</v>
      </c>
      <c r="D43" s="171" t="s">
        <v>112</v>
      </c>
      <c r="E43" s="173">
        <v>12</v>
      </c>
      <c r="F43" s="176"/>
      <c r="G43" s="177">
        <f t="shared" si="7"/>
        <v>0</v>
      </c>
      <c r="H43" s="176"/>
      <c r="I43" s="177">
        <f t="shared" si="8"/>
        <v>0</v>
      </c>
      <c r="J43" s="176"/>
      <c r="K43" s="177">
        <f t="shared" si="9"/>
        <v>0</v>
      </c>
      <c r="L43" s="177">
        <v>21</v>
      </c>
      <c r="M43" s="177">
        <f t="shared" si="10"/>
        <v>0</v>
      </c>
      <c r="N43" s="177">
        <v>6.1199999999999996E-3</v>
      </c>
      <c r="O43" s="177">
        <f t="shared" si="11"/>
        <v>7.0000000000000007E-2</v>
      </c>
      <c r="P43" s="177">
        <v>0</v>
      </c>
      <c r="Q43" s="177">
        <f t="shared" si="12"/>
        <v>0</v>
      </c>
      <c r="R43" s="177"/>
      <c r="S43" s="177"/>
      <c r="T43" s="178">
        <v>0.96850000000000003</v>
      </c>
      <c r="U43" s="177">
        <f t="shared" si="13"/>
        <v>11.62</v>
      </c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117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64">
        <v>31</v>
      </c>
      <c r="B44" s="169" t="s">
        <v>171</v>
      </c>
      <c r="C44" s="202" t="s">
        <v>172</v>
      </c>
      <c r="D44" s="171" t="s">
        <v>112</v>
      </c>
      <c r="E44" s="173">
        <v>55</v>
      </c>
      <c r="F44" s="176"/>
      <c r="G44" s="177">
        <f t="shared" si="7"/>
        <v>0</v>
      </c>
      <c r="H44" s="176"/>
      <c r="I44" s="177">
        <f t="shared" si="8"/>
        <v>0</v>
      </c>
      <c r="J44" s="176"/>
      <c r="K44" s="177">
        <f t="shared" si="9"/>
        <v>0</v>
      </c>
      <c r="L44" s="177">
        <v>21</v>
      </c>
      <c r="M44" s="177">
        <f t="shared" si="10"/>
        <v>0</v>
      </c>
      <c r="N44" s="177">
        <v>5.1200000000000004E-3</v>
      </c>
      <c r="O44" s="177">
        <f t="shared" si="11"/>
        <v>0.28000000000000003</v>
      </c>
      <c r="P44" s="177">
        <v>0</v>
      </c>
      <c r="Q44" s="177">
        <f t="shared" si="12"/>
        <v>0</v>
      </c>
      <c r="R44" s="177"/>
      <c r="S44" s="177"/>
      <c r="T44" s="178">
        <v>1.038</v>
      </c>
      <c r="U44" s="177">
        <f t="shared" si="13"/>
        <v>57.09</v>
      </c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117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164">
        <v>32</v>
      </c>
      <c r="B45" s="169" t="s">
        <v>173</v>
      </c>
      <c r="C45" s="202" t="s">
        <v>174</v>
      </c>
      <c r="D45" s="171" t="s">
        <v>112</v>
      </c>
      <c r="E45" s="173">
        <v>220</v>
      </c>
      <c r="F45" s="176"/>
      <c r="G45" s="177">
        <f t="shared" si="7"/>
        <v>0</v>
      </c>
      <c r="H45" s="176"/>
      <c r="I45" s="177">
        <f t="shared" si="8"/>
        <v>0</v>
      </c>
      <c r="J45" s="176"/>
      <c r="K45" s="177">
        <f t="shared" si="9"/>
        <v>0</v>
      </c>
      <c r="L45" s="177">
        <v>21</v>
      </c>
      <c r="M45" s="177">
        <f t="shared" si="10"/>
        <v>0</v>
      </c>
      <c r="N45" s="177">
        <v>5.7299999999999999E-3</v>
      </c>
      <c r="O45" s="177">
        <f t="shared" si="11"/>
        <v>1.26</v>
      </c>
      <c r="P45" s="177">
        <v>0</v>
      </c>
      <c r="Q45" s="177">
        <f t="shared" si="12"/>
        <v>0</v>
      </c>
      <c r="R45" s="177"/>
      <c r="S45" s="177"/>
      <c r="T45" s="178">
        <v>0.75470000000000004</v>
      </c>
      <c r="U45" s="177">
        <f t="shared" si="13"/>
        <v>166.03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117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64">
        <v>33</v>
      </c>
      <c r="B46" s="169" t="s">
        <v>175</v>
      </c>
      <c r="C46" s="202" t="s">
        <v>176</v>
      </c>
      <c r="D46" s="171" t="s">
        <v>112</v>
      </c>
      <c r="E46" s="173">
        <v>35</v>
      </c>
      <c r="F46" s="176"/>
      <c r="G46" s="177">
        <f t="shared" si="7"/>
        <v>0</v>
      </c>
      <c r="H46" s="176"/>
      <c r="I46" s="177">
        <f t="shared" si="8"/>
        <v>0</v>
      </c>
      <c r="J46" s="176"/>
      <c r="K46" s="177">
        <f t="shared" si="9"/>
        <v>0</v>
      </c>
      <c r="L46" s="177">
        <v>21</v>
      </c>
      <c r="M46" s="177">
        <f t="shared" si="10"/>
        <v>0</v>
      </c>
      <c r="N46" s="177">
        <v>6.7999999999999996E-3</v>
      </c>
      <c r="O46" s="177">
        <f t="shared" si="11"/>
        <v>0.24</v>
      </c>
      <c r="P46" s="177">
        <v>0</v>
      </c>
      <c r="Q46" s="177">
        <f t="shared" si="12"/>
        <v>0</v>
      </c>
      <c r="R46" s="177"/>
      <c r="S46" s="177"/>
      <c r="T46" s="178">
        <v>1.0047999999999999</v>
      </c>
      <c r="U46" s="177">
        <f t="shared" si="13"/>
        <v>35.17</v>
      </c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117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64">
        <v>34</v>
      </c>
      <c r="B47" s="169" t="s">
        <v>177</v>
      </c>
      <c r="C47" s="202" t="s">
        <v>178</v>
      </c>
      <c r="D47" s="171" t="s">
        <v>112</v>
      </c>
      <c r="E47" s="173">
        <v>1512</v>
      </c>
      <c r="F47" s="176"/>
      <c r="G47" s="177">
        <f t="shared" si="7"/>
        <v>0</v>
      </c>
      <c r="H47" s="176"/>
      <c r="I47" s="177">
        <f t="shared" si="8"/>
        <v>0</v>
      </c>
      <c r="J47" s="176"/>
      <c r="K47" s="177">
        <f t="shared" si="9"/>
        <v>0</v>
      </c>
      <c r="L47" s="177">
        <v>21</v>
      </c>
      <c r="M47" s="177">
        <f t="shared" si="10"/>
        <v>0</v>
      </c>
      <c r="N47" s="177">
        <v>1.0000000000000001E-5</v>
      </c>
      <c r="O47" s="177">
        <f t="shared" si="11"/>
        <v>0.02</v>
      </c>
      <c r="P47" s="177">
        <v>0</v>
      </c>
      <c r="Q47" s="177">
        <f t="shared" si="12"/>
        <v>0</v>
      </c>
      <c r="R47" s="177"/>
      <c r="S47" s="177"/>
      <c r="T47" s="178">
        <v>6.2E-2</v>
      </c>
      <c r="U47" s="177">
        <f t="shared" si="13"/>
        <v>93.74</v>
      </c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117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ht="22.5" outlineLevel="1" x14ac:dyDescent="0.2">
      <c r="A48" s="164">
        <v>35</v>
      </c>
      <c r="B48" s="169" t="s">
        <v>179</v>
      </c>
      <c r="C48" s="202" t="s">
        <v>180</v>
      </c>
      <c r="D48" s="171" t="s">
        <v>116</v>
      </c>
      <c r="E48" s="173">
        <v>22</v>
      </c>
      <c r="F48" s="176"/>
      <c r="G48" s="177">
        <f t="shared" si="7"/>
        <v>0</v>
      </c>
      <c r="H48" s="176"/>
      <c r="I48" s="177">
        <f t="shared" si="8"/>
        <v>0</v>
      </c>
      <c r="J48" s="176"/>
      <c r="K48" s="177">
        <f t="shared" si="9"/>
        <v>0</v>
      </c>
      <c r="L48" s="177">
        <v>21</v>
      </c>
      <c r="M48" s="177">
        <f t="shared" si="10"/>
        <v>0</v>
      </c>
      <c r="N48" s="177">
        <v>2.5999999999999998E-4</v>
      </c>
      <c r="O48" s="177">
        <f t="shared" si="11"/>
        <v>0.01</v>
      </c>
      <c r="P48" s="177">
        <v>0</v>
      </c>
      <c r="Q48" s="177">
        <f t="shared" si="12"/>
        <v>0</v>
      </c>
      <c r="R48" s="177"/>
      <c r="S48" s="177"/>
      <c r="T48" s="178">
        <v>0.16500000000000001</v>
      </c>
      <c r="U48" s="177">
        <f t="shared" si="13"/>
        <v>3.63</v>
      </c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117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ht="22.5" outlineLevel="1" x14ac:dyDescent="0.2">
      <c r="A49" s="164">
        <v>36</v>
      </c>
      <c r="B49" s="169" t="s">
        <v>181</v>
      </c>
      <c r="C49" s="202" t="s">
        <v>182</v>
      </c>
      <c r="D49" s="171" t="s">
        <v>116</v>
      </c>
      <c r="E49" s="173">
        <v>9</v>
      </c>
      <c r="F49" s="176"/>
      <c r="G49" s="177">
        <f t="shared" si="7"/>
        <v>0</v>
      </c>
      <c r="H49" s="176"/>
      <c r="I49" s="177">
        <f t="shared" si="8"/>
        <v>0</v>
      </c>
      <c r="J49" s="176"/>
      <c r="K49" s="177">
        <f t="shared" si="9"/>
        <v>0</v>
      </c>
      <c r="L49" s="177">
        <v>21</v>
      </c>
      <c r="M49" s="177">
        <f t="shared" si="10"/>
        <v>0</v>
      </c>
      <c r="N49" s="177">
        <v>1.8000000000000001E-4</v>
      </c>
      <c r="O49" s="177">
        <f t="shared" si="11"/>
        <v>0</v>
      </c>
      <c r="P49" s="177">
        <v>0</v>
      </c>
      <c r="Q49" s="177">
        <f t="shared" si="12"/>
        <v>0</v>
      </c>
      <c r="R49" s="177"/>
      <c r="S49" s="177"/>
      <c r="T49" s="178">
        <v>0.16500000000000001</v>
      </c>
      <c r="U49" s="177">
        <f t="shared" si="13"/>
        <v>1.49</v>
      </c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117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ht="22.5" outlineLevel="1" x14ac:dyDescent="0.2">
      <c r="A50" s="164">
        <v>37</v>
      </c>
      <c r="B50" s="169" t="s">
        <v>183</v>
      </c>
      <c r="C50" s="202" t="s">
        <v>184</v>
      </c>
      <c r="D50" s="171" t="s">
        <v>116</v>
      </c>
      <c r="E50" s="173">
        <v>4</v>
      </c>
      <c r="F50" s="176"/>
      <c r="G50" s="177">
        <f t="shared" si="7"/>
        <v>0</v>
      </c>
      <c r="H50" s="176"/>
      <c r="I50" s="177">
        <f t="shared" si="8"/>
        <v>0</v>
      </c>
      <c r="J50" s="176"/>
      <c r="K50" s="177">
        <f t="shared" si="9"/>
        <v>0</v>
      </c>
      <c r="L50" s="177">
        <v>21</v>
      </c>
      <c r="M50" s="177">
        <f t="shared" si="10"/>
        <v>0</v>
      </c>
      <c r="N50" s="177">
        <v>3.1E-4</v>
      </c>
      <c r="O50" s="177">
        <f t="shared" si="11"/>
        <v>0</v>
      </c>
      <c r="P50" s="177">
        <v>0</v>
      </c>
      <c r="Q50" s="177">
        <f t="shared" si="12"/>
        <v>0</v>
      </c>
      <c r="R50" s="177"/>
      <c r="S50" s="177"/>
      <c r="T50" s="178">
        <v>0.20699999999999999</v>
      </c>
      <c r="U50" s="177">
        <f t="shared" si="13"/>
        <v>0.83</v>
      </c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117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ht="22.5" outlineLevel="1" x14ac:dyDescent="0.2">
      <c r="A51" s="164">
        <v>38</v>
      </c>
      <c r="B51" s="169" t="s">
        <v>185</v>
      </c>
      <c r="C51" s="202" t="s">
        <v>186</v>
      </c>
      <c r="D51" s="171" t="s">
        <v>116</v>
      </c>
      <c r="E51" s="173">
        <v>23</v>
      </c>
      <c r="F51" s="176"/>
      <c r="G51" s="177">
        <f t="shared" si="7"/>
        <v>0</v>
      </c>
      <c r="H51" s="176"/>
      <c r="I51" s="177">
        <f t="shared" si="8"/>
        <v>0</v>
      </c>
      <c r="J51" s="176"/>
      <c r="K51" s="177">
        <f t="shared" si="9"/>
        <v>0</v>
      </c>
      <c r="L51" s="177">
        <v>21</v>
      </c>
      <c r="M51" s="177">
        <f t="shared" si="10"/>
        <v>0</v>
      </c>
      <c r="N51" s="177">
        <v>8.0000000000000004E-4</v>
      </c>
      <c r="O51" s="177">
        <f t="shared" si="11"/>
        <v>0.02</v>
      </c>
      <c r="P51" s="177">
        <v>0</v>
      </c>
      <c r="Q51" s="177">
        <f t="shared" si="12"/>
        <v>0</v>
      </c>
      <c r="R51" s="177"/>
      <c r="S51" s="177"/>
      <c r="T51" s="178">
        <v>0.26900000000000002</v>
      </c>
      <c r="U51" s="177">
        <f t="shared" si="13"/>
        <v>6.19</v>
      </c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117</v>
      </c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">
      <c r="A52" s="164">
        <v>39</v>
      </c>
      <c r="B52" s="169" t="s">
        <v>187</v>
      </c>
      <c r="C52" s="202" t="s">
        <v>188</v>
      </c>
      <c r="D52" s="171" t="s">
        <v>116</v>
      </c>
      <c r="E52" s="173">
        <v>25</v>
      </c>
      <c r="F52" s="176"/>
      <c r="G52" s="177">
        <f t="shared" si="7"/>
        <v>0</v>
      </c>
      <c r="H52" s="176"/>
      <c r="I52" s="177">
        <f t="shared" si="8"/>
        <v>0</v>
      </c>
      <c r="J52" s="176"/>
      <c r="K52" s="177">
        <f t="shared" si="9"/>
        <v>0</v>
      </c>
      <c r="L52" s="177">
        <v>21</v>
      </c>
      <c r="M52" s="177">
        <f t="shared" si="10"/>
        <v>0</v>
      </c>
      <c r="N52" s="177">
        <v>1.8000000000000001E-4</v>
      </c>
      <c r="O52" s="177">
        <f t="shared" si="11"/>
        <v>0</v>
      </c>
      <c r="P52" s="177">
        <v>0</v>
      </c>
      <c r="Q52" s="177">
        <f t="shared" si="12"/>
        <v>0</v>
      </c>
      <c r="R52" s="177"/>
      <c r="S52" s="177"/>
      <c r="T52" s="178">
        <v>0.16500000000000001</v>
      </c>
      <c r="U52" s="177">
        <f t="shared" si="13"/>
        <v>4.13</v>
      </c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117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>
        <v>40</v>
      </c>
      <c r="B53" s="169" t="s">
        <v>189</v>
      </c>
      <c r="C53" s="202" t="s">
        <v>190</v>
      </c>
      <c r="D53" s="171" t="s">
        <v>116</v>
      </c>
      <c r="E53" s="173">
        <v>20</v>
      </c>
      <c r="F53" s="176"/>
      <c r="G53" s="177">
        <f t="shared" si="7"/>
        <v>0</v>
      </c>
      <c r="H53" s="176"/>
      <c r="I53" s="177">
        <f t="shared" si="8"/>
        <v>0</v>
      </c>
      <c r="J53" s="176"/>
      <c r="K53" s="177">
        <f t="shared" si="9"/>
        <v>0</v>
      </c>
      <c r="L53" s="177">
        <v>21</v>
      </c>
      <c r="M53" s="177">
        <f t="shared" si="10"/>
        <v>0</v>
      </c>
      <c r="N53" s="177">
        <v>8.0000000000000004E-4</v>
      </c>
      <c r="O53" s="177">
        <f t="shared" si="11"/>
        <v>0.02</v>
      </c>
      <c r="P53" s="177">
        <v>0</v>
      </c>
      <c r="Q53" s="177">
        <f t="shared" si="12"/>
        <v>0</v>
      </c>
      <c r="R53" s="177"/>
      <c r="S53" s="177"/>
      <c r="T53" s="178">
        <v>0</v>
      </c>
      <c r="U53" s="177">
        <f t="shared" si="13"/>
        <v>0</v>
      </c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113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64">
        <v>41</v>
      </c>
      <c r="B54" s="169" t="s">
        <v>191</v>
      </c>
      <c r="C54" s="202" t="s">
        <v>192</v>
      </c>
      <c r="D54" s="171" t="s">
        <v>116</v>
      </c>
      <c r="E54" s="173">
        <v>10</v>
      </c>
      <c r="F54" s="176"/>
      <c r="G54" s="177">
        <f t="shared" si="7"/>
        <v>0</v>
      </c>
      <c r="H54" s="176"/>
      <c r="I54" s="177">
        <f t="shared" si="8"/>
        <v>0</v>
      </c>
      <c r="J54" s="176"/>
      <c r="K54" s="177">
        <f t="shared" si="9"/>
        <v>0</v>
      </c>
      <c r="L54" s="177">
        <v>21</v>
      </c>
      <c r="M54" s="177">
        <f t="shared" si="10"/>
        <v>0</v>
      </c>
      <c r="N54" s="177">
        <v>5.0000000000000001E-4</v>
      </c>
      <c r="O54" s="177">
        <f t="shared" si="11"/>
        <v>0.01</v>
      </c>
      <c r="P54" s="177">
        <v>0</v>
      </c>
      <c r="Q54" s="177">
        <f t="shared" si="12"/>
        <v>0</v>
      </c>
      <c r="R54" s="177"/>
      <c r="S54" s="177"/>
      <c r="T54" s="178">
        <v>0</v>
      </c>
      <c r="U54" s="177">
        <f t="shared" si="13"/>
        <v>0</v>
      </c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113</v>
      </c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 x14ac:dyDescent="0.2">
      <c r="A55" s="164">
        <v>42</v>
      </c>
      <c r="B55" s="169" t="s">
        <v>187</v>
      </c>
      <c r="C55" s="202" t="s">
        <v>193</v>
      </c>
      <c r="D55" s="171" t="s">
        <v>116</v>
      </c>
      <c r="E55" s="173">
        <v>35</v>
      </c>
      <c r="F55" s="176"/>
      <c r="G55" s="177">
        <f t="shared" si="7"/>
        <v>0</v>
      </c>
      <c r="H55" s="176"/>
      <c r="I55" s="177">
        <f t="shared" si="8"/>
        <v>0</v>
      </c>
      <c r="J55" s="176"/>
      <c r="K55" s="177">
        <f t="shared" si="9"/>
        <v>0</v>
      </c>
      <c r="L55" s="177">
        <v>21</v>
      </c>
      <c r="M55" s="177">
        <f t="shared" si="10"/>
        <v>0</v>
      </c>
      <c r="N55" s="177">
        <v>1.8000000000000001E-4</v>
      </c>
      <c r="O55" s="177">
        <f t="shared" si="11"/>
        <v>0.01</v>
      </c>
      <c r="P55" s="177">
        <v>0</v>
      </c>
      <c r="Q55" s="177">
        <f t="shared" si="12"/>
        <v>0</v>
      </c>
      <c r="R55" s="177"/>
      <c r="S55" s="177"/>
      <c r="T55" s="178">
        <v>0.16500000000000001</v>
      </c>
      <c r="U55" s="177">
        <f t="shared" si="13"/>
        <v>5.78</v>
      </c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117</v>
      </c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">
      <c r="A56" s="164">
        <v>43</v>
      </c>
      <c r="B56" s="169" t="s">
        <v>187</v>
      </c>
      <c r="C56" s="202" t="s">
        <v>194</v>
      </c>
      <c r="D56" s="171" t="s">
        <v>116</v>
      </c>
      <c r="E56" s="173">
        <v>6</v>
      </c>
      <c r="F56" s="176"/>
      <c r="G56" s="177">
        <f t="shared" si="7"/>
        <v>0</v>
      </c>
      <c r="H56" s="176"/>
      <c r="I56" s="177">
        <f t="shared" si="8"/>
        <v>0</v>
      </c>
      <c r="J56" s="176"/>
      <c r="K56" s="177">
        <f t="shared" si="9"/>
        <v>0</v>
      </c>
      <c r="L56" s="177">
        <v>21</v>
      </c>
      <c r="M56" s="177">
        <f t="shared" si="10"/>
        <v>0</v>
      </c>
      <c r="N56" s="177">
        <v>1.8000000000000001E-4</v>
      </c>
      <c r="O56" s="177">
        <f t="shared" si="11"/>
        <v>0</v>
      </c>
      <c r="P56" s="177">
        <v>0</v>
      </c>
      <c r="Q56" s="177">
        <f t="shared" si="12"/>
        <v>0</v>
      </c>
      <c r="R56" s="177"/>
      <c r="S56" s="177"/>
      <c r="T56" s="178">
        <v>0.16500000000000001</v>
      </c>
      <c r="U56" s="177">
        <f t="shared" si="13"/>
        <v>0.99</v>
      </c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117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ht="22.5" outlineLevel="1" x14ac:dyDescent="0.2">
      <c r="A57" s="164">
        <v>44</v>
      </c>
      <c r="B57" s="169" t="s">
        <v>195</v>
      </c>
      <c r="C57" s="202" t="s">
        <v>196</v>
      </c>
      <c r="D57" s="171" t="s">
        <v>116</v>
      </c>
      <c r="E57" s="173">
        <v>6</v>
      </c>
      <c r="F57" s="176"/>
      <c r="G57" s="177">
        <f t="shared" si="7"/>
        <v>0</v>
      </c>
      <c r="H57" s="176"/>
      <c r="I57" s="177">
        <f t="shared" si="8"/>
        <v>0</v>
      </c>
      <c r="J57" s="176"/>
      <c r="K57" s="177">
        <f t="shared" si="9"/>
        <v>0</v>
      </c>
      <c r="L57" s="177">
        <v>21</v>
      </c>
      <c r="M57" s="177">
        <f t="shared" si="10"/>
        <v>0</v>
      </c>
      <c r="N57" s="177">
        <v>6.8000000000000005E-4</v>
      </c>
      <c r="O57" s="177">
        <f t="shared" si="11"/>
        <v>0</v>
      </c>
      <c r="P57" s="177">
        <v>0</v>
      </c>
      <c r="Q57" s="177">
        <f t="shared" si="12"/>
        <v>0</v>
      </c>
      <c r="R57" s="177"/>
      <c r="S57" s="177"/>
      <c r="T57" s="178">
        <v>0.26900000000000002</v>
      </c>
      <c r="U57" s="177">
        <f t="shared" si="13"/>
        <v>1.61</v>
      </c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117</v>
      </c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ht="22.5" outlineLevel="1" x14ac:dyDescent="0.2">
      <c r="A58" s="164">
        <v>45</v>
      </c>
      <c r="B58" s="169" t="s">
        <v>197</v>
      </c>
      <c r="C58" s="202" t="s">
        <v>198</v>
      </c>
      <c r="D58" s="171" t="s">
        <v>116</v>
      </c>
      <c r="E58" s="173">
        <v>12</v>
      </c>
      <c r="F58" s="176"/>
      <c r="G58" s="177">
        <f t="shared" si="7"/>
        <v>0</v>
      </c>
      <c r="H58" s="176"/>
      <c r="I58" s="177">
        <f t="shared" si="8"/>
        <v>0</v>
      </c>
      <c r="J58" s="176"/>
      <c r="K58" s="177">
        <f t="shared" si="9"/>
        <v>0</v>
      </c>
      <c r="L58" s="177">
        <v>21</v>
      </c>
      <c r="M58" s="177">
        <f t="shared" si="10"/>
        <v>0</v>
      </c>
      <c r="N58" s="177">
        <v>4.8000000000000001E-4</v>
      </c>
      <c r="O58" s="177">
        <f t="shared" si="11"/>
        <v>0.01</v>
      </c>
      <c r="P58" s="177">
        <v>0</v>
      </c>
      <c r="Q58" s="177">
        <f t="shared" si="12"/>
        <v>0</v>
      </c>
      <c r="R58" s="177"/>
      <c r="S58" s="177"/>
      <c r="T58" s="178">
        <v>0.22700000000000001</v>
      </c>
      <c r="U58" s="177">
        <f t="shared" si="13"/>
        <v>2.72</v>
      </c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117</v>
      </c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164">
        <v>46</v>
      </c>
      <c r="B59" s="169" t="s">
        <v>199</v>
      </c>
      <c r="C59" s="202" t="s">
        <v>200</v>
      </c>
      <c r="D59" s="171" t="s">
        <v>112</v>
      </c>
      <c r="E59" s="173">
        <v>1512</v>
      </c>
      <c r="F59" s="176"/>
      <c r="G59" s="177">
        <f t="shared" si="7"/>
        <v>0</v>
      </c>
      <c r="H59" s="176"/>
      <c r="I59" s="177">
        <f t="shared" si="8"/>
        <v>0</v>
      </c>
      <c r="J59" s="176"/>
      <c r="K59" s="177">
        <f t="shared" si="9"/>
        <v>0</v>
      </c>
      <c r="L59" s="177">
        <v>21</v>
      </c>
      <c r="M59" s="177">
        <f t="shared" si="10"/>
        <v>0</v>
      </c>
      <c r="N59" s="177">
        <v>0</v>
      </c>
      <c r="O59" s="177">
        <f t="shared" si="11"/>
        <v>0</v>
      </c>
      <c r="P59" s="177">
        <v>0</v>
      </c>
      <c r="Q59" s="177">
        <f t="shared" si="12"/>
        <v>0</v>
      </c>
      <c r="R59" s="177"/>
      <c r="S59" s="177"/>
      <c r="T59" s="178">
        <v>2.9000000000000001E-2</v>
      </c>
      <c r="U59" s="177">
        <f t="shared" si="13"/>
        <v>43.85</v>
      </c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117</v>
      </c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x14ac:dyDescent="0.2">
      <c r="A60" s="165" t="s">
        <v>104</v>
      </c>
      <c r="B60" s="170" t="s">
        <v>71</v>
      </c>
      <c r="C60" s="203" t="s">
        <v>72</v>
      </c>
      <c r="D60" s="172"/>
      <c r="E60" s="174"/>
      <c r="F60" s="179"/>
      <c r="G60" s="179">
        <f>SUMIF(AE61:AE68,"&lt;&gt;NOR",G61:G68)</f>
        <v>0</v>
      </c>
      <c r="H60" s="179"/>
      <c r="I60" s="179">
        <f>SUM(I61:I68)</f>
        <v>0</v>
      </c>
      <c r="J60" s="179"/>
      <c r="K60" s="179">
        <f>SUM(K61:K68)</f>
        <v>0</v>
      </c>
      <c r="L60" s="179"/>
      <c r="M60" s="179">
        <f>SUM(M61:M68)</f>
        <v>0</v>
      </c>
      <c r="N60" s="179"/>
      <c r="O60" s="179">
        <f>SUM(O61:O68)</f>
        <v>0.12</v>
      </c>
      <c r="P60" s="179"/>
      <c r="Q60" s="179">
        <f>SUM(Q61:Q68)</f>
        <v>1.21</v>
      </c>
      <c r="R60" s="179"/>
      <c r="S60" s="179"/>
      <c r="T60" s="180"/>
      <c r="U60" s="179">
        <f>SUM(U61:U68)</f>
        <v>139.44</v>
      </c>
      <c r="AE60" t="s">
        <v>105</v>
      </c>
    </row>
    <row r="61" spans="1:60" outlineLevel="1" x14ac:dyDescent="0.2">
      <c r="A61" s="164">
        <v>47</v>
      </c>
      <c r="B61" s="169" t="s">
        <v>201</v>
      </c>
      <c r="C61" s="202" t="s">
        <v>202</v>
      </c>
      <c r="D61" s="171" t="s">
        <v>203</v>
      </c>
      <c r="E61" s="173">
        <v>30</v>
      </c>
      <c r="F61" s="176"/>
      <c r="G61" s="177">
        <f t="shared" ref="G61:G68" si="14">ROUND(E61*F61,2)</f>
        <v>0</v>
      </c>
      <c r="H61" s="176"/>
      <c r="I61" s="177">
        <f t="shared" ref="I61:I68" si="15">ROUND(E61*H61,2)</f>
        <v>0</v>
      </c>
      <c r="J61" s="176"/>
      <c r="K61" s="177">
        <f t="shared" ref="K61:K68" si="16">ROUND(E61*J61,2)</f>
        <v>0</v>
      </c>
      <c r="L61" s="177">
        <v>21</v>
      </c>
      <c r="M61" s="177">
        <f t="shared" ref="M61:M68" si="17">G61*(1+L61/100)</f>
        <v>0</v>
      </c>
      <c r="N61" s="177">
        <v>0</v>
      </c>
      <c r="O61" s="177">
        <f t="shared" ref="O61:O68" si="18">ROUND(E61*N61,2)</f>
        <v>0</v>
      </c>
      <c r="P61" s="177">
        <v>1.933E-2</v>
      </c>
      <c r="Q61" s="177">
        <f t="shared" ref="Q61:Q68" si="19">ROUND(E61*P61,2)</f>
        <v>0.57999999999999996</v>
      </c>
      <c r="R61" s="177"/>
      <c r="S61" s="177"/>
      <c r="T61" s="178">
        <v>0.59</v>
      </c>
      <c r="U61" s="177">
        <f t="shared" ref="U61:U68" si="20">ROUND(E61*T61,2)</f>
        <v>17.7</v>
      </c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117</v>
      </c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64">
        <v>48</v>
      </c>
      <c r="B62" s="169" t="s">
        <v>204</v>
      </c>
      <c r="C62" s="202" t="s">
        <v>205</v>
      </c>
      <c r="D62" s="171" t="s">
        <v>203</v>
      </c>
      <c r="E62" s="173">
        <v>30</v>
      </c>
      <c r="F62" s="176"/>
      <c r="G62" s="177">
        <f t="shared" si="14"/>
        <v>0</v>
      </c>
      <c r="H62" s="176"/>
      <c r="I62" s="177">
        <f t="shared" si="15"/>
        <v>0</v>
      </c>
      <c r="J62" s="176"/>
      <c r="K62" s="177">
        <f t="shared" si="16"/>
        <v>0</v>
      </c>
      <c r="L62" s="177">
        <v>21</v>
      </c>
      <c r="M62" s="177">
        <f t="shared" si="17"/>
        <v>0</v>
      </c>
      <c r="N62" s="177">
        <v>0</v>
      </c>
      <c r="O62" s="177">
        <f t="shared" si="18"/>
        <v>0</v>
      </c>
      <c r="P62" s="177">
        <v>1.9460000000000002E-2</v>
      </c>
      <c r="Q62" s="177">
        <f t="shared" si="19"/>
        <v>0.57999999999999996</v>
      </c>
      <c r="R62" s="177"/>
      <c r="S62" s="177"/>
      <c r="T62" s="178">
        <v>0.38200000000000001</v>
      </c>
      <c r="U62" s="177">
        <f t="shared" si="20"/>
        <v>11.46</v>
      </c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117</v>
      </c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">
      <c r="A63" s="164">
        <v>49</v>
      </c>
      <c r="B63" s="169" t="s">
        <v>206</v>
      </c>
      <c r="C63" s="202" t="s">
        <v>207</v>
      </c>
      <c r="D63" s="171" t="s">
        <v>203</v>
      </c>
      <c r="E63" s="173">
        <v>30</v>
      </c>
      <c r="F63" s="176"/>
      <c r="G63" s="177">
        <f t="shared" si="14"/>
        <v>0</v>
      </c>
      <c r="H63" s="176"/>
      <c r="I63" s="177">
        <f t="shared" si="15"/>
        <v>0</v>
      </c>
      <c r="J63" s="176"/>
      <c r="K63" s="177">
        <f t="shared" si="16"/>
        <v>0</v>
      </c>
      <c r="L63" s="177">
        <v>21</v>
      </c>
      <c r="M63" s="177">
        <f t="shared" si="17"/>
        <v>0</v>
      </c>
      <c r="N63" s="177">
        <v>0</v>
      </c>
      <c r="O63" s="177">
        <f t="shared" si="18"/>
        <v>0</v>
      </c>
      <c r="P63" s="177">
        <v>1.56E-3</v>
      </c>
      <c r="Q63" s="177">
        <f t="shared" si="19"/>
        <v>0.05</v>
      </c>
      <c r="R63" s="177"/>
      <c r="S63" s="177"/>
      <c r="T63" s="178">
        <v>0.217</v>
      </c>
      <c r="U63" s="177">
        <f t="shared" si="20"/>
        <v>6.51</v>
      </c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117</v>
      </c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">
      <c r="A64" s="164">
        <v>50</v>
      </c>
      <c r="B64" s="169" t="s">
        <v>208</v>
      </c>
      <c r="C64" s="202" t="s">
        <v>209</v>
      </c>
      <c r="D64" s="171" t="s">
        <v>203</v>
      </c>
      <c r="E64" s="173">
        <v>30</v>
      </c>
      <c r="F64" s="176"/>
      <c r="G64" s="177">
        <f t="shared" si="14"/>
        <v>0</v>
      </c>
      <c r="H64" s="176"/>
      <c r="I64" s="177">
        <f t="shared" si="15"/>
        <v>0</v>
      </c>
      <c r="J64" s="176"/>
      <c r="K64" s="177">
        <f t="shared" si="16"/>
        <v>0</v>
      </c>
      <c r="L64" s="177">
        <v>21</v>
      </c>
      <c r="M64" s="177">
        <f t="shared" si="17"/>
        <v>0</v>
      </c>
      <c r="N64" s="177">
        <v>1.8600000000000001E-3</v>
      </c>
      <c r="O64" s="177">
        <f t="shared" si="18"/>
        <v>0.06</v>
      </c>
      <c r="P64" s="177">
        <v>0</v>
      </c>
      <c r="Q64" s="177">
        <f t="shared" si="19"/>
        <v>0</v>
      </c>
      <c r="R64" s="177"/>
      <c r="S64" s="177"/>
      <c r="T64" s="178">
        <v>1.3340000000000001</v>
      </c>
      <c r="U64" s="177">
        <f t="shared" si="20"/>
        <v>40.020000000000003</v>
      </c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117</v>
      </c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">
      <c r="A65" s="164">
        <v>51</v>
      </c>
      <c r="B65" s="169" t="s">
        <v>210</v>
      </c>
      <c r="C65" s="202" t="s">
        <v>211</v>
      </c>
      <c r="D65" s="171" t="s">
        <v>203</v>
      </c>
      <c r="E65" s="173">
        <v>30</v>
      </c>
      <c r="F65" s="176"/>
      <c r="G65" s="177">
        <f t="shared" si="14"/>
        <v>0</v>
      </c>
      <c r="H65" s="176"/>
      <c r="I65" s="177">
        <f t="shared" si="15"/>
        <v>0</v>
      </c>
      <c r="J65" s="176"/>
      <c r="K65" s="177">
        <f t="shared" si="16"/>
        <v>0</v>
      </c>
      <c r="L65" s="177">
        <v>21</v>
      </c>
      <c r="M65" s="177">
        <f t="shared" si="17"/>
        <v>0</v>
      </c>
      <c r="N65" s="177">
        <v>1.41E-3</v>
      </c>
      <c r="O65" s="177">
        <f t="shared" si="18"/>
        <v>0.04</v>
      </c>
      <c r="P65" s="177">
        <v>0</v>
      </c>
      <c r="Q65" s="177">
        <f t="shared" si="19"/>
        <v>0</v>
      </c>
      <c r="R65" s="177"/>
      <c r="S65" s="177"/>
      <c r="T65" s="178">
        <v>1.575</v>
      </c>
      <c r="U65" s="177">
        <f t="shared" si="20"/>
        <v>47.25</v>
      </c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117</v>
      </c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">
      <c r="A66" s="164">
        <v>52</v>
      </c>
      <c r="B66" s="169" t="s">
        <v>212</v>
      </c>
      <c r="C66" s="202" t="s">
        <v>213</v>
      </c>
      <c r="D66" s="171" t="s">
        <v>116</v>
      </c>
      <c r="E66" s="173">
        <v>30</v>
      </c>
      <c r="F66" s="176"/>
      <c r="G66" s="177">
        <f t="shared" si="14"/>
        <v>0</v>
      </c>
      <c r="H66" s="176"/>
      <c r="I66" s="177">
        <f t="shared" si="15"/>
        <v>0</v>
      </c>
      <c r="J66" s="176"/>
      <c r="K66" s="177">
        <f t="shared" si="16"/>
        <v>0</v>
      </c>
      <c r="L66" s="177">
        <v>21</v>
      </c>
      <c r="M66" s="177">
        <f t="shared" si="17"/>
        <v>0</v>
      </c>
      <c r="N66" s="177">
        <v>1.8000000000000001E-4</v>
      </c>
      <c r="O66" s="177">
        <f t="shared" si="18"/>
        <v>0.01</v>
      </c>
      <c r="P66" s="177">
        <v>0</v>
      </c>
      <c r="Q66" s="177">
        <f t="shared" si="19"/>
        <v>0</v>
      </c>
      <c r="R66" s="177"/>
      <c r="S66" s="177"/>
      <c r="T66" s="178">
        <v>0.47599999999999998</v>
      </c>
      <c r="U66" s="177">
        <f t="shared" si="20"/>
        <v>14.28</v>
      </c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117</v>
      </c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">
      <c r="A67" s="164">
        <v>53</v>
      </c>
      <c r="B67" s="169" t="s">
        <v>214</v>
      </c>
      <c r="C67" s="202" t="s">
        <v>215</v>
      </c>
      <c r="D67" s="171" t="s">
        <v>116</v>
      </c>
      <c r="E67" s="173">
        <v>6</v>
      </c>
      <c r="F67" s="176"/>
      <c r="G67" s="177">
        <f t="shared" si="14"/>
        <v>0</v>
      </c>
      <c r="H67" s="176"/>
      <c r="I67" s="177">
        <f t="shared" si="15"/>
        <v>0</v>
      </c>
      <c r="J67" s="176"/>
      <c r="K67" s="177">
        <f t="shared" si="16"/>
        <v>0</v>
      </c>
      <c r="L67" s="177">
        <v>21</v>
      </c>
      <c r="M67" s="177">
        <f t="shared" si="17"/>
        <v>0</v>
      </c>
      <c r="N67" s="177">
        <v>8.0000000000000004E-4</v>
      </c>
      <c r="O67" s="177">
        <f t="shared" si="18"/>
        <v>0</v>
      </c>
      <c r="P67" s="177">
        <v>0</v>
      </c>
      <c r="Q67" s="177">
        <f t="shared" si="19"/>
        <v>0</v>
      </c>
      <c r="R67" s="177"/>
      <c r="S67" s="177"/>
      <c r="T67" s="178">
        <v>0.37</v>
      </c>
      <c r="U67" s="177">
        <f t="shared" si="20"/>
        <v>2.2200000000000002</v>
      </c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117</v>
      </c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">
      <c r="A68" s="164">
        <v>54</v>
      </c>
      <c r="B68" s="169" t="s">
        <v>216</v>
      </c>
      <c r="C68" s="202" t="s">
        <v>217</v>
      </c>
      <c r="D68" s="171" t="s">
        <v>116</v>
      </c>
      <c r="E68" s="173">
        <v>150</v>
      </c>
      <c r="F68" s="176"/>
      <c r="G68" s="177">
        <f t="shared" si="14"/>
        <v>0</v>
      </c>
      <c r="H68" s="176"/>
      <c r="I68" s="177">
        <f t="shared" si="15"/>
        <v>0</v>
      </c>
      <c r="J68" s="176"/>
      <c r="K68" s="177">
        <f t="shared" si="16"/>
        <v>0</v>
      </c>
      <c r="L68" s="177">
        <v>21</v>
      </c>
      <c r="M68" s="177">
        <f t="shared" si="17"/>
        <v>0</v>
      </c>
      <c r="N68" s="177">
        <v>6.9999999999999994E-5</v>
      </c>
      <c r="O68" s="177">
        <f t="shared" si="18"/>
        <v>0.01</v>
      </c>
      <c r="P68" s="177">
        <v>0</v>
      </c>
      <c r="Q68" s="177">
        <f t="shared" si="19"/>
        <v>0</v>
      </c>
      <c r="R68" s="177"/>
      <c r="S68" s="177"/>
      <c r="T68" s="178">
        <v>0</v>
      </c>
      <c r="U68" s="177">
        <f t="shared" si="20"/>
        <v>0</v>
      </c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113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x14ac:dyDescent="0.2">
      <c r="A69" s="165" t="s">
        <v>104</v>
      </c>
      <c r="B69" s="170" t="s">
        <v>73</v>
      </c>
      <c r="C69" s="203" t="s">
        <v>74</v>
      </c>
      <c r="D69" s="172"/>
      <c r="E69" s="174"/>
      <c r="F69" s="179"/>
      <c r="G69" s="179">
        <f>SUMIF(AE70:AE70,"&lt;&gt;NOR",G70:G70)</f>
        <v>0</v>
      </c>
      <c r="H69" s="179"/>
      <c r="I69" s="179">
        <f>SUM(I70:I70)</f>
        <v>0</v>
      </c>
      <c r="J69" s="179"/>
      <c r="K69" s="179">
        <f>SUM(K70:K70)</f>
        <v>0</v>
      </c>
      <c r="L69" s="179"/>
      <c r="M69" s="179">
        <f>SUM(M70:M70)</f>
        <v>0</v>
      </c>
      <c r="N69" s="179"/>
      <c r="O69" s="179">
        <f>SUM(O70:O70)</f>
        <v>0.03</v>
      </c>
      <c r="P69" s="179"/>
      <c r="Q69" s="179">
        <f>SUM(Q70:Q70)</f>
        <v>0</v>
      </c>
      <c r="R69" s="179"/>
      <c r="S69" s="179"/>
      <c r="T69" s="180"/>
      <c r="U69" s="179">
        <f>SUM(U70:U70)</f>
        <v>10.73</v>
      </c>
      <c r="AE69" t="s">
        <v>105</v>
      </c>
    </row>
    <row r="70" spans="1:60" outlineLevel="1" x14ac:dyDescent="0.2">
      <c r="A70" s="164">
        <v>55</v>
      </c>
      <c r="B70" s="169" t="s">
        <v>218</v>
      </c>
      <c r="C70" s="202" t="s">
        <v>219</v>
      </c>
      <c r="D70" s="171" t="s">
        <v>220</v>
      </c>
      <c r="E70" s="173">
        <v>25</v>
      </c>
      <c r="F70" s="176"/>
      <c r="G70" s="177">
        <f>ROUND(E70*F70,2)</f>
        <v>0</v>
      </c>
      <c r="H70" s="176"/>
      <c r="I70" s="177">
        <f>ROUND(E70*H70,2)</f>
        <v>0</v>
      </c>
      <c r="J70" s="176"/>
      <c r="K70" s="177">
        <f>ROUND(E70*J70,2)</f>
        <v>0</v>
      </c>
      <c r="L70" s="177">
        <v>21</v>
      </c>
      <c r="M70" s="177">
        <f>G70*(1+L70/100)</f>
        <v>0</v>
      </c>
      <c r="N70" s="177">
        <v>1.06E-3</v>
      </c>
      <c r="O70" s="177">
        <f>ROUND(E70*N70,2)</f>
        <v>0.03</v>
      </c>
      <c r="P70" s="177">
        <v>0</v>
      </c>
      <c r="Q70" s="177">
        <f>ROUND(E70*P70,2)</f>
        <v>0</v>
      </c>
      <c r="R70" s="177"/>
      <c r="S70" s="177"/>
      <c r="T70" s="178">
        <v>0.42918000000000001</v>
      </c>
      <c r="U70" s="177">
        <f>ROUND(E70*T70,2)</f>
        <v>10.73</v>
      </c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109</v>
      </c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x14ac:dyDescent="0.2">
      <c r="A71" s="165" t="s">
        <v>104</v>
      </c>
      <c r="B71" s="170" t="s">
        <v>75</v>
      </c>
      <c r="C71" s="203" t="s">
        <v>76</v>
      </c>
      <c r="D71" s="172"/>
      <c r="E71" s="174"/>
      <c r="F71" s="179"/>
      <c r="G71" s="179">
        <f>SUMIF(AE72:AE73,"&lt;&gt;NOR",G72:G73)</f>
        <v>0</v>
      </c>
      <c r="H71" s="179"/>
      <c r="I71" s="179">
        <f>SUM(I72:I73)</f>
        <v>0</v>
      </c>
      <c r="J71" s="179"/>
      <c r="K71" s="179">
        <f>SUM(K72:K73)</f>
        <v>0</v>
      </c>
      <c r="L71" s="179"/>
      <c r="M71" s="179">
        <f>SUM(M72:M73)</f>
        <v>0</v>
      </c>
      <c r="N71" s="179"/>
      <c r="O71" s="179">
        <f>SUM(O72:O73)</f>
        <v>4.1100000000000003</v>
      </c>
      <c r="P71" s="179"/>
      <c r="Q71" s="179">
        <f>SUM(Q72:Q73)</f>
        <v>0</v>
      </c>
      <c r="R71" s="179"/>
      <c r="S71" s="179"/>
      <c r="T71" s="180"/>
      <c r="U71" s="179">
        <f>SUM(U72:U73)</f>
        <v>75.78</v>
      </c>
      <c r="AE71" t="s">
        <v>105</v>
      </c>
    </row>
    <row r="72" spans="1:60" outlineLevel="1" x14ac:dyDescent="0.2">
      <c r="A72" s="164">
        <v>56</v>
      </c>
      <c r="B72" s="169" t="s">
        <v>221</v>
      </c>
      <c r="C72" s="202" t="s">
        <v>222</v>
      </c>
      <c r="D72" s="171" t="s">
        <v>108</v>
      </c>
      <c r="E72" s="173">
        <v>60</v>
      </c>
      <c r="F72" s="176"/>
      <c r="G72" s="177">
        <f>ROUND(E72*F72,2)</f>
        <v>0</v>
      </c>
      <c r="H72" s="176"/>
      <c r="I72" s="177">
        <f>ROUND(E72*H72,2)</f>
        <v>0</v>
      </c>
      <c r="J72" s="176"/>
      <c r="K72" s="177">
        <f>ROUND(E72*J72,2)</f>
        <v>0</v>
      </c>
      <c r="L72" s="177">
        <v>21</v>
      </c>
      <c r="M72" s="177">
        <f>G72*(1+L72/100)</f>
        <v>0</v>
      </c>
      <c r="N72" s="177">
        <v>5.5800000000000002E-2</v>
      </c>
      <c r="O72" s="177">
        <f>ROUND(E72*N72,2)</f>
        <v>3.35</v>
      </c>
      <c r="P72" s="177">
        <v>0</v>
      </c>
      <c r="Q72" s="177">
        <f>ROUND(E72*P72,2)</f>
        <v>0</v>
      </c>
      <c r="R72" s="177"/>
      <c r="S72" s="177"/>
      <c r="T72" s="178">
        <v>1.2629999999999999</v>
      </c>
      <c r="U72" s="177">
        <f>ROUND(E72*T72,2)</f>
        <v>75.78</v>
      </c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117</v>
      </c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">
      <c r="A73" s="164">
        <v>57</v>
      </c>
      <c r="B73" s="169" t="s">
        <v>223</v>
      </c>
      <c r="C73" s="202" t="s">
        <v>224</v>
      </c>
      <c r="D73" s="171" t="s">
        <v>108</v>
      </c>
      <c r="E73" s="173">
        <v>60</v>
      </c>
      <c r="F73" s="176"/>
      <c r="G73" s="177">
        <f>ROUND(E73*F73,2)</f>
        <v>0</v>
      </c>
      <c r="H73" s="176"/>
      <c r="I73" s="177">
        <f>ROUND(E73*H73,2)</f>
        <v>0</v>
      </c>
      <c r="J73" s="176"/>
      <c r="K73" s="177">
        <f>ROUND(E73*J73,2)</f>
        <v>0</v>
      </c>
      <c r="L73" s="177">
        <v>21</v>
      </c>
      <c r="M73" s="177">
        <f>G73*(1+L73/100)</f>
        <v>0</v>
      </c>
      <c r="N73" s="177">
        <v>1.26E-2</v>
      </c>
      <c r="O73" s="177">
        <f>ROUND(E73*N73,2)</f>
        <v>0.76</v>
      </c>
      <c r="P73" s="177">
        <v>0</v>
      </c>
      <c r="Q73" s="177">
        <f>ROUND(E73*P73,2)</f>
        <v>0</v>
      </c>
      <c r="R73" s="177"/>
      <c r="S73" s="177"/>
      <c r="T73" s="178">
        <v>0</v>
      </c>
      <c r="U73" s="177">
        <f>ROUND(E73*T73,2)</f>
        <v>0</v>
      </c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113</v>
      </c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x14ac:dyDescent="0.2">
      <c r="A74" s="165" t="s">
        <v>104</v>
      </c>
      <c r="B74" s="170" t="s">
        <v>77</v>
      </c>
      <c r="C74" s="203" t="s">
        <v>26</v>
      </c>
      <c r="D74" s="172"/>
      <c r="E74" s="174"/>
      <c r="F74" s="179"/>
      <c r="G74" s="179">
        <f>SUMIF(AE75:AE75,"&lt;&gt;NOR",G75:G75)</f>
        <v>0</v>
      </c>
      <c r="H74" s="179"/>
      <c r="I74" s="179">
        <f>SUM(I75:I75)</f>
        <v>0</v>
      </c>
      <c r="J74" s="179"/>
      <c r="K74" s="179">
        <f>SUM(K75:K75)</f>
        <v>0</v>
      </c>
      <c r="L74" s="179"/>
      <c r="M74" s="179">
        <f>SUM(M75:M75)</f>
        <v>0</v>
      </c>
      <c r="N74" s="179"/>
      <c r="O74" s="179">
        <f>SUM(O75:O75)</f>
        <v>0</v>
      </c>
      <c r="P74" s="179"/>
      <c r="Q74" s="179">
        <f>SUM(Q75:Q75)</f>
        <v>0</v>
      </c>
      <c r="R74" s="179"/>
      <c r="S74" s="179"/>
      <c r="T74" s="180"/>
      <c r="U74" s="179">
        <f>SUM(U75:U75)</f>
        <v>0</v>
      </c>
      <c r="AE74" t="s">
        <v>105</v>
      </c>
    </row>
    <row r="75" spans="1:60" outlineLevel="1" x14ac:dyDescent="0.2">
      <c r="A75" s="190">
        <v>58</v>
      </c>
      <c r="B75" s="191" t="s">
        <v>225</v>
      </c>
      <c r="C75" s="204" t="s">
        <v>226</v>
      </c>
      <c r="D75" s="192" t="s">
        <v>227</v>
      </c>
      <c r="E75" s="193">
        <v>1</v>
      </c>
      <c r="F75" s="194"/>
      <c r="G75" s="195">
        <f>ROUND(E75*F75,2)</f>
        <v>0</v>
      </c>
      <c r="H75" s="194"/>
      <c r="I75" s="195">
        <f>ROUND(E75*H75,2)</f>
        <v>0</v>
      </c>
      <c r="J75" s="194"/>
      <c r="K75" s="195">
        <f>ROUND(E75*J75,2)</f>
        <v>0</v>
      </c>
      <c r="L75" s="195">
        <v>21</v>
      </c>
      <c r="M75" s="195">
        <f>G75*(1+L75/100)</f>
        <v>0</v>
      </c>
      <c r="N75" s="195">
        <v>0</v>
      </c>
      <c r="O75" s="195">
        <f>ROUND(E75*N75,2)</f>
        <v>0</v>
      </c>
      <c r="P75" s="195">
        <v>0</v>
      </c>
      <c r="Q75" s="195">
        <f>ROUND(E75*P75,2)</f>
        <v>0</v>
      </c>
      <c r="R75" s="195"/>
      <c r="S75" s="195"/>
      <c r="T75" s="196">
        <v>0</v>
      </c>
      <c r="U75" s="195">
        <f>ROUND(E75*T75,2)</f>
        <v>0</v>
      </c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117</v>
      </c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x14ac:dyDescent="0.2">
      <c r="A76" s="6"/>
      <c r="B76" s="7" t="s">
        <v>228</v>
      </c>
      <c r="C76" s="205" t="s">
        <v>228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C76">
        <v>15</v>
      </c>
      <c r="AD76">
        <v>21</v>
      </c>
    </row>
    <row r="77" spans="1:60" x14ac:dyDescent="0.2">
      <c r="A77" s="197"/>
      <c r="B77" s="198">
        <v>26</v>
      </c>
      <c r="C77" s="206" t="s">
        <v>228</v>
      </c>
      <c r="D77" s="199"/>
      <c r="E77" s="200"/>
      <c r="F77" s="200"/>
      <c r="G77" s="201">
        <f>G8+G11+G13+G22+G26+G32+G60+G69+G71+G74</f>
        <v>0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f>SUMIF(L7:L75,AC76,G7:G75)</f>
        <v>0</v>
      </c>
      <c r="AD77">
        <f>SUMIF(L7:L75,AD76,G7:G75)</f>
        <v>0</v>
      </c>
      <c r="AE77" t="s">
        <v>229</v>
      </c>
    </row>
    <row r="78" spans="1:60" x14ac:dyDescent="0.2">
      <c r="A78" s="6"/>
      <c r="B78" s="7" t="s">
        <v>228</v>
      </c>
      <c r="C78" s="205" t="s">
        <v>228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6"/>
      <c r="B79" s="7" t="s">
        <v>228</v>
      </c>
      <c r="C79" s="205" t="s">
        <v>228</v>
      </c>
      <c r="D79" s="9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2">
        <v>33</v>
      </c>
      <c r="B80" s="262"/>
      <c r="C80" s="263"/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64"/>
      <c r="B81" s="265"/>
      <c r="C81" s="266"/>
      <c r="D81" s="265"/>
      <c r="E81" s="265"/>
      <c r="F81" s="265"/>
      <c r="G81" s="26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E81" t="s">
        <v>230</v>
      </c>
    </row>
    <row r="82" spans="1:31" x14ac:dyDescent="0.2">
      <c r="A82" s="268"/>
      <c r="B82" s="269"/>
      <c r="C82" s="270"/>
      <c r="D82" s="269"/>
      <c r="E82" s="269"/>
      <c r="F82" s="269"/>
      <c r="G82" s="271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68"/>
      <c r="B83" s="269"/>
      <c r="C83" s="270"/>
      <c r="D83" s="269"/>
      <c r="E83" s="269"/>
      <c r="F83" s="269"/>
      <c r="G83" s="271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68"/>
      <c r="B84" s="269"/>
      <c r="C84" s="270"/>
      <c r="D84" s="269"/>
      <c r="E84" s="269"/>
      <c r="F84" s="269"/>
      <c r="G84" s="271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72"/>
      <c r="B85" s="273"/>
      <c r="C85" s="274"/>
      <c r="D85" s="273"/>
      <c r="E85" s="273"/>
      <c r="F85" s="273"/>
      <c r="G85" s="275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6"/>
      <c r="B86" s="7" t="s">
        <v>228</v>
      </c>
      <c r="C86" s="205" t="s">
        <v>228</v>
      </c>
      <c r="D86" s="9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C87" s="207"/>
      <c r="D87" s="151"/>
      <c r="AE87" t="s">
        <v>231</v>
      </c>
    </row>
    <row r="88" spans="1:31" x14ac:dyDescent="0.2">
      <c r="D88" s="151"/>
    </row>
    <row r="89" spans="1:31" x14ac:dyDescent="0.2">
      <c r="D89" s="151"/>
    </row>
    <row r="90" spans="1:31" x14ac:dyDescent="0.2">
      <c r="D90" s="151"/>
    </row>
    <row r="91" spans="1:31" x14ac:dyDescent="0.2">
      <c r="D91" s="151"/>
    </row>
    <row r="92" spans="1:31" x14ac:dyDescent="0.2">
      <c r="D92" s="151"/>
    </row>
    <row r="93" spans="1:31" x14ac:dyDescent="0.2">
      <c r="D93" s="151"/>
    </row>
    <row r="94" spans="1:31" x14ac:dyDescent="0.2">
      <c r="D94" s="151"/>
    </row>
    <row r="95" spans="1:31" x14ac:dyDescent="0.2">
      <c r="D95" s="151"/>
    </row>
    <row r="96" spans="1:31" x14ac:dyDescent="0.2">
      <c r="D96" s="151"/>
    </row>
    <row r="97" spans="4:4" x14ac:dyDescent="0.2">
      <c r="D97" s="151"/>
    </row>
    <row r="98" spans="4:4" x14ac:dyDescent="0.2">
      <c r="D98" s="151"/>
    </row>
    <row r="99" spans="4:4" x14ac:dyDescent="0.2">
      <c r="D99" s="151"/>
    </row>
    <row r="100" spans="4:4" x14ac:dyDescent="0.2">
      <c r="D100" s="151"/>
    </row>
    <row r="101" spans="4:4" x14ac:dyDescent="0.2">
      <c r="D101" s="151"/>
    </row>
    <row r="102" spans="4:4" x14ac:dyDescent="0.2">
      <c r="D102" s="151"/>
    </row>
    <row r="103" spans="4:4" x14ac:dyDescent="0.2">
      <c r="D103" s="151"/>
    </row>
    <row r="104" spans="4:4" x14ac:dyDescent="0.2">
      <c r="D104" s="151"/>
    </row>
    <row r="105" spans="4:4" x14ac:dyDescent="0.2">
      <c r="D105" s="151"/>
    </row>
    <row r="106" spans="4:4" x14ac:dyDescent="0.2">
      <c r="D106" s="151"/>
    </row>
    <row r="107" spans="4:4" x14ac:dyDescent="0.2">
      <c r="D107" s="151"/>
    </row>
    <row r="108" spans="4:4" x14ac:dyDescent="0.2">
      <c r="D108" s="151"/>
    </row>
    <row r="109" spans="4:4" x14ac:dyDescent="0.2">
      <c r="D109" s="151"/>
    </row>
    <row r="110" spans="4:4" x14ac:dyDescent="0.2">
      <c r="D110" s="151"/>
    </row>
    <row r="111" spans="4:4" x14ac:dyDescent="0.2">
      <c r="D111" s="151"/>
    </row>
    <row r="112" spans="4:4" x14ac:dyDescent="0.2">
      <c r="D112" s="151"/>
    </row>
    <row r="113" spans="4:4" x14ac:dyDescent="0.2">
      <c r="D113" s="151"/>
    </row>
    <row r="114" spans="4:4" x14ac:dyDescent="0.2">
      <c r="D114" s="151"/>
    </row>
    <row r="115" spans="4:4" x14ac:dyDescent="0.2">
      <c r="D115" s="151"/>
    </row>
    <row r="116" spans="4:4" x14ac:dyDescent="0.2">
      <c r="D116" s="151"/>
    </row>
    <row r="117" spans="4:4" x14ac:dyDescent="0.2">
      <c r="D117" s="151"/>
    </row>
    <row r="118" spans="4:4" x14ac:dyDescent="0.2">
      <c r="D118" s="151"/>
    </row>
    <row r="119" spans="4:4" x14ac:dyDescent="0.2">
      <c r="D119" s="151"/>
    </row>
    <row r="120" spans="4:4" x14ac:dyDescent="0.2">
      <c r="D120" s="151"/>
    </row>
    <row r="121" spans="4:4" x14ac:dyDescent="0.2">
      <c r="D121" s="151"/>
    </row>
    <row r="122" spans="4:4" x14ac:dyDescent="0.2">
      <c r="D122" s="151"/>
    </row>
    <row r="123" spans="4:4" x14ac:dyDescent="0.2">
      <c r="D123" s="151"/>
    </row>
    <row r="124" spans="4:4" x14ac:dyDescent="0.2">
      <c r="D124" s="151"/>
    </row>
    <row r="125" spans="4:4" x14ac:dyDescent="0.2">
      <c r="D125" s="151"/>
    </row>
    <row r="126" spans="4:4" x14ac:dyDescent="0.2">
      <c r="D126" s="151"/>
    </row>
    <row r="127" spans="4:4" x14ac:dyDescent="0.2">
      <c r="D127" s="151"/>
    </row>
    <row r="128" spans="4:4" x14ac:dyDescent="0.2">
      <c r="D128" s="151"/>
    </row>
    <row r="129" spans="4:4" x14ac:dyDescent="0.2">
      <c r="D129" s="151"/>
    </row>
    <row r="130" spans="4:4" x14ac:dyDescent="0.2">
      <c r="D130" s="151"/>
    </row>
    <row r="131" spans="4:4" x14ac:dyDescent="0.2">
      <c r="D131" s="151"/>
    </row>
    <row r="132" spans="4:4" x14ac:dyDescent="0.2">
      <c r="D132" s="151"/>
    </row>
    <row r="133" spans="4:4" x14ac:dyDescent="0.2">
      <c r="D133" s="151"/>
    </row>
    <row r="134" spans="4:4" x14ac:dyDescent="0.2">
      <c r="D134" s="151"/>
    </row>
    <row r="135" spans="4:4" x14ac:dyDescent="0.2">
      <c r="D135" s="151"/>
    </row>
    <row r="136" spans="4:4" x14ac:dyDescent="0.2">
      <c r="D136" s="151"/>
    </row>
    <row r="137" spans="4:4" x14ac:dyDescent="0.2">
      <c r="D137" s="151"/>
    </row>
    <row r="138" spans="4:4" x14ac:dyDescent="0.2">
      <c r="D138" s="151"/>
    </row>
    <row r="139" spans="4:4" x14ac:dyDescent="0.2">
      <c r="D139" s="151"/>
    </row>
    <row r="140" spans="4:4" x14ac:dyDescent="0.2">
      <c r="D140" s="151"/>
    </row>
    <row r="141" spans="4:4" x14ac:dyDescent="0.2">
      <c r="D141" s="151"/>
    </row>
    <row r="142" spans="4:4" x14ac:dyDescent="0.2">
      <c r="D142" s="151"/>
    </row>
    <row r="143" spans="4:4" x14ac:dyDescent="0.2">
      <c r="D143" s="151"/>
    </row>
    <row r="144" spans="4:4" x14ac:dyDescent="0.2">
      <c r="D144" s="151"/>
    </row>
    <row r="145" spans="4:4" x14ac:dyDescent="0.2">
      <c r="D145" s="151"/>
    </row>
    <row r="146" spans="4:4" x14ac:dyDescent="0.2">
      <c r="D146" s="151"/>
    </row>
    <row r="147" spans="4:4" x14ac:dyDescent="0.2">
      <c r="D147" s="151"/>
    </row>
    <row r="148" spans="4:4" x14ac:dyDescent="0.2">
      <c r="D148" s="151"/>
    </row>
    <row r="149" spans="4:4" x14ac:dyDescent="0.2">
      <c r="D149" s="151"/>
    </row>
    <row r="150" spans="4:4" x14ac:dyDescent="0.2">
      <c r="D150" s="151"/>
    </row>
    <row r="151" spans="4:4" x14ac:dyDescent="0.2">
      <c r="D151" s="151"/>
    </row>
    <row r="152" spans="4:4" x14ac:dyDescent="0.2">
      <c r="D152" s="151"/>
    </row>
    <row r="153" spans="4:4" x14ac:dyDescent="0.2">
      <c r="D153" s="151"/>
    </row>
    <row r="154" spans="4:4" x14ac:dyDescent="0.2">
      <c r="D154" s="151"/>
    </row>
    <row r="155" spans="4:4" x14ac:dyDescent="0.2">
      <c r="D155" s="151"/>
    </row>
    <row r="156" spans="4:4" x14ac:dyDescent="0.2">
      <c r="D156" s="151"/>
    </row>
    <row r="157" spans="4:4" x14ac:dyDescent="0.2">
      <c r="D157" s="151"/>
    </row>
    <row r="158" spans="4:4" x14ac:dyDescent="0.2">
      <c r="D158" s="151"/>
    </row>
    <row r="159" spans="4:4" x14ac:dyDescent="0.2">
      <c r="D159" s="151"/>
    </row>
    <row r="160" spans="4:4" x14ac:dyDescent="0.2">
      <c r="D160" s="151"/>
    </row>
    <row r="161" spans="4:4" x14ac:dyDescent="0.2">
      <c r="D161" s="151"/>
    </row>
    <row r="162" spans="4:4" x14ac:dyDescent="0.2">
      <c r="D162" s="151"/>
    </row>
    <row r="163" spans="4:4" x14ac:dyDescent="0.2">
      <c r="D163" s="151"/>
    </row>
    <row r="164" spans="4:4" x14ac:dyDescent="0.2">
      <c r="D164" s="151"/>
    </row>
    <row r="165" spans="4:4" x14ac:dyDescent="0.2">
      <c r="D165" s="151"/>
    </row>
    <row r="166" spans="4:4" x14ac:dyDescent="0.2">
      <c r="D166" s="151"/>
    </row>
    <row r="167" spans="4:4" x14ac:dyDescent="0.2">
      <c r="D167" s="151"/>
    </row>
    <row r="168" spans="4:4" x14ac:dyDescent="0.2">
      <c r="D168" s="151"/>
    </row>
    <row r="169" spans="4:4" x14ac:dyDescent="0.2">
      <c r="D169" s="151"/>
    </row>
    <row r="170" spans="4:4" x14ac:dyDescent="0.2">
      <c r="D170" s="151"/>
    </row>
    <row r="171" spans="4:4" x14ac:dyDescent="0.2">
      <c r="D171" s="151"/>
    </row>
    <row r="172" spans="4:4" x14ac:dyDescent="0.2">
      <c r="D172" s="151"/>
    </row>
    <row r="173" spans="4:4" x14ac:dyDescent="0.2">
      <c r="D173" s="151"/>
    </row>
    <row r="174" spans="4:4" x14ac:dyDescent="0.2">
      <c r="D174" s="151"/>
    </row>
    <row r="175" spans="4:4" x14ac:dyDescent="0.2">
      <c r="D175" s="151"/>
    </row>
    <row r="176" spans="4:4" x14ac:dyDescent="0.2">
      <c r="D176" s="151"/>
    </row>
    <row r="177" spans="4:4" x14ac:dyDescent="0.2">
      <c r="D177" s="151"/>
    </row>
    <row r="178" spans="4:4" x14ac:dyDescent="0.2">
      <c r="D178" s="151"/>
    </row>
    <row r="179" spans="4:4" x14ac:dyDescent="0.2">
      <c r="D179" s="151"/>
    </row>
    <row r="180" spans="4:4" x14ac:dyDescent="0.2">
      <c r="D180" s="151"/>
    </row>
    <row r="181" spans="4:4" x14ac:dyDescent="0.2">
      <c r="D181" s="151"/>
    </row>
    <row r="182" spans="4:4" x14ac:dyDescent="0.2">
      <c r="D182" s="151"/>
    </row>
    <row r="183" spans="4:4" x14ac:dyDescent="0.2">
      <c r="D183" s="151"/>
    </row>
    <row r="184" spans="4:4" x14ac:dyDescent="0.2">
      <c r="D184" s="151"/>
    </row>
    <row r="185" spans="4:4" x14ac:dyDescent="0.2">
      <c r="D185" s="151"/>
    </row>
    <row r="186" spans="4:4" x14ac:dyDescent="0.2">
      <c r="D186" s="151"/>
    </row>
    <row r="187" spans="4:4" x14ac:dyDescent="0.2">
      <c r="D187" s="151"/>
    </row>
    <row r="188" spans="4:4" x14ac:dyDescent="0.2">
      <c r="D188" s="151"/>
    </row>
    <row r="189" spans="4:4" x14ac:dyDescent="0.2">
      <c r="D189" s="151"/>
    </row>
    <row r="190" spans="4:4" x14ac:dyDescent="0.2">
      <c r="D190" s="151"/>
    </row>
    <row r="191" spans="4:4" x14ac:dyDescent="0.2">
      <c r="D191" s="151"/>
    </row>
    <row r="192" spans="4:4" x14ac:dyDescent="0.2">
      <c r="D192" s="151"/>
    </row>
    <row r="193" spans="4:4" x14ac:dyDescent="0.2">
      <c r="D193" s="151"/>
    </row>
    <row r="194" spans="4:4" x14ac:dyDescent="0.2">
      <c r="D194" s="151"/>
    </row>
    <row r="195" spans="4:4" x14ac:dyDescent="0.2">
      <c r="D195" s="151"/>
    </row>
    <row r="196" spans="4:4" x14ac:dyDescent="0.2">
      <c r="D196" s="151"/>
    </row>
    <row r="197" spans="4:4" x14ac:dyDescent="0.2">
      <c r="D197" s="151"/>
    </row>
    <row r="198" spans="4:4" x14ac:dyDescent="0.2">
      <c r="D198" s="151"/>
    </row>
    <row r="199" spans="4:4" x14ac:dyDescent="0.2">
      <c r="D199" s="151"/>
    </row>
    <row r="200" spans="4:4" x14ac:dyDescent="0.2">
      <c r="D200" s="151"/>
    </row>
    <row r="201" spans="4:4" x14ac:dyDescent="0.2">
      <c r="D201" s="151"/>
    </row>
    <row r="202" spans="4:4" x14ac:dyDescent="0.2">
      <c r="D202" s="151"/>
    </row>
    <row r="203" spans="4:4" x14ac:dyDescent="0.2">
      <c r="D203" s="151"/>
    </row>
    <row r="204" spans="4:4" x14ac:dyDescent="0.2">
      <c r="D204" s="151"/>
    </row>
    <row r="205" spans="4:4" x14ac:dyDescent="0.2">
      <c r="D205" s="151"/>
    </row>
    <row r="206" spans="4:4" x14ac:dyDescent="0.2">
      <c r="D206" s="151"/>
    </row>
    <row r="207" spans="4:4" x14ac:dyDescent="0.2">
      <c r="D207" s="151"/>
    </row>
    <row r="208" spans="4:4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sheetProtection algorithmName="SHA-512" hashValue="kaSISkc0ehf+2tXX6buu5j0bTrQCd7gHXR2RlPTQpMsE2pIIEOA587QvW2bqpfIXqQC+IbQzzMoK/FtKT0v8hQ==" saltValue="J3AThRwf2/U1ib9Pbf7Jng==" spinCount="100000" sheet="1" objects="1" scenarios="1"/>
  <mergeCells count="6">
    <mergeCell ref="A81:G85"/>
    <mergeCell ref="A1:G1"/>
    <mergeCell ref="C2:G2"/>
    <mergeCell ref="C3:G3"/>
    <mergeCell ref="C4:G4"/>
    <mergeCell ref="A80:C80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Hála Tomáš</cp:lastModifiedBy>
  <cp:lastPrinted>2014-02-28T09:52:57Z</cp:lastPrinted>
  <dcterms:created xsi:type="dcterms:W3CDTF">2009-04-08T07:15:50Z</dcterms:created>
  <dcterms:modified xsi:type="dcterms:W3CDTF">2018-04-11T13:55:40Z</dcterms:modified>
</cp:coreProperties>
</file>