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/>
  <mc:AlternateContent xmlns:mc="http://schemas.openxmlformats.org/markup-compatibility/2006">
    <mc:Choice Requires="x15">
      <x15ac:absPath xmlns:x15ac="http://schemas.microsoft.com/office/spreadsheetml/2010/11/ac" url="Y:\JIKA\2017\J-2017-12-038 - Děčín - MRI\1-DSP\CD\2018-03-27\3-DPS\VV\"/>
    </mc:Choice>
  </mc:AlternateContent>
  <bookViews>
    <workbookView xWindow="0" yWindow="0" windowWidth="38400" windowHeight="18340"/>
  </bookViews>
  <sheets>
    <sheet name="Rekapitulace stavby" sheetId="1" r:id="rId1"/>
    <sheet name="01 - ASŘ" sheetId="2" r:id="rId2"/>
    <sheet name="02 - Prvotní vybavení - n..." sheetId="3" r:id="rId3"/>
    <sheet name="03 - Volné a interiérové ..." sheetId="4" r:id="rId4"/>
    <sheet name="04 - Videomanagment - nen..." sheetId="5" r:id="rId5"/>
    <sheet name="05 - Ústřední topení" sheetId="6" r:id="rId6"/>
    <sheet name="06 - Vzduchotechnika" sheetId="7" r:id="rId7"/>
    <sheet name="07 - Měření a regulace" sheetId="8" r:id="rId8"/>
    <sheet name="08 - Kanalizace" sheetId="9" r:id="rId9"/>
    <sheet name="09 - Vodovod" sheetId="10" r:id="rId10"/>
    <sheet name="10 - Přípojka splašková" sheetId="11" r:id="rId11"/>
    <sheet name="11 - Přípojka vodovodní" sheetId="12" r:id="rId12"/>
    <sheet name="12 - Dešťová kanalizace" sheetId="13" r:id="rId13"/>
    <sheet name="13 - Přeložka vodovodu" sheetId="14" r:id="rId14"/>
    <sheet name="14 - EPS" sheetId="15" r:id="rId15"/>
    <sheet name="15 - NN" sheetId="16" r:id="rId16"/>
    <sheet name="16 - NN - osvětlení - nen..." sheetId="17" r:id="rId17"/>
    <sheet name="17 - NN - bleskosvod" sheetId="18" r:id="rId18"/>
    <sheet name="18 - NN - přeložka" sheetId="19" r:id="rId19"/>
    <sheet name="19 - NN - přípojka" sheetId="20" r:id="rId20"/>
    <sheet name="20 - SLP - kabeláž" sheetId="21" r:id="rId21"/>
    <sheet name="21 - SLP - koncové prvky ..." sheetId="22" r:id="rId22"/>
    <sheet name="22 - Medicinální plyny - ..." sheetId="23" r:id="rId23"/>
    <sheet name="23 - Lékařská technologie..." sheetId="24" r:id="rId24"/>
    <sheet name="24 - Komunikace - nenaceň..." sheetId="25" r:id="rId25"/>
    <sheet name="VORN - Vedlejší a ostatní..." sheetId="26" r:id="rId26"/>
    <sheet name="Pokyny pro vyplnění" sheetId="27" r:id="rId27"/>
  </sheets>
  <definedNames>
    <definedName name="_xlnm._FilterDatabase" localSheetId="1" hidden="1">'01 - ASŘ'!$C$99:$K$797</definedName>
    <definedName name="_xlnm._FilterDatabase" localSheetId="2" hidden="1">'02 - Prvotní vybavení - n...'!$C$77:$K$80</definedName>
    <definedName name="_xlnm._FilterDatabase" localSheetId="3" hidden="1">'03 - Volné a interiérové ...'!$C$77:$K$83</definedName>
    <definedName name="_xlnm._FilterDatabase" localSheetId="4" hidden="1">'04 - Videomanagment - nen...'!$C$77:$K$81</definedName>
    <definedName name="_xlnm._FilterDatabase" localSheetId="5" hidden="1">'05 - Ústřední topení'!$C$77:$K$81</definedName>
    <definedName name="_xlnm._FilterDatabase" localSheetId="6" hidden="1">'06 - Vzduchotechnika'!$C$77:$K$81</definedName>
    <definedName name="_xlnm._FilterDatabase" localSheetId="7" hidden="1">'07 - Měření a regulace'!$C$77:$K$81</definedName>
    <definedName name="_xlnm._FilterDatabase" localSheetId="8" hidden="1">'08 - Kanalizace'!$C$77:$K$81</definedName>
    <definedName name="_xlnm._FilterDatabase" localSheetId="9" hidden="1">'09 - Vodovod'!$C$77:$K$81</definedName>
    <definedName name="_xlnm._FilterDatabase" localSheetId="10" hidden="1">'10 - Přípojka splašková'!$C$77:$K$81</definedName>
    <definedName name="_xlnm._FilterDatabase" localSheetId="11" hidden="1">'11 - Přípojka vodovodní'!$C$77:$K$81</definedName>
    <definedName name="_xlnm._FilterDatabase" localSheetId="12" hidden="1">'12 - Dešťová kanalizace'!$C$77:$K$81</definedName>
    <definedName name="_xlnm._FilterDatabase" localSheetId="13" hidden="1">'13 - Přeložka vodovodu'!$C$77:$K$81</definedName>
    <definedName name="_xlnm._FilterDatabase" localSheetId="14" hidden="1">'14 - EPS'!$C$77:$K$81</definedName>
    <definedName name="_xlnm._FilterDatabase" localSheetId="15" hidden="1">'15 - NN'!$C$77:$K$81</definedName>
    <definedName name="_xlnm._FilterDatabase" localSheetId="16" hidden="1">'16 - NN - osvětlení - nen...'!$C$77:$K$81</definedName>
    <definedName name="_xlnm._FilterDatabase" localSheetId="17" hidden="1">'17 - NN - bleskosvod'!$C$77:$K$81</definedName>
    <definedName name="_xlnm._FilterDatabase" localSheetId="18" hidden="1">'18 - NN - přeložka'!$C$77:$K$81</definedName>
    <definedName name="_xlnm._FilterDatabase" localSheetId="19" hidden="1">'19 - NN - přípojka'!$C$77:$K$81</definedName>
    <definedName name="_xlnm._FilterDatabase" localSheetId="20" hidden="1">'20 - SLP - kabeláž'!$C$77:$K$81</definedName>
    <definedName name="_xlnm._FilterDatabase" localSheetId="21" hidden="1">'21 - SLP - koncové prvky ...'!$C$77:$K$81</definedName>
    <definedName name="_xlnm._FilterDatabase" localSheetId="22" hidden="1">'22 - Medicinální plyny - ...'!$C$77:$K$81</definedName>
    <definedName name="_xlnm._FilterDatabase" localSheetId="23" hidden="1">'23 - Lékařská technologie...'!$C$77:$K$81</definedName>
    <definedName name="_xlnm._FilterDatabase" localSheetId="24" hidden="1">'24 - Komunikace - nenaceň...'!$C$77:$K$81</definedName>
    <definedName name="_xlnm._FilterDatabase" localSheetId="25" hidden="1">'VORN - Vedlejší a ostatní...'!$C$81:$K$105</definedName>
    <definedName name="_xlnm.Print_Titles" localSheetId="1">'01 - ASŘ'!$99:$99</definedName>
    <definedName name="_xlnm.Print_Titles" localSheetId="2">'02 - Prvotní vybavení - n...'!$77:$77</definedName>
    <definedName name="_xlnm.Print_Titles" localSheetId="3">'03 - Volné a interiérové ...'!$77:$77</definedName>
    <definedName name="_xlnm.Print_Titles" localSheetId="4">'04 - Videomanagment - nen...'!$77:$77</definedName>
    <definedName name="_xlnm.Print_Titles" localSheetId="5">'05 - Ústřední topení'!$77:$77</definedName>
    <definedName name="_xlnm.Print_Titles" localSheetId="6">'06 - Vzduchotechnika'!$77:$77</definedName>
    <definedName name="_xlnm.Print_Titles" localSheetId="7">'07 - Měření a regulace'!$77:$77</definedName>
    <definedName name="_xlnm.Print_Titles" localSheetId="8">'08 - Kanalizace'!$77:$77</definedName>
    <definedName name="_xlnm.Print_Titles" localSheetId="9">'09 - Vodovod'!$77:$77</definedName>
    <definedName name="_xlnm.Print_Titles" localSheetId="10">'10 - Přípojka splašková'!$77:$77</definedName>
    <definedName name="_xlnm.Print_Titles" localSheetId="11">'11 - Přípojka vodovodní'!$77:$77</definedName>
    <definedName name="_xlnm.Print_Titles" localSheetId="12">'12 - Dešťová kanalizace'!$77:$77</definedName>
    <definedName name="_xlnm.Print_Titles" localSheetId="13">'13 - Přeložka vodovodu'!$77:$77</definedName>
    <definedName name="_xlnm.Print_Titles" localSheetId="14">'14 - EPS'!$77:$77</definedName>
    <definedName name="_xlnm.Print_Titles" localSheetId="15">'15 - NN'!$77:$77</definedName>
    <definedName name="_xlnm.Print_Titles" localSheetId="16">'16 - NN - osvětlení - nen...'!$77:$77</definedName>
    <definedName name="_xlnm.Print_Titles" localSheetId="17">'17 - NN - bleskosvod'!$77:$77</definedName>
    <definedName name="_xlnm.Print_Titles" localSheetId="18">'18 - NN - přeložka'!$77:$77</definedName>
    <definedName name="_xlnm.Print_Titles" localSheetId="19">'19 - NN - přípojka'!$77:$77</definedName>
    <definedName name="_xlnm.Print_Titles" localSheetId="20">'20 - SLP - kabeláž'!$77:$77</definedName>
    <definedName name="_xlnm.Print_Titles" localSheetId="21">'21 - SLP - koncové prvky ...'!$77:$77</definedName>
    <definedName name="_xlnm.Print_Titles" localSheetId="22">'22 - Medicinální plyny - ...'!$77:$77</definedName>
    <definedName name="_xlnm.Print_Titles" localSheetId="23">'23 - Lékařská technologie...'!$77:$77</definedName>
    <definedName name="_xlnm.Print_Titles" localSheetId="24">'24 - Komunikace - nenaceň...'!$77:$77</definedName>
    <definedName name="_xlnm.Print_Titles" localSheetId="0">'Rekapitulace stavby'!$49:$49</definedName>
    <definedName name="_xlnm.Print_Titles" localSheetId="25">'VORN - Vedlejší a ostatní...'!$81:$81</definedName>
    <definedName name="_xlnm.Print_Area" localSheetId="1">'01 - ASŘ'!$C$4:$J$36,'01 - ASŘ'!$C$42:$J$81,'01 - ASŘ'!$C$87:$K$797</definedName>
    <definedName name="_xlnm.Print_Area" localSheetId="2">'02 - Prvotní vybavení - n...'!$C$4:$J$36,'02 - Prvotní vybavení - n...'!$C$42:$J$59,'02 - Prvotní vybavení - n...'!$C$65:$K$80</definedName>
    <definedName name="_xlnm.Print_Area" localSheetId="3">'03 - Volné a interiérové ...'!$C$4:$J$36,'03 - Volné a interiérové ...'!$C$42:$J$59,'03 - Volné a interiérové ...'!$C$65:$K$83</definedName>
    <definedName name="_xlnm.Print_Area" localSheetId="4">'04 - Videomanagment - nen...'!$C$4:$J$36,'04 - Videomanagment - nen...'!$C$42:$J$59,'04 - Videomanagment - nen...'!$C$65:$K$81</definedName>
    <definedName name="_xlnm.Print_Area" localSheetId="5">'05 - Ústřední topení'!$C$4:$J$36,'05 - Ústřední topení'!$C$42:$J$59,'05 - Ústřední topení'!$C$65:$K$81</definedName>
    <definedName name="_xlnm.Print_Area" localSheetId="6">'06 - Vzduchotechnika'!$C$4:$J$36,'06 - Vzduchotechnika'!$C$42:$J$59,'06 - Vzduchotechnika'!$C$65:$K$81</definedName>
    <definedName name="_xlnm.Print_Area" localSheetId="7">'07 - Měření a regulace'!$C$4:$J$36,'07 - Měření a regulace'!$C$42:$J$59,'07 - Měření a regulace'!$C$65:$K$81</definedName>
    <definedName name="_xlnm.Print_Area" localSheetId="8">'08 - Kanalizace'!$C$4:$J$36,'08 - Kanalizace'!$C$42:$J$59,'08 - Kanalizace'!$C$65:$K$81</definedName>
    <definedName name="_xlnm.Print_Area" localSheetId="9">'09 - Vodovod'!$C$4:$J$36,'09 - Vodovod'!$C$42:$J$59,'09 - Vodovod'!$C$65:$K$81</definedName>
    <definedName name="_xlnm.Print_Area" localSheetId="10">'10 - Přípojka splašková'!$C$4:$J$36,'10 - Přípojka splašková'!$C$42:$J$59,'10 - Přípojka splašková'!$C$65:$K$81</definedName>
    <definedName name="_xlnm.Print_Area" localSheetId="11">'11 - Přípojka vodovodní'!$C$4:$J$36,'11 - Přípojka vodovodní'!$C$42:$J$59,'11 - Přípojka vodovodní'!$C$65:$K$81</definedName>
    <definedName name="_xlnm.Print_Area" localSheetId="12">'12 - Dešťová kanalizace'!$C$4:$J$36,'12 - Dešťová kanalizace'!$C$42:$J$59,'12 - Dešťová kanalizace'!$C$65:$K$81</definedName>
    <definedName name="_xlnm.Print_Area" localSheetId="13">'13 - Přeložka vodovodu'!$C$4:$J$36,'13 - Přeložka vodovodu'!$C$42:$J$59,'13 - Přeložka vodovodu'!$C$65:$K$81</definedName>
    <definedName name="_xlnm.Print_Area" localSheetId="14">'14 - EPS'!$C$4:$J$36,'14 - EPS'!$C$42:$J$59,'14 - EPS'!$C$65:$K$81</definedName>
    <definedName name="_xlnm.Print_Area" localSheetId="15">'15 - NN'!$C$4:$J$36,'15 - NN'!$C$42:$J$59,'15 - NN'!$C$65:$K$81</definedName>
    <definedName name="_xlnm.Print_Area" localSheetId="16">'16 - NN - osvětlení - nen...'!$C$4:$J$36,'16 - NN - osvětlení - nen...'!$C$42:$J$59,'16 - NN - osvětlení - nen...'!$C$65:$K$81</definedName>
    <definedName name="_xlnm.Print_Area" localSheetId="17">'17 - NN - bleskosvod'!$C$4:$J$36,'17 - NN - bleskosvod'!$C$42:$J$59,'17 - NN - bleskosvod'!$C$65:$K$81</definedName>
    <definedName name="_xlnm.Print_Area" localSheetId="18">'18 - NN - přeložka'!$C$4:$J$36,'18 - NN - přeložka'!$C$42:$J$59,'18 - NN - přeložka'!$C$65:$K$81</definedName>
    <definedName name="_xlnm.Print_Area" localSheetId="19">'19 - NN - přípojka'!$C$4:$J$36,'19 - NN - přípojka'!$C$42:$J$59,'19 - NN - přípojka'!$C$65:$K$81</definedName>
    <definedName name="_xlnm.Print_Area" localSheetId="20">'20 - SLP - kabeláž'!$C$4:$J$36,'20 - SLP - kabeláž'!$C$42:$J$59,'20 - SLP - kabeláž'!$C$65:$K$81</definedName>
    <definedName name="_xlnm.Print_Area" localSheetId="21">'21 - SLP - koncové prvky ...'!$C$4:$J$36,'21 - SLP - koncové prvky ...'!$C$42:$J$59,'21 - SLP - koncové prvky ...'!$C$65:$K$81</definedName>
    <definedName name="_xlnm.Print_Area" localSheetId="22">'22 - Medicinální plyny - ...'!$C$4:$J$36,'22 - Medicinální plyny - ...'!$C$42:$J$59,'22 - Medicinální plyny - ...'!$C$65:$K$81</definedName>
    <definedName name="_xlnm.Print_Area" localSheetId="23">'23 - Lékařská technologie...'!$C$4:$J$36,'23 - Lékařská technologie...'!$C$42:$J$59,'23 - Lékařská technologie...'!$C$65:$K$81</definedName>
    <definedName name="_xlnm.Print_Area" localSheetId="24">'24 - Komunikace - nenaceň...'!$C$4:$J$36,'24 - Komunikace - nenaceň...'!$C$42:$J$59,'24 - Komunikace - nenaceň...'!$C$65:$K$81</definedName>
    <definedName name="_xlnm.Print_Area" localSheetId="26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stavby'!$C$39:$AQ$77</definedName>
    <definedName name="_xlnm.Print_Area" localSheetId="25">'VORN - Vedlejší a ostatní...'!$C$4:$J$36,'VORN - Vedlejší a ostatní...'!$C$42:$J$63,'VORN - Vedlejší a ostatní...'!$C$69:$K$105</definedName>
  </definedNames>
  <calcPr calcId="162913"/>
</workbook>
</file>

<file path=xl/calcChain.xml><?xml version="1.0" encoding="utf-8"?>
<calcChain xmlns="http://schemas.openxmlformats.org/spreadsheetml/2006/main">
  <c r="AY76" i="1" l="1"/>
  <c r="AX76" i="1"/>
  <c r="BI105" i="26"/>
  <c r="BH105" i="26"/>
  <c r="BG105" i="26"/>
  <c r="BF105" i="26"/>
  <c r="T105" i="26"/>
  <c r="T104" i="26"/>
  <c r="R105" i="26"/>
  <c r="R104" i="26" s="1"/>
  <c r="P105" i="26"/>
  <c r="P104" i="26" s="1"/>
  <c r="BK105" i="26"/>
  <c r="BK104" i="26"/>
  <c r="J104" i="26" s="1"/>
  <c r="J62" i="26" s="1"/>
  <c r="J105" i="26"/>
  <c r="BE105" i="26" s="1"/>
  <c r="BI103" i="26"/>
  <c r="BH103" i="26"/>
  <c r="BG103" i="26"/>
  <c r="BF103" i="26"/>
  <c r="T103" i="26"/>
  <c r="T102" i="26" s="1"/>
  <c r="R103" i="26"/>
  <c r="R102" i="26"/>
  <c r="P103" i="26"/>
  <c r="P102" i="26"/>
  <c r="BK103" i="26"/>
  <c r="BK102" i="26" s="1"/>
  <c r="J102" i="26" s="1"/>
  <c r="J61" i="26" s="1"/>
  <c r="J103" i="26"/>
  <c r="BE103" i="26"/>
  <c r="BI101" i="26"/>
  <c r="BH101" i="26"/>
  <c r="BG101" i="26"/>
  <c r="BF101" i="26"/>
  <c r="T101" i="26"/>
  <c r="T100" i="26"/>
  <c r="R101" i="26"/>
  <c r="R100" i="26" s="1"/>
  <c r="P101" i="26"/>
  <c r="P100" i="26"/>
  <c r="BK101" i="26"/>
  <c r="BK100" i="26" s="1"/>
  <c r="J100" i="26" s="1"/>
  <c r="J60" i="26" s="1"/>
  <c r="J101" i="26"/>
  <c r="BE101" i="26" s="1"/>
  <c r="BI99" i="26"/>
  <c r="BH99" i="26"/>
  <c r="BG99" i="26"/>
  <c r="BF99" i="26"/>
  <c r="T99" i="26"/>
  <c r="R99" i="26"/>
  <c r="P99" i="26"/>
  <c r="BK99" i="26"/>
  <c r="J99" i="26"/>
  <c r="BE99" i="26" s="1"/>
  <c r="BI98" i="26"/>
  <c r="BH98" i="26"/>
  <c r="BG98" i="26"/>
  <c r="BF98" i="26"/>
  <c r="T98" i="26"/>
  <c r="R98" i="26"/>
  <c r="P98" i="26"/>
  <c r="BK98" i="26"/>
  <c r="J98" i="26"/>
  <c r="BE98" i="26" s="1"/>
  <c r="BI97" i="26"/>
  <c r="BH97" i="26"/>
  <c r="BG97" i="26"/>
  <c r="BF97" i="26"/>
  <c r="T97" i="26"/>
  <c r="R97" i="26"/>
  <c r="P97" i="26"/>
  <c r="BK97" i="26"/>
  <c r="J97" i="26"/>
  <c r="BE97" i="26"/>
  <c r="BI96" i="26"/>
  <c r="BH96" i="26"/>
  <c r="BG96" i="26"/>
  <c r="BF96" i="26"/>
  <c r="T96" i="26"/>
  <c r="R96" i="26"/>
  <c r="P96" i="26"/>
  <c r="BK96" i="26"/>
  <c r="J96" i="26"/>
  <c r="BE96" i="26" s="1"/>
  <c r="BI95" i="26"/>
  <c r="BH95" i="26"/>
  <c r="BG95" i="26"/>
  <c r="BF95" i="26"/>
  <c r="T95" i="26"/>
  <c r="R95" i="26"/>
  <c r="P95" i="26"/>
  <c r="BK95" i="26"/>
  <c r="J95" i="26"/>
  <c r="BE95" i="26"/>
  <c r="BI94" i="26"/>
  <c r="BH94" i="26"/>
  <c r="BG94" i="26"/>
  <c r="BF94" i="26"/>
  <c r="T94" i="26"/>
  <c r="R94" i="26"/>
  <c r="P94" i="26"/>
  <c r="BK94" i="26"/>
  <c r="J94" i="26"/>
  <c r="BE94" i="26"/>
  <c r="BI93" i="26"/>
  <c r="BH93" i="26"/>
  <c r="BG93" i="26"/>
  <c r="BF93" i="26"/>
  <c r="T93" i="26"/>
  <c r="R93" i="26"/>
  <c r="P93" i="26"/>
  <c r="BK93" i="26"/>
  <c r="J93" i="26"/>
  <c r="BE93" i="26" s="1"/>
  <c r="BI92" i="26"/>
  <c r="BH92" i="26"/>
  <c r="BG92" i="26"/>
  <c r="BF92" i="26"/>
  <c r="T92" i="26"/>
  <c r="R92" i="26"/>
  <c r="P92" i="26"/>
  <c r="BK92" i="26"/>
  <c r="J92" i="26"/>
  <c r="BE92" i="26" s="1"/>
  <c r="BI91" i="26"/>
  <c r="BH91" i="26"/>
  <c r="BG91" i="26"/>
  <c r="BF91" i="26"/>
  <c r="T91" i="26"/>
  <c r="R91" i="26"/>
  <c r="P91" i="26"/>
  <c r="BK91" i="26"/>
  <c r="J91" i="26"/>
  <c r="BE91" i="26"/>
  <c r="BI90" i="26"/>
  <c r="BH90" i="26"/>
  <c r="BG90" i="26"/>
  <c r="BF90" i="26"/>
  <c r="T90" i="26"/>
  <c r="T89" i="26"/>
  <c r="R90" i="26"/>
  <c r="R89" i="26"/>
  <c r="P90" i="26"/>
  <c r="P89" i="26" s="1"/>
  <c r="BK90" i="26"/>
  <c r="J90" i="26"/>
  <c r="BE90" i="26"/>
  <c r="BI88" i="26"/>
  <c r="BH88" i="26"/>
  <c r="BG88" i="26"/>
  <c r="BF88" i="26"/>
  <c r="T88" i="26"/>
  <c r="R88" i="26"/>
  <c r="P88" i="26"/>
  <c r="BK88" i="26"/>
  <c r="J88" i="26"/>
  <c r="BE88" i="26" s="1"/>
  <c r="BI87" i="26"/>
  <c r="BH87" i="26"/>
  <c r="BG87" i="26"/>
  <c r="BF87" i="26"/>
  <c r="T87" i="26"/>
  <c r="R87" i="26"/>
  <c r="P87" i="26"/>
  <c r="BK87" i="26"/>
  <c r="J87" i="26"/>
  <c r="BE87" i="26"/>
  <c r="BI86" i="26"/>
  <c r="F34" i="26" s="1"/>
  <c r="BD76" i="1" s="1"/>
  <c r="BH86" i="26"/>
  <c r="BG86" i="26"/>
  <c r="BF86" i="26"/>
  <c r="T86" i="26"/>
  <c r="R86" i="26"/>
  <c r="R84" i="26" s="1"/>
  <c r="R83" i="26" s="1"/>
  <c r="R82" i="26" s="1"/>
  <c r="P86" i="26"/>
  <c r="BK86" i="26"/>
  <c r="BK84" i="26" s="1"/>
  <c r="J86" i="26"/>
  <c r="BE86" i="26" s="1"/>
  <c r="BI85" i="26"/>
  <c r="BH85" i="26"/>
  <c r="BG85" i="26"/>
  <c r="F32" i="26"/>
  <c r="BB76" i="1" s="1"/>
  <c r="BF85" i="26"/>
  <c r="T85" i="26"/>
  <c r="T84" i="26" s="1"/>
  <c r="T83" i="26" s="1"/>
  <c r="T82" i="26" s="1"/>
  <c r="R85" i="26"/>
  <c r="P85" i="26"/>
  <c r="P84" i="26" s="1"/>
  <c r="BK85" i="26"/>
  <c r="J85" i="26"/>
  <c r="BE85" i="26"/>
  <c r="J78" i="26"/>
  <c r="F78" i="26"/>
  <c r="F76" i="26"/>
  <c r="E74" i="26"/>
  <c r="J51" i="26"/>
  <c r="F51" i="26"/>
  <c r="F49" i="26"/>
  <c r="E47" i="26"/>
  <c r="J18" i="26"/>
  <c r="E18" i="26"/>
  <c r="F79" i="26" s="1"/>
  <c r="J17" i="26"/>
  <c r="J12" i="26"/>
  <c r="J76" i="26" s="1"/>
  <c r="J49" i="26"/>
  <c r="E7" i="26"/>
  <c r="E72" i="26" s="1"/>
  <c r="AY75" i="1"/>
  <c r="AX75" i="1"/>
  <c r="BI81" i="25"/>
  <c r="F34" i="25" s="1"/>
  <c r="BD75" i="1" s="1"/>
  <c r="BH81" i="25"/>
  <c r="F33" i="25" s="1"/>
  <c r="BC75" i="1" s="1"/>
  <c r="BG81" i="25"/>
  <c r="F32" i="25"/>
  <c r="BB75" i="1" s="1"/>
  <c r="BF81" i="25"/>
  <c r="J31" i="25" s="1"/>
  <c r="AW75" i="1" s="1"/>
  <c r="F31" i="25"/>
  <c r="BA75" i="1" s="1"/>
  <c r="T81" i="25"/>
  <c r="T80" i="25" s="1"/>
  <c r="T79" i="25" s="1"/>
  <c r="T78" i="25" s="1"/>
  <c r="R81" i="25"/>
  <c r="R80" i="25"/>
  <c r="R79" i="25" s="1"/>
  <c r="R78" i="25" s="1"/>
  <c r="P81" i="25"/>
  <c r="P80" i="25" s="1"/>
  <c r="P79" i="25"/>
  <c r="P78" i="25" s="1"/>
  <c r="AU75" i="1"/>
  <c r="BK81" i="25"/>
  <c r="BK80" i="25" s="1"/>
  <c r="J81" i="25"/>
  <c r="BE81" i="25"/>
  <c r="J74" i="25"/>
  <c r="F74" i="25"/>
  <c r="F72" i="25"/>
  <c r="E70" i="25"/>
  <c r="J51" i="25"/>
  <c r="F51" i="25"/>
  <c r="F49" i="25"/>
  <c r="E47" i="25"/>
  <c r="J18" i="25"/>
  <c r="E18" i="25"/>
  <c r="F75" i="25" s="1"/>
  <c r="J17" i="25"/>
  <c r="J12" i="25"/>
  <c r="J49" i="25" s="1"/>
  <c r="J72" i="25"/>
  <c r="E7" i="25"/>
  <c r="AY74" i="1"/>
  <c r="AX74" i="1"/>
  <c r="BI81" i="24"/>
  <c r="F34" i="24" s="1"/>
  <c r="BD74" i="1" s="1"/>
  <c r="BH81" i="24"/>
  <c r="F33" i="24" s="1"/>
  <c r="BC74" i="1" s="1"/>
  <c r="BG81" i="24"/>
  <c r="F32" i="24"/>
  <c r="BB74" i="1" s="1"/>
  <c r="BF81" i="24"/>
  <c r="J31" i="24" s="1"/>
  <c r="AW74" i="1" s="1"/>
  <c r="F31" i="24"/>
  <c r="BA74" i="1" s="1"/>
  <c r="T81" i="24"/>
  <c r="T80" i="24" s="1"/>
  <c r="T79" i="24" s="1"/>
  <c r="T78" i="24" s="1"/>
  <c r="R81" i="24"/>
  <c r="R80" i="24"/>
  <c r="R79" i="24" s="1"/>
  <c r="R78" i="24" s="1"/>
  <c r="P81" i="24"/>
  <c r="P80" i="24"/>
  <c r="P79" i="24"/>
  <c r="P78" i="24" s="1"/>
  <c r="AU74" i="1" s="1"/>
  <c r="BK81" i="24"/>
  <c r="BK80" i="24" s="1"/>
  <c r="BK79" i="24" s="1"/>
  <c r="BK78" i="24" s="1"/>
  <c r="J78" i="24" s="1"/>
  <c r="J80" i="24"/>
  <c r="J79" i="24"/>
  <c r="J57" i="24" s="1"/>
  <c r="J81" i="24"/>
  <c r="BE81" i="24"/>
  <c r="J30" i="24" s="1"/>
  <c r="AV74" i="1" s="1"/>
  <c r="F30" i="24"/>
  <c r="AZ74" i="1" s="1"/>
  <c r="J58" i="24"/>
  <c r="J74" i="24"/>
  <c r="F74" i="24"/>
  <c r="F72" i="24"/>
  <c r="E70" i="24"/>
  <c r="J51" i="24"/>
  <c r="F51" i="24"/>
  <c r="F49" i="24"/>
  <c r="E47" i="24"/>
  <c r="J18" i="24"/>
  <c r="E18" i="24"/>
  <c r="J17" i="24"/>
  <c r="J12" i="24"/>
  <c r="J72" i="24"/>
  <c r="J49" i="24"/>
  <c r="E7" i="24"/>
  <c r="E45" i="24" s="1"/>
  <c r="AY73" i="1"/>
  <c r="AX73" i="1"/>
  <c r="BI81" i="23"/>
  <c r="F34" i="23" s="1"/>
  <c r="BD73" i="1" s="1"/>
  <c r="BH81" i="23"/>
  <c r="F33" i="23"/>
  <c r="BC73" i="1"/>
  <c r="BG81" i="23"/>
  <c r="F32" i="23"/>
  <c r="BB73" i="1" s="1"/>
  <c r="BF81" i="23"/>
  <c r="J31" i="23"/>
  <c r="AW73" i="1" s="1"/>
  <c r="F31" i="23"/>
  <c r="BA73" i="1" s="1"/>
  <c r="T81" i="23"/>
  <c r="T80" i="23"/>
  <c r="T79" i="23"/>
  <c r="T78" i="23"/>
  <c r="R81" i="23"/>
  <c r="R80" i="23"/>
  <c r="R79" i="23" s="1"/>
  <c r="R78" i="23" s="1"/>
  <c r="P81" i="23"/>
  <c r="P80" i="23" s="1"/>
  <c r="P79" i="23"/>
  <c r="P78" i="23" s="1"/>
  <c r="AU73" i="1" s="1"/>
  <c r="BK81" i="23"/>
  <c r="BK80" i="23"/>
  <c r="J80" i="23"/>
  <c r="J58" i="23" s="1"/>
  <c r="BK79" i="23"/>
  <c r="J79" i="23"/>
  <c r="J57" i="23" s="1"/>
  <c r="BK78" i="23"/>
  <c r="J78" i="23" s="1"/>
  <c r="J27" i="23" s="1"/>
  <c r="AG73" i="1"/>
  <c r="J81" i="23"/>
  <c r="BE81" i="23" s="1"/>
  <c r="J74" i="23"/>
  <c r="F74" i="23"/>
  <c r="F72" i="23"/>
  <c r="E70" i="23"/>
  <c r="J51" i="23"/>
  <c r="F51" i="23"/>
  <c r="F49" i="23"/>
  <c r="E47" i="23"/>
  <c r="J18" i="23"/>
  <c r="E18" i="23"/>
  <c r="F52" i="23" s="1"/>
  <c r="J17" i="23"/>
  <c r="J12" i="23"/>
  <c r="J72" i="23"/>
  <c r="J49" i="23"/>
  <c r="E7" i="23"/>
  <c r="E68" i="23" s="1"/>
  <c r="E45" i="23"/>
  <c r="AY72" i="1"/>
  <c r="AX72" i="1"/>
  <c r="BI81" i="22"/>
  <c r="F34" i="22" s="1"/>
  <c r="BD72" i="1" s="1"/>
  <c r="BH81" i="22"/>
  <c r="F33" i="22" s="1"/>
  <c r="BC72" i="1"/>
  <c r="BG81" i="22"/>
  <c r="F32" i="22" s="1"/>
  <c r="BB72" i="1" s="1"/>
  <c r="BF81" i="22"/>
  <c r="J31" i="22"/>
  <c r="AW72" i="1" s="1"/>
  <c r="F31" i="22"/>
  <c r="BA72" i="1" s="1"/>
  <c r="T81" i="22"/>
  <c r="T80" i="22"/>
  <c r="T79" i="22" s="1"/>
  <c r="T78" i="22" s="1"/>
  <c r="R81" i="22"/>
  <c r="R80" i="22" s="1"/>
  <c r="R79" i="22" s="1"/>
  <c r="R78" i="22" s="1"/>
  <c r="P81" i="22"/>
  <c r="P80" i="22" s="1"/>
  <c r="P79" i="22" s="1"/>
  <c r="P78" i="22" s="1"/>
  <c r="AU72" i="1" s="1"/>
  <c r="BK81" i="22"/>
  <c r="BK80" i="22" s="1"/>
  <c r="BK79" i="22" s="1"/>
  <c r="J81" i="22"/>
  <c r="BE81" i="22" s="1"/>
  <c r="F30" i="22" s="1"/>
  <c r="AZ72" i="1" s="1"/>
  <c r="J30" i="22"/>
  <c r="AV72" i="1" s="1"/>
  <c r="J74" i="22"/>
  <c r="F74" i="22"/>
  <c r="F72" i="22"/>
  <c r="E70" i="22"/>
  <c r="J51" i="22"/>
  <c r="F51" i="22"/>
  <c r="F49" i="22"/>
  <c r="E47" i="22"/>
  <c r="J18" i="22"/>
  <c r="E18" i="22"/>
  <c r="F75" i="22" s="1"/>
  <c r="F52" i="22"/>
  <c r="J17" i="22"/>
  <c r="J12" i="22"/>
  <c r="J72" i="22"/>
  <c r="J49" i="22"/>
  <c r="E7" i="22"/>
  <c r="E68" i="22"/>
  <c r="E45" i="22"/>
  <c r="AY71" i="1"/>
  <c r="AX71" i="1"/>
  <c r="BI81" i="21"/>
  <c r="F34" i="21" s="1"/>
  <c r="BD71" i="1" s="1"/>
  <c r="BH81" i="21"/>
  <c r="F33" i="21" s="1"/>
  <c r="BC71" i="1" s="1"/>
  <c r="BG81" i="21"/>
  <c r="F32" i="21" s="1"/>
  <c r="BB71" i="1"/>
  <c r="BF81" i="21"/>
  <c r="F31" i="21" s="1"/>
  <c r="BA71" i="1" s="1"/>
  <c r="J31" i="21"/>
  <c r="AW71" i="1" s="1"/>
  <c r="T81" i="21"/>
  <c r="T80" i="21"/>
  <c r="T79" i="21" s="1"/>
  <c r="T78" i="21" s="1"/>
  <c r="R81" i="21"/>
  <c r="R80" i="21" s="1"/>
  <c r="R79" i="21" s="1"/>
  <c r="R78" i="21" s="1"/>
  <c r="P81" i="21"/>
  <c r="P80" i="21" s="1"/>
  <c r="P79" i="21" s="1"/>
  <c r="P78" i="21" s="1"/>
  <c r="AU71" i="1" s="1"/>
  <c r="BK81" i="21"/>
  <c r="BK80" i="21" s="1"/>
  <c r="J81" i="21"/>
  <c r="BE81" i="21"/>
  <c r="J30" i="21"/>
  <c r="AV71" i="1" s="1"/>
  <c r="F30" i="21"/>
  <c r="AZ71" i="1" s="1"/>
  <c r="J74" i="21"/>
  <c r="F74" i="21"/>
  <c r="F72" i="21"/>
  <c r="E70" i="21"/>
  <c r="J51" i="21"/>
  <c r="F51" i="21"/>
  <c r="F49" i="21"/>
  <c r="E47" i="21"/>
  <c r="J18" i="21"/>
  <c r="E18" i="21"/>
  <c r="F75" i="21"/>
  <c r="F52" i="21"/>
  <c r="J17" i="21"/>
  <c r="J12" i="21"/>
  <c r="J72" i="21" s="1"/>
  <c r="E7" i="21"/>
  <c r="E68" i="21"/>
  <c r="E45" i="21"/>
  <c r="AY70" i="1"/>
  <c r="AX70" i="1"/>
  <c r="BI81" i="20"/>
  <c r="F34" i="20"/>
  <c r="BD70" i="1" s="1"/>
  <c r="BH81" i="20"/>
  <c r="F33" i="20" s="1"/>
  <c r="BC70" i="1" s="1"/>
  <c r="BG81" i="20"/>
  <c r="F32" i="20"/>
  <c r="BB70" i="1"/>
  <c r="BF81" i="20"/>
  <c r="F31" i="20" s="1"/>
  <c r="BA70" i="1" s="1"/>
  <c r="J31" i="20"/>
  <c r="AW70" i="1" s="1"/>
  <c r="T81" i="20"/>
  <c r="T80" i="20"/>
  <c r="T79" i="20" s="1"/>
  <c r="T78" i="20" s="1"/>
  <c r="R81" i="20"/>
  <c r="R80" i="20"/>
  <c r="R79" i="20"/>
  <c r="R78" i="20" s="1"/>
  <c r="P81" i="20"/>
  <c r="P80" i="20" s="1"/>
  <c r="P79" i="20" s="1"/>
  <c r="P78" i="20"/>
  <c r="AU70" i="1" s="1"/>
  <c r="BK81" i="20"/>
  <c r="BK80" i="20" s="1"/>
  <c r="J81" i="20"/>
  <c r="BE81" i="20" s="1"/>
  <c r="F30" i="20" s="1"/>
  <c r="AZ70" i="1" s="1"/>
  <c r="J74" i="20"/>
  <c r="F74" i="20"/>
  <c r="F72" i="20"/>
  <c r="E70" i="20"/>
  <c r="J51" i="20"/>
  <c r="F51" i="20"/>
  <c r="F49" i="20"/>
  <c r="E47" i="20"/>
  <c r="J18" i="20"/>
  <c r="E18" i="20"/>
  <c r="F75" i="20"/>
  <c r="F52" i="20"/>
  <c r="J17" i="20"/>
  <c r="J12" i="20"/>
  <c r="J72" i="20" s="1"/>
  <c r="J49" i="20"/>
  <c r="E7" i="20"/>
  <c r="E45" i="20" s="1"/>
  <c r="E68" i="20"/>
  <c r="AY69" i="1"/>
  <c r="AX69" i="1"/>
  <c r="BI81" i="19"/>
  <c r="F34" i="19"/>
  <c r="BD69" i="1" s="1"/>
  <c r="BH81" i="19"/>
  <c r="F33" i="19" s="1"/>
  <c r="BC69" i="1" s="1"/>
  <c r="BG81" i="19"/>
  <c r="F32" i="19" s="1"/>
  <c r="BB69" i="1" s="1"/>
  <c r="BF81" i="19"/>
  <c r="J31" i="19" s="1"/>
  <c r="AW69" i="1" s="1"/>
  <c r="F31" i="19"/>
  <c r="BA69" i="1"/>
  <c r="T81" i="19"/>
  <c r="T80" i="19"/>
  <c r="T79" i="19" s="1"/>
  <c r="T78" i="19" s="1"/>
  <c r="R81" i="19"/>
  <c r="R80" i="19" s="1"/>
  <c r="R79" i="19"/>
  <c r="R78" i="19" s="1"/>
  <c r="P81" i="19"/>
  <c r="P80" i="19" s="1"/>
  <c r="P79" i="19" s="1"/>
  <c r="P78" i="19"/>
  <c r="AU69" i="1" s="1"/>
  <c r="BK81" i="19"/>
  <c r="BK80" i="19" s="1"/>
  <c r="J80" i="19" s="1"/>
  <c r="J58" i="19" s="1"/>
  <c r="J81" i="19"/>
  <c r="BE81" i="19" s="1"/>
  <c r="J74" i="19"/>
  <c r="F74" i="19"/>
  <c r="F72" i="19"/>
  <c r="E70" i="19"/>
  <c r="J51" i="19"/>
  <c r="F51" i="19"/>
  <c r="F49" i="19"/>
  <c r="E47" i="19"/>
  <c r="J18" i="19"/>
  <c r="E18" i="19"/>
  <c r="F52" i="19" s="1"/>
  <c r="F75" i="19"/>
  <c r="J17" i="19"/>
  <c r="J12" i="19"/>
  <c r="J72" i="19"/>
  <c r="J49" i="19"/>
  <c r="E7" i="19"/>
  <c r="E68" i="19"/>
  <c r="E45" i="19"/>
  <c r="AY68" i="1"/>
  <c r="AX68" i="1"/>
  <c r="BI81" i="18"/>
  <c r="F34" i="18"/>
  <c r="BD68" i="1" s="1"/>
  <c r="BH81" i="18"/>
  <c r="F33" i="18" s="1"/>
  <c r="BC68" i="1" s="1"/>
  <c r="BG81" i="18"/>
  <c r="F32" i="18" s="1"/>
  <c r="BB68" i="1" s="1"/>
  <c r="BF81" i="18"/>
  <c r="J31" i="18" s="1"/>
  <c r="AW68" i="1"/>
  <c r="T81" i="18"/>
  <c r="T80" i="18"/>
  <c r="T79" i="18" s="1"/>
  <c r="T78" i="18" s="1"/>
  <c r="R81" i="18"/>
  <c r="R80" i="18" s="1"/>
  <c r="R79" i="18" s="1"/>
  <c r="R78" i="18" s="1"/>
  <c r="P81" i="18"/>
  <c r="P80" i="18"/>
  <c r="P79" i="18" s="1"/>
  <c r="P78" i="18" s="1"/>
  <c r="AU68" i="1" s="1"/>
  <c r="BK81" i="18"/>
  <c r="BK80" i="18" s="1"/>
  <c r="J80" i="18" s="1"/>
  <c r="J58" i="18" s="1"/>
  <c r="J81" i="18"/>
  <c r="BE81" i="18" s="1"/>
  <c r="J74" i="18"/>
  <c r="F74" i="18"/>
  <c r="F72" i="18"/>
  <c r="E70" i="18"/>
  <c r="J51" i="18"/>
  <c r="F51" i="18"/>
  <c r="F49" i="18"/>
  <c r="E47" i="18"/>
  <c r="J18" i="18"/>
  <c r="E18" i="18"/>
  <c r="F75" i="18"/>
  <c r="F52" i="18"/>
  <c r="J17" i="18"/>
  <c r="J12" i="18"/>
  <c r="J72" i="18" s="1"/>
  <c r="E7" i="18"/>
  <c r="E45" i="18" s="1"/>
  <c r="E68" i="18"/>
  <c r="AY67" i="1"/>
  <c r="AX67" i="1"/>
  <c r="BI81" i="17"/>
  <c r="F34" i="17"/>
  <c r="BD67" i="1" s="1"/>
  <c r="BH81" i="17"/>
  <c r="F33" i="17"/>
  <c r="BC67" i="1" s="1"/>
  <c r="BG81" i="17"/>
  <c r="F32" i="17" s="1"/>
  <c r="BB67" i="1" s="1"/>
  <c r="BF81" i="17"/>
  <c r="J31" i="17"/>
  <c r="AW67" i="1"/>
  <c r="F31" i="17"/>
  <c r="BA67" i="1"/>
  <c r="T81" i="17"/>
  <c r="T80" i="17" s="1"/>
  <c r="T79" i="17" s="1"/>
  <c r="T78" i="17" s="1"/>
  <c r="R81" i="17"/>
  <c r="R80" i="17" s="1"/>
  <c r="R79" i="17" s="1"/>
  <c r="R78" i="17" s="1"/>
  <c r="P81" i="17"/>
  <c r="P80" i="17"/>
  <c r="P79" i="17" s="1"/>
  <c r="P78" i="17" s="1"/>
  <c r="AU67" i="1" s="1"/>
  <c r="BK81" i="17"/>
  <c r="BK80" i="17"/>
  <c r="J80" i="17" s="1"/>
  <c r="J58" i="17" s="1"/>
  <c r="J81" i="17"/>
  <c r="BE81" i="17" s="1"/>
  <c r="J74" i="17"/>
  <c r="F74" i="17"/>
  <c r="F72" i="17"/>
  <c r="E70" i="17"/>
  <c r="J51" i="17"/>
  <c r="F51" i="17"/>
  <c r="F49" i="17"/>
  <c r="E47" i="17"/>
  <c r="J18" i="17"/>
  <c r="E18" i="17"/>
  <c r="F52" i="17" s="1"/>
  <c r="F75" i="17"/>
  <c r="J17" i="17"/>
  <c r="J12" i="17"/>
  <c r="E7" i="17"/>
  <c r="E68" i="17" s="1"/>
  <c r="E45" i="17"/>
  <c r="AY66" i="1"/>
  <c r="AX66" i="1"/>
  <c r="BI81" i="16"/>
  <c r="F34" i="16"/>
  <c r="BD66" i="1" s="1"/>
  <c r="BH81" i="16"/>
  <c r="F33" i="16"/>
  <c r="BC66" i="1" s="1"/>
  <c r="BG81" i="16"/>
  <c r="F32" i="16" s="1"/>
  <c r="BB66" i="1" s="1"/>
  <c r="BF81" i="16"/>
  <c r="T81" i="16"/>
  <c r="T80" i="16"/>
  <c r="T79" i="16"/>
  <c r="T78" i="16" s="1"/>
  <c r="R81" i="16"/>
  <c r="R80" i="16" s="1"/>
  <c r="R79" i="16" s="1"/>
  <c r="R78" i="16"/>
  <c r="P81" i="16"/>
  <c r="P80" i="16"/>
  <c r="P79" i="16" s="1"/>
  <c r="P78" i="16" s="1"/>
  <c r="AU66" i="1" s="1"/>
  <c r="BK81" i="16"/>
  <c r="BK80" i="16"/>
  <c r="J81" i="16"/>
  <c r="BE81" i="16" s="1"/>
  <c r="J74" i="16"/>
  <c r="F74" i="16"/>
  <c r="F72" i="16"/>
  <c r="E70" i="16"/>
  <c r="J51" i="16"/>
  <c r="F51" i="16"/>
  <c r="F49" i="16"/>
  <c r="E47" i="16"/>
  <c r="J18" i="16"/>
  <c r="E18" i="16"/>
  <c r="F75" i="16" s="1"/>
  <c r="F52" i="16"/>
  <c r="J17" i="16"/>
  <c r="J12" i="16"/>
  <c r="E7" i="16"/>
  <c r="E68" i="16"/>
  <c r="E45" i="16"/>
  <c r="AY65" i="1"/>
  <c r="AX65" i="1"/>
  <c r="BI81" i="15"/>
  <c r="F34" i="15" s="1"/>
  <c r="BD65" i="1"/>
  <c r="BH81" i="15"/>
  <c r="F33" i="15"/>
  <c r="BC65" i="1" s="1"/>
  <c r="BG81" i="15"/>
  <c r="F32" i="15" s="1"/>
  <c r="BB65" i="1" s="1"/>
  <c r="BF81" i="15"/>
  <c r="T81" i="15"/>
  <c r="T80" i="15" s="1"/>
  <c r="T79" i="15"/>
  <c r="T78" i="15" s="1"/>
  <c r="R81" i="15"/>
  <c r="R80" i="15" s="1"/>
  <c r="R79" i="15" s="1"/>
  <c r="R78" i="15"/>
  <c r="P81" i="15"/>
  <c r="P80" i="15"/>
  <c r="P79" i="15" s="1"/>
  <c r="P78" i="15" s="1"/>
  <c r="AU65" i="1" s="1"/>
  <c r="BK81" i="15"/>
  <c r="BK80" i="15"/>
  <c r="J81" i="15"/>
  <c r="BE81" i="15"/>
  <c r="J74" i="15"/>
  <c r="F74" i="15"/>
  <c r="F72" i="15"/>
  <c r="E70" i="15"/>
  <c r="J51" i="15"/>
  <c r="F51" i="15"/>
  <c r="F49" i="15"/>
  <c r="E47" i="15"/>
  <c r="J18" i="15"/>
  <c r="E18" i="15"/>
  <c r="F75" i="15"/>
  <c r="F52" i="15"/>
  <c r="J17" i="15"/>
  <c r="J12" i="15"/>
  <c r="E7" i="15"/>
  <c r="E68" i="15" s="1"/>
  <c r="E45" i="15"/>
  <c r="AY64" i="1"/>
  <c r="AX64" i="1"/>
  <c r="BI81" i="14"/>
  <c r="F34" i="14"/>
  <c r="BD64" i="1"/>
  <c r="BH81" i="14"/>
  <c r="F33" i="14"/>
  <c r="BC64" i="1" s="1"/>
  <c r="BG81" i="14"/>
  <c r="F32" i="14"/>
  <c r="BB64" i="1" s="1"/>
  <c r="BF81" i="14"/>
  <c r="T81" i="14"/>
  <c r="T80" i="14" s="1"/>
  <c r="T79" i="14"/>
  <c r="T78" i="14" s="1"/>
  <c r="R81" i="14"/>
  <c r="R80" i="14"/>
  <c r="R79" i="14" s="1"/>
  <c r="R78" i="14" s="1"/>
  <c r="P81" i="14"/>
  <c r="P80" i="14"/>
  <c r="P79" i="14" s="1"/>
  <c r="P78" i="14" s="1"/>
  <c r="AU64" i="1" s="1"/>
  <c r="BK81" i="14"/>
  <c r="BK80" i="14"/>
  <c r="J81" i="14"/>
  <c r="BE81" i="14"/>
  <c r="J74" i="14"/>
  <c r="F74" i="14"/>
  <c r="F72" i="14"/>
  <c r="E70" i="14"/>
  <c r="J51" i="14"/>
  <c r="F51" i="14"/>
  <c r="F49" i="14"/>
  <c r="E47" i="14"/>
  <c r="J18" i="14"/>
  <c r="E18" i="14"/>
  <c r="F75" i="14" s="1"/>
  <c r="J17" i="14"/>
  <c r="J12" i="14"/>
  <c r="J72" i="14" s="1"/>
  <c r="J49" i="14"/>
  <c r="E7" i="14"/>
  <c r="E68" i="14" s="1"/>
  <c r="AY63" i="1"/>
  <c r="AX63" i="1"/>
  <c r="BI81" i="13"/>
  <c r="F34" i="13" s="1"/>
  <c r="BD63" i="1"/>
  <c r="BH81" i="13"/>
  <c r="F33" i="13"/>
  <c r="BC63" i="1" s="1"/>
  <c r="BG81" i="13"/>
  <c r="F32" i="13"/>
  <c r="BB63" i="1" s="1"/>
  <c r="BF81" i="13"/>
  <c r="J31" i="13" s="1"/>
  <c r="AW63" i="1" s="1"/>
  <c r="F31" i="13"/>
  <c r="BA63" i="1" s="1"/>
  <c r="T81" i="13"/>
  <c r="T80" i="13" s="1"/>
  <c r="T79" i="13" s="1"/>
  <c r="T78" i="13" s="1"/>
  <c r="R81" i="13"/>
  <c r="R80" i="13"/>
  <c r="R79" i="13" s="1"/>
  <c r="R78" i="13"/>
  <c r="P81" i="13"/>
  <c r="P80" i="13" s="1"/>
  <c r="P79" i="13"/>
  <c r="P78" i="13" s="1"/>
  <c r="AU63" i="1" s="1"/>
  <c r="BK81" i="13"/>
  <c r="BK80" i="13"/>
  <c r="J80" i="13" s="1"/>
  <c r="BK79" i="13"/>
  <c r="J79" i="13"/>
  <c r="J57" i="13" s="1"/>
  <c r="BK78" i="13"/>
  <c r="J78" i="13"/>
  <c r="J27" i="13" s="1"/>
  <c r="J81" i="13"/>
  <c r="BE81" i="13"/>
  <c r="J58" i="13"/>
  <c r="J74" i="13"/>
  <c r="F74" i="13"/>
  <c r="F72" i="13"/>
  <c r="E70" i="13"/>
  <c r="J51" i="13"/>
  <c r="F51" i="13"/>
  <c r="F49" i="13"/>
  <c r="E47" i="13"/>
  <c r="J18" i="13"/>
  <c r="E18" i="13"/>
  <c r="F75" i="13" s="1"/>
  <c r="F52" i="13"/>
  <c r="J17" i="13"/>
  <c r="J12" i="13"/>
  <c r="J72" i="13"/>
  <c r="J49" i="13"/>
  <c r="E7" i="13"/>
  <c r="AY62" i="1"/>
  <c r="AX62" i="1"/>
  <c r="BI81" i="12"/>
  <c r="F34" i="12" s="1"/>
  <c r="BD62" i="1" s="1"/>
  <c r="BH81" i="12"/>
  <c r="F33" i="12" s="1"/>
  <c r="BC62" i="1"/>
  <c r="BG81" i="12"/>
  <c r="F32" i="12"/>
  <c r="BB62" i="1" s="1"/>
  <c r="BF81" i="12"/>
  <c r="J31" i="12" s="1"/>
  <c r="AW62" i="1" s="1"/>
  <c r="F31" i="12"/>
  <c r="BA62" i="1" s="1"/>
  <c r="T81" i="12"/>
  <c r="T80" i="12"/>
  <c r="T79" i="12" s="1"/>
  <c r="T78" i="12" s="1"/>
  <c r="R81" i="12"/>
  <c r="R80" i="12"/>
  <c r="R79" i="12" s="1"/>
  <c r="R78" i="12" s="1"/>
  <c r="P81" i="12"/>
  <c r="P80" i="12"/>
  <c r="P79" i="12"/>
  <c r="P78" i="12" s="1"/>
  <c r="AU62" i="1"/>
  <c r="BK81" i="12"/>
  <c r="BK80" i="12" s="1"/>
  <c r="BK79" i="12" s="1"/>
  <c r="BK78" i="12" s="1"/>
  <c r="J78" i="12" s="1"/>
  <c r="J79" i="12"/>
  <c r="J57" i="12" s="1"/>
  <c r="J81" i="12"/>
  <c r="BE81" i="12"/>
  <c r="J30" i="12" s="1"/>
  <c r="AV62" i="1" s="1"/>
  <c r="AT62" i="1" s="1"/>
  <c r="F30" i="12"/>
  <c r="AZ62" i="1" s="1"/>
  <c r="J74" i="12"/>
  <c r="F74" i="12"/>
  <c r="F72" i="12"/>
  <c r="E70" i="12"/>
  <c r="J51" i="12"/>
  <c r="F51" i="12"/>
  <c r="F49" i="12"/>
  <c r="E47" i="12"/>
  <c r="J18" i="12"/>
  <c r="E18" i="12"/>
  <c r="J17" i="12"/>
  <c r="J12" i="12"/>
  <c r="J49" i="12" s="1"/>
  <c r="J72" i="12"/>
  <c r="E7" i="12"/>
  <c r="E45" i="12" s="1"/>
  <c r="E68" i="12"/>
  <c r="AY61" i="1"/>
  <c r="AX61" i="1"/>
  <c r="BI81" i="11"/>
  <c r="F34" i="11" s="1"/>
  <c r="BD61" i="1" s="1"/>
  <c r="BH81" i="11"/>
  <c r="F33" i="11"/>
  <c r="BC61" i="1"/>
  <c r="BG81" i="11"/>
  <c r="F32" i="11"/>
  <c r="BB61" i="1" s="1"/>
  <c r="BF81" i="11"/>
  <c r="J31" i="11"/>
  <c r="AW61" i="1" s="1"/>
  <c r="F31" i="11"/>
  <c r="BA61" i="1" s="1"/>
  <c r="T81" i="11"/>
  <c r="T80" i="11" s="1"/>
  <c r="T79" i="11" s="1"/>
  <c r="T78" i="11"/>
  <c r="R81" i="11"/>
  <c r="R80" i="11"/>
  <c r="R79" i="11" s="1"/>
  <c r="R78" i="11" s="1"/>
  <c r="P81" i="11"/>
  <c r="P80" i="11" s="1"/>
  <c r="P79" i="11"/>
  <c r="P78" i="11" s="1"/>
  <c r="AU61" i="1" s="1"/>
  <c r="BK81" i="11"/>
  <c r="BK80" i="11"/>
  <c r="BK79" i="11" s="1"/>
  <c r="J80" i="11"/>
  <c r="J79" i="11"/>
  <c r="BK78" i="11"/>
  <c r="J78" i="11" s="1"/>
  <c r="J27" i="11" s="1"/>
  <c r="AG61" i="1"/>
  <c r="J81" i="11"/>
  <c r="BE81" i="11"/>
  <c r="J30" i="11" s="1"/>
  <c r="AV61" i="1" s="1"/>
  <c r="F30" i="11"/>
  <c r="AZ61" i="1" s="1"/>
  <c r="J58" i="11"/>
  <c r="J57" i="11"/>
  <c r="J74" i="11"/>
  <c r="F74" i="11"/>
  <c r="F72" i="11"/>
  <c r="E70" i="11"/>
  <c r="J51" i="11"/>
  <c r="F51" i="11"/>
  <c r="F49" i="11"/>
  <c r="E47" i="11"/>
  <c r="J36" i="11"/>
  <c r="J18" i="11"/>
  <c r="E18" i="11"/>
  <c r="F52" i="11" s="1"/>
  <c r="F75" i="11"/>
  <c r="J17" i="11"/>
  <c r="J12" i="11"/>
  <c r="J49" i="11" s="1"/>
  <c r="J72" i="11"/>
  <c r="E7" i="11"/>
  <c r="E68" i="11" s="1"/>
  <c r="E45" i="11"/>
  <c r="AY60" i="1"/>
  <c r="AX60" i="1"/>
  <c r="BI81" i="10"/>
  <c r="F34" i="10"/>
  <c r="BD60" i="1" s="1"/>
  <c r="BH81" i="10"/>
  <c r="F33" i="10" s="1"/>
  <c r="BC60" i="1"/>
  <c r="BG81" i="10"/>
  <c r="F32" i="10"/>
  <c r="BB60" i="1" s="1"/>
  <c r="BF81" i="10"/>
  <c r="J31" i="10"/>
  <c r="AW60" i="1" s="1"/>
  <c r="F31" i="10"/>
  <c r="BA60" i="1"/>
  <c r="T81" i="10"/>
  <c r="T80" i="10"/>
  <c r="T79" i="10" s="1"/>
  <c r="T78" i="10" s="1"/>
  <c r="R81" i="10"/>
  <c r="R80" i="10"/>
  <c r="R79" i="10" s="1"/>
  <c r="R78" i="10" s="1"/>
  <c r="P81" i="10"/>
  <c r="P80" i="10" s="1"/>
  <c r="P79" i="10"/>
  <c r="P78" i="10" s="1"/>
  <c r="AU60" i="1" s="1"/>
  <c r="BK81" i="10"/>
  <c r="BK80" i="10" s="1"/>
  <c r="BK79" i="10" s="1"/>
  <c r="J80" i="10"/>
  <c r="J58" i="10" s="1"/>
  <c r="J81" i="10"/>
  <c r="BE81" i="10" s="1"/>
  <c r="F30" i="10" s="1"/>
  <c r="AZ60" i="1" s="1"/>
  <c r="J30" i="10"/>
  <c r="AV60" i="1" s="1"/>
  <c r="J74" i="10"/>
  <c r="F74" i="10"/>
  <c r="F72" i="10"/>
  <c r="E70" i="10"/>
  <c r="J51" i="10"/>
  <c r="F51" i="10"/>
  <c r="F49" i="10"/>
  <c r="E47" i="10"/>
  <c r="J18" i="10"/>
  <c r="E18" i="10"/>
  <c r="F75" i="10" s="1"/>
  <c r="F52" i="10"/>
  <c r="J17" i="10"/>
  <c r="J12" i="10"/>
  <c r="J72" i="10"/>
  <c r="J49" i="10"/>
  <c r="E7" i="10"/>
  <c r="E68" i="10"/>
  <c r="E45" i="10"/>
  <c r="AY59" i="1"/>
  <c r="AX59" i="1"/>
  <c r="BI81" i="9"/>
  <c r="F34" i="9" s="1"/>
  <c r="BD59" i="1" s="1"/>
  <c r="BH81" i="9"/>
  <c r="F33" i="9" s="1"/>
  <c r="BC59" i="1" s="1"/>
  <c r="BG81" i="9"/>
  <c r="F32" i="9" s="1"/>
  <c r="BB59" i="1" s="1"/>
  <c r="BF81" i="9"/>
  <c r="J31" i="9"/>
  <c r="AW59" i="1" s="1"/>
  <c r="F31" i="9"/>
  <c r="BA59" i="1" s="1"/>
  <c r="T81" i="9"/>
  <c r="T80" i="9"/>
  <c r="T79" i="9" s="1"/>
  <c r="T78" i="9"/>
  <c r="R81" i="9"/>
  <c r="R80" i="9" s="1"/>
  <c r="R79" i="9" s="1"/>
  <c r="R78" i="9" s="1"/>
  <c r="P81" i="9"/>
  <c r="P80" i="9" s="1"/>
  <c r="P79" i="9" s="1"/>
  <c r="P78" i="9" s="1"/>
  <c r="AU59" i="1" s="1"/>
  <c r="BK81" i="9"/>
  <c r="BK80" i="9" s="1"/>
  <c r="J80" i="9"/>
  <c r="J58" i="9" s="1"/>
  <c r="BK79" i="9"/>
  <c r="J79" i="9" s="1"/>
  <c r="J57" i="9" s="1"/>
  <c r="BK78" i="9"/>
  <c r="J78" i="9" s="1"/>
  <c r="J27" i="9" s="1"/>
  <c r="AG59" i="1" s="1"/>
  <c r="J56" i="9"/>
  <c r="J81" i="9"/>
  <c r="BE81" i="9"/>
  <c r="J30" i="9"/>
  <c r="AV59" i="1" s="1"/>
  <c r="F30" i="9"/>
  <c r="AZ59" i="1"/>
  <c r="J74" i="9"/>
  <c r="F74" i="9"/>
  <c r="F72" i="9"/>
  <c r="E70" i="9"/>
  <c r="J51" i="9"/>
  <c r="F51" i="9"/>
  <c r="F49" i="9"/>
  <c r="E47" i="9"/>
  <c r="J18" i="9"/>
  <c r="E18" i="9"/>
  <c r="F75" i="9"/>
  <c r="F52" i="9"/>
  <c r="J17" i="9"/>
  <c r="J12" i="9"/>
  <c r="J49" i="9" s="1"/>
  <c r="J72" i="9"/>
  <c r="E7" i="9"/>
  <c r="E45" i="9" s="1"/>
  <c r="E68" i="9"/>
  <c r="AY58" i="1"/>
  <c r="AX58" i="1"/>
  <c r="BI81" i="8"/>
  <c r="F34" i="8"/>
  <c r="BD58" i="1" s="1"/>
  <c r="BH81" i="8"/>
  <c r="F33" i="8" s="1"/>
  <c r="BC58" i="1" s="1"/>
  <c r="BG81" i="8"/>
  <c r="F32" i="8"/>
  <c r="BB58" i="1"/>
  <c r="BF81" i="8"/>
  <c r="F31" i="8" s="1"/>
  <c r="BA58" i="1" s="1"/>
  <c r="J31" i="8"/>
  <c r="AW58" i="1"/>
  <c r="T81" i="8"/>
  <c r="T80" i="8"/>
  <c r="T79" i="8" s="1"/>
  <c r="T78" i="8" s="1"/>
  <c r="R81" i="8"/>
  <c r="R80" i="8"/>
  <c r="R79" i="8"/>
  <c r="R78" i="8" s="1"/>
  <c r="P81" i="8"/>
  <c r="P80" i="8"/>
  <c r="P79" i="8" s="1"/>
  <c r="P78" i="8" s="1"/>
  <c r="AU58" i="1" s="1"/>
  <c r="BK81" i="8"/>
  <c r="BK80" i="8" s="1"/>
  <c r="J81" i="8"/>
  <c r="BE81" i="8" s="1"/>
  <c r="F30" i="8" s="1"/>
  <c r="AZ58" i="1" s="1"/>
  <c r="J74" i="8"/>
  <c r="F74" i="8"/>
  <c r="F72" i="8"/>
  <c r="E70" i="8"/>
  <c r="J51" i="8"/>
  <c r="F51" i="8"/>
  <c r="F49" i="8"/>
  <c r="E47" i="8"/>
  <c r="J18" i="8"/>
  <c r="E18" i="8"/>
  <c r="F52" i="8" s="1"/>
  <c r="F75" i="8"/>
  <c r="J17" i="8"/>
  <c r="J12" i="8"/>
  <c r="J72" i="8" s="1"/>
  <c r="J49" i="8"/>
  <c r="E7" i="8"/>
  <c r="E45" i="8" s="1"/>
  <c r="E68" i="8"/>
  <c r="AY57" i="1"/>
  <c r="AX57" i="1"/>
  <c r="BI81" i="7"/>
  <c r="F34" i="7"/>
  <c r="BD57" i="1" s="1"/>
  <c r="BH81" i="7"/>
  <c r="F33" i="7" s="1"/>
  <c r="BC57" i="1" s="1"/>
  <c r="BG81" i="7"/>
  <c r="F32" i="7" s="1"/>
  <c r="BB57" i="1"/>
  <c r="BF81" i="7"/>
  <c r="J31" i="7"/>
  <c r="AW57" i="1" s="1"/>
  <c r="F31" i="7"/>
  <c r="BA57" i="1"/>
  <c r="T81" i="7"/>
  <c r="T80" i="7"/>
  <c r="T79" i="7" s="1"/>
  <c r="T78" i="7" s="1"/>
  <c r="R81" i="7"/>
  <c r="R80" i="7" s="1"/>
  <c r="R79" i="7"/>
  <c r="R78" i="7" s="1"/>
  <c r="P81" i="7"/>
  <c r="P80" i="7" s="1"/>
  <c r="P79" i="7" s="1"/>
  <c r="P78" i="7" s="1"/>
  <c r="AU57" i="1" s="1"/>
  <c r="BK81" i="7"/>
  <c r="BK80" i="7"/>
  <c r="J80" i="7" s="1"/>
  <c r="J58" i="7" s="1"/>
  <c r="J81" i="7"/>
  <c r="BE81" i="7" s="1"/>
  <c r="F30" i="7" s="1"/>
  <c r="AZ57" i="1" s="1"/>
  <c r="J74" i="7"/>
  <c r="F74" i="7"/>
  <c r="F72" i="7"/>
  <c r="E70" i="7"/>
  <c r="J51" i="7"/>
  <c r="F51" i="7"/>
  <c r="F49" i="7"/>
  <c r="E47" i="7"/>
  <c r="J18" i="7"/>
  <c r="E18" i="7"/>
  <c r="F52" i="7" s="1"/>
  <c r="F75" i="7"/>
  <c r="J17" i="7"/>
  <c r="J12" i="7"/>
  <c r="J72" i="7"/>
  <c r="J49" i="7"/>
  <c r="E7" i="7"/>
  <c r="E68" i="7"/>
  <c r="E45" i="7"/>
  <c r="AY56" i="1"/>
  <c r="AX56" i="1"/>
  <c r="BI81" i="6"/>
  <c r="F34" i="6"/>
  <c r="BD56" i="1" s="1"/>
  <c r="BH81" i="6"/>
  <c r="F33" i="6" s="1"/>
  <c r="BC56" i="1" s="1"/>
  <c r="BG81" i="6"/>
  <c r="F32" i="6"/>
  <c r="BB56" i="1"/>
  <c r="BF81" i="6"/>
  <c r="T81" i="6"/>
  <c r="T80" i="6"/>
  <c r="T79" i="6" s="1"/>
  <c r="T78" i="6" s="1"/>
  <c r="R81" i="6"/>
  <c r="R80" i="6"/>
  <c r="R79" i="6" s="1"/>
  <c r="R78" i="6" s="1"/>
  <c r="P81" i="6"/>
  <c r="P80" i="6"/>
  <c r="P79" i="6" s="1"/>
  <c r="P78" i="6"/>
  <c r="AU56" i="1" s="1"/>
  <c r="BK81" i="6"/>
  <c r="BK80" i="6" s="1"/>
  <c r="BK79" i="6" s="1"/>
  <c r="J80" i="6"/>
  <c r="J58" i="6" s="1"/>
  <c r="J81" i="6"/>
  <c r="BE81" i="6" s="1"/>
  <c r="J30" i="6"/>
  <c r="AV56" i="1" s="1"/>
  <c r="F30" i="6"/>
  <c r="AZ56" i="1"/>
  <c r="J74" i="6"/>
  <c r="F74" i="6"/>
  <c r="F72" i="6"/>
  <c r="E70" i="6"/>
  <c r="J51" i="6"/>
  <c r="F51" i="6"/>
  <c r="F49" i="6"/>
  <c r="E47" i="6"/>
  <c r="J18" i="6"/>
  <c r="E18" i="6"/>
  <c r="F52" i="6" s="1"/>
  <c r="F75" i="6"/>
  <c r="J17" i="6"/>
  <c r="J12" i="6"/>
  <c r="J72" i="6"/>
  <c r="J49" i="6"/>
  <c r="E7" i="6"/>
  <c r="E45" i="6" s="1"/>
  <c r="E68" i="6"/>
  <c r="AY55" i="1"/>
  <c r="AX55" i="1"/>
  <c r="BI81" i="5"/>
  <c r="F34" i="5" s="1"/>
  <c r="BD55" i="1" s="1"/>
  <c r="BH81" i="5"/>
  <c r="F33" i="5"/>
  <c r="BC55" i="1" s="1"/>
  <c r="BG81" i="5"/>
  <c r="F32" i="5" s="1"/>
  <c r="BB55" i="1"/>
  <c r="BF81" i="5"/>
  <c r="J31" i="5"/>
  <c r="AW55" i="1"/>
  <c r="F31" i="5"/>
  <c r="BA55" i="1"/>
  <c r="T81" i="5"/>
  <c r="T80" i="5" s="1"/>
  <c r="T79" i="5"/>
  <c r="T78" i="5" s="1"/>
  <c r="R81" i="5"/>
  <c r="R80" i="5" s="1"/>
  <c r="R79" i="5" s="1"/>
  <c r="R78" i="5" s="1"/>
  <c r="P81" i="5"/>
  <c r="P80" i="5"/>
  <c r="P79" i="5" s="1"/>
  <c r="P78" i="5" s="1"/>
  <c r="AU55" i="1" s="1"/>
  <c r="BK81" i="5"/>
  <c r="BK80" i="5"/>
  <c r="J80" i="5" s="1"/>
  <c r="J58" i="5" s="1"/>
  <c r="BK79" i="5"/>
  <c r="J79" i="5" s="1"/>
  <c r="J57" i="5" s="1"/>
  <c r="J81" i="5"/>
  <c r="BE81" i="5" s="1"/>
  <c r="J74" i="5"/>
  <c r="F74" i="5"/>
  <c r="F72" i="5"/>
  <c r="E70" i="5"/>
  <c r="J51" i="5"/>
  <c r="F51" i="5"/>
  <c r="F49" i="5"/>
  <c r="E47" i="5"/>
  <c r="J18" i="5"/>
  <c r="E18" i="5"/>
  <c r="F52" i="5" s="1"/>
  <c r="F75" i="5"/>
  <c r="J17" i="5"/>
  <c r="J12" i="5"/>
  <c r="J72" i="5" s="1"/>
  <c r="E7" i="5"/>
  <c r="E68" i="5" s="1"/>
  <c r="E45" i="5"/>
  <c r="AY54" i="1"/>
  <c r="AX54" i="1"/>
  <c r="BI81" i="4"/>
  <c r="F34" i="4"/>
  <c r="BD54" i="1" s="1"/>
  <c r="BH81" i="4"/>
  <c r="F33" i="4"/>
  <c r="BC54" i="1" s="1"/>
  <c r="BG81" i="4"/>
  <c r="F32" i="4" s="1"/>
  <c r="BB54" i="1" s="1"/>
  <c r="BF81" i="4"/>
  <c r="J31" i="4" s="1"/>
  <c r="AW54" i="1" s="1"/>
  <c r="AT54" i="1" s="1"/>
  <c r="T81" i="4"/>
  <c r="T80" i="4"/>
  <c r="T79" i="4" s="1"/>
  <c r="T78" i="4" s="1"/>
  <c r="R81" i="4"/>
  <c r="R80" i="4"/>
  <c r="R79" i="4" s="1"/>
  <c r="R78" i="4" s="1"/>
  <c r="P81" i="4"/>
  <c r="P80" i="4" s="1"/>
  <c r="P79" i="4" s="1"/>
  <c r="P78" i="4" s="1"/>
  <c r="AU54" i="1" s="1"/>
  <c r="BK81" i="4"/>
  <c r="BK80" i="4" s="1"/>
  <c r="J81" i="4"/>
  <c r="BE81" i="4" s="1"/>
  <c r="J30" i="4"/>
  <c r="AV54" i="1"/>
  <c r="F30" i="4"/>
  <c r="AZ54" i="1" s="1"/>
  <c r="J74" i="4"/>
  <c r="F74" i="4"/>
  <c r="F72" i="4"/>
  <c r="E70" i="4"/>
  <c r="J51" i="4"/>
  <c r="F51" i="4"/>
  <c r="F49" i="4"/>
  <c r="E47" i="4"/>
  <c r="J18" i="4"/>
  <c r="E18" i="4"/>
  <c r="F75" i="4" s="1"/>
  <c r="F52" i="4"/>
  <c r="J17" i="4"/>
  <c r="J12" i="4"/>
  <c r="J72" i="4" s="1"/>
  <c r="J49" i="4"/>
  <c r="E7" i="4"/>
  <c r="E68" i="4"/>
  <c r="E45" i="4"/>
  <c r="J80" i="3"/>
  <c r="J58" i="3" s="1"/>
  <c r="T79" i="3"/>
  <c r="R79" i="3"/>
  <c r="R78" i="3" s="1"/>
  <c r="P79" i="3"/>
  <c r="BK79" i="3"/>
  <c r="BK78" i="3" s="1"/>
  <c r="J78" i="3" s="1"/>
  <c r="T78" i="3"/>
  <c r="P78" i="3"/>
  <c r="AU53" i="1" s="1"/>
  <c r="AY53" i="1"/>
  <c r="AX53" i="1"/>
  <c r="F34" i="3"/>
  <c r="BD53" i="1"/>
  <c r="F33" i="3"/>
  <c r="BC53" i="1"/>
  <c r="F32" i="3"/>
  <c r="BB53" i="1"/>
  <c r="J31" i="3"/>
  <c r="AW53" i="1"/>
  <c r="F31" i="3"/>
  <c r="BA53" i="1"/>
  <c r="J30" i="3"/>
  <c r="AV53" i="1"/>
  <c r="F30" i="3"/>
  <c r="AZ53" i="1"/>
  <c r="J74" i="3"/>
  <c r="F74" i="3"/>
  <c r="F72" i="3"/>
  <c r="E70" i="3"/>
  <c r="J51" i="3"/>
  <c r="F51" i="3"/>
  <c r="F49" i="3"/>
  <c r="E47" i="3"/>
  <c r="J18" i="3"/>
  <c r="E18" i="3"/>
  <c r="F52" i="3" s="1"/>
  <c r="F75" i="3"/>
  <c r="J17" i="3"/>
  <c r="J12" i="3"/>
  <c r="J72" i="3"/>
  <c r="J49" i="3"/>
  <c r="E7" i="3"/>
  <c r="E68" i="3" s="1"/>
  <c r="E45" i="3"/>
  <c r="AY52" i="1"/>
  <c r="AX52" i="1"/>
  <c r="BI797" i="2"/>
  <c r="BH797" i="2"/>
  <c r="BG797" i="2"/>
  <c r="BF797" i="2"/>
  <c r="T797" i="2"/>
  <c r="R797" i="2"/>
  <c r="P797" i="2"/>
  <c r="BK797" i="2"/>
  <c r="J797" i="2"/>
  <c r="BE797" i="2"/>
  <c r="BI793" i="2"/>
  <c r="BH793" i="2"/>
  <c r="BG793" i="2"/>
  <c r="BF793" i="2"/>
  <c r="T793" i="2"/>
  <c r="R793" i="2"/>
  <c r="P793" i="2"/>
  <c r="BK793" i="2"/>
  <c r="J793" i="2"/>
  <c r="BE793" i="2" s="1"/>
  <c r="BI788" i="2"/>
  <c r="BH788" i="2"/>
  <c r="BG788" i="2"/>
  <c r="BF788" i="2"/>
  <c r="T788" i="2"/>
  <c r="T787" i="2" s="1"/>
  <c r="R788" i="2"/>
  <c r="R787" i="2" s="1"/>
  <c r="P788" i="2"/>
  <c r="P787" i="2" s="1"/>
  <c r="BK788" i="2"/>
  <c r="BK787" i="2" s="1"/>
  <c r="J787" i="2" s="1"/>
  <c r="J80" i="2" s="1"/>
  <c r="J788" i="2"/>
  <c r="BE788" i="2" s="1"/>
  <c r="BI786" i="2"/>
  <c r="BH786" i="2"/>
  <c r="BG786" i="2"/>
  <c r="BF786" i="2"/>
  <c r="T786" i="2"/>
  <c r="R786" i="2"/>
  <c r="P786" i="2"/>
  <c r="BK786" i="2"/>
  <c r="J786" i="2"/>
  <c r="BE786" i="2"/>
  <c r="BI785" i="2"/>
  <c r="BH785" i="2"/>
  <c r="BG785" i="2"/>
  <c r="BF785" i="2"/>
  <c r="T785" i="2"/>
  <c r="R785" i="2"/>
  <c r="P785" i="2"/>
  <c r="BK785" i="2"/>
  <c r="J785" i="2"/>
  <c r="BE785" i="2" s="1"/>
  <c r="BI784" i="2"/>
  <c r="BH784" i="2"/>
  <c r="BG784" i="2"/>
  <c r="BF784" i="2"/>
  <c r="T784" i="2"/>
  <c r="R784" i="2"/>
  <c r="P784" i="2"/>
  <c r="BK784" i="2"/>
  <c r="J784" i="2"/>
  <c r="BE784" i="2" s="1"/>
  <c r="BI783" i="2"/>
  <c r="BH783" i="2"/>
  <c r="BG783" i="2"/>
  <c r="BF783" i="2"/>
  <c r="T783" i="2"/>
  <c r="R783" i="2"/>
  <c r="P783" i="2"/>
  <c r="BK783" i="2"/>
  <c r="J783" i="2"/>
  <c r="BE783" i="2" s="1"/>
  <c r="BI782" i="2"/>
  <c r="BH782" i="2"/>
  <c r="BG782" i="2"/>
  <c r="BF782" i="2"/>
  <c r="T782" i="2"/>
  <c r="R782" i="2"/>
  <c r="P782" i="2"/>
  <c r="BK782" i="2"/>
  <c r="J782" i="2"/>
  <c r="BE782" i="2" s="1"/>
  <c r="BI781" i="2"/>
  <c r="BH781" i="2"/>
  <c r="BG781" i="2"/>
  <c r="BF781" i="2"/>
  <c r="T781" i="2"/>
  <c r="R781" i="2"/>
  <c r="P781" i="2"/>
  <c r="BK781" i="2"/>
  <c r="J781" i="2"/>
  <c r="BE781" i="2" s="1"/>
  <c r="BI779" i="2"/>
  <c r="BH779" i="2"/>
  <c r="BG779" i="2"/>
  <c r="BF779" i="2"/>
  <c r="T779" i="2"/>
  <c r="R779" i="2"/>
  <c r="P779" i="2"/>
  <c r="BK779" i="2"/>
  <c r="J779" i="2"/>
  <c r="BE779" i="2"/>
  <c r="BI778" i="2"/>
  <c r="BH778" i="2"/>
  <c r="BG778" i="2"/>
  <c r="BF778" i="2"/>
  <c r="T778" i="2"/>
  <c r="T777" i="2" s="1"/>
  <c r="R778" i="2"/>
  <c r="R777" i="2" s="1"/>
  <c r="P778" i="2"/>
  <c r="P777" i="2" s="1"/>
  <c r="BK778" i="2"/>
  <c r="BK777" i="2"/>
  <c r="J777" i="2" s="1"/>
  <c r="J79" i="2" s="1"/>
  <c r="J778" i="2"/>
  <c r="BE778" i="2"/>
  <c r="BI776" i="2"/>
  <c r="BH776" i="2"/>
  <c r="BG776" i="2"/>
  <c r="BF776" i="2"/>
  <c r="T776" i="2"/>
  <c r="R776" i="2"/>
  <c r="P776" i="2"/>
  <c r="BK776" i="2"/>
  <c r="J776" i="2"/>
  <c r="BE776" i="2" s="1"/>
  <c r="BI775" i="2"/>
  <c r="BH775" i="2"/>
  <c r="BG775" i="2"/>
  <c r="BF775" i="2"/>
  <c r="T775" i="2"/>
  <c r="R775" i="2"/>
  <c r="P775" i="2"/>
  <c r="BK775" i="2"/>
  <c r="J775" i="2"/>
  <c r="BE775" i="2"/>
  <c r="BI769" i="2"/>
  <c r="BH769" i="2"/>
  <c r="BG769" i="2"/>
  <c r="BF769" i="2"/>
  <c r="T769" i="2"/>
  <c r="R769" i="2"/>
  <c r="P769" i="2"/>
  <c r="BK769" i="2"/>
  <c r="J769" i="2"/>
  <c r="BE769" i="2" s="1"/>
  <c r="BI768" i="2"/>
  <c r="BH768" i="2"/>
  <c r="BG768" i="2"/>
  <c r="BF768" i="2"/>
  <c r="T768" i="2"/>
  <c r="R768" i="2"/>
  <c r="P768" i="2"/>
  <c r="BK768" i="2"/>
  <c r="J768" i="2"/>
  <c r="BE768" i="2" s="1"/>
  <c r="BI767" i="2"/>
  <c r="BH767" i="2"/>
  <c r="BG767" i="2"/>
  <c r="BF767" i="2"/>
  <c r="T767" i="2"/>
  <c r="R767" i="2"/>
  <c r="P767" i="2"/>
  <c r="BK767" i="2"/>
  <c r="J767" i="2"/>
  <c r="BE767" i="2" s="1"/>
  <c r="BI766" i="2"/>
  <c r="BH766" i="2"/>
  <c r="BG766" i="2"/>
  <c r="BF766" i="2"/>
  <c r="T766" i="2"/>
  <c r="R766" i="2"/>
  <c r="P766" i="2"/>
  <c r="BK766" i="2"/>
  <c r="J766" i="2"/>
  <c r="BE766" i="2" s="1"/>
  <c r="BI765" i="2"/>
  <c r="BH765" i="2"/>
  <c r="BG765" i="2"/>
  <c r="BF765" i="2"/>
  <c r="T765" i="2"/>
  <c r="T764" i="2" s="1"/>
  <c r="R765" i="2"/>
  <c r="R764" i="2"/>
  <c r="P765" i="2"/>
  <c r="P764" i="2" s="1"/>
  <c r="BK765" i="2"/>
  <c r="BK764" i="2" s="1"/>
  <c r="J764" i="2" s="1"/>
  <c r="J78" i="2" s="1"/>
  <c r="J765" i="2"/>
  <c r="BE765" i="2"/>
  <c r="BI763" i="2"/>
  <c r="BH763" i="2"/>
  <c r="BG763" i="2"/>
  <c r="BF763" i="2"/>
  <c r="T763" i="2"/>
  <c r="R763" i="2"/>
  <c r="P763" i="2"/>
  <c r="BK763" i="2"/>
  <c r="J763" i="2"/>
  <c r="BE763" i="2" s="1"/>
  <c r="BI761" i="2"/>
  <c r="BH761" i="2"/>
  <c r="BG761" i="2"/>
  <c r="BF761" i="2"/>
  <c r="T761" i="2"/>
  <c r="R761" i="2"/>
  <c r="P761" i="2"/>
  <c r="BK761" i="2"/>
  <c r="J761" i="2"/>
  <c r="BE761" i="2" s="1"/>
  <c r="BI760" i="2"/>
  <c r="BH760" i="2"/>
  <c r="BG760" i="2"/>
  <c r="BF760" i="2"/>
  <c r="T760" i="2"/>
  <c r="R760" i="2"/>
  <c r="P760" i="2"/>
  <c r="BK760" i="2"/>
  <c r="J760" i="2"/>
  <c r="BE760" i="2" s="1"/>
  <c r="BI758" i="2"/>
  <c r="BH758" i="2"/>
  <c r="BG758" i="2"/>
  <c r="BF758" i="2"/>
  <c r="T758" i="2"/>
  <c r="R758" i="2"/>
  <c r="P758" i="2"/>
  <c r="BK758" i="2"/>
  <c r="J758" i="2"/>
  <c r="BE758" i="2"/>
  <c r="BI752" i="2"/>
  <c r="BH752" i="2"/>
  <c r="BG752" i="2"/>
  <c r="BF752" i="2"/>
  <c r="T752" i="2"/>
  <c r="R752" i="2"/>
  <c r="P752" i="2"/>
  <c r="BK752" i="2"/>
  <c r="J752" i="2"/>
  <c r="BE752" i="2" s="1"/>
  <c r="BI750" i="2"/>
  <c r="BH750" i="2"/>
  <c r="BG750" i="2"/>
  <c r="BF750" i="2"/>
  <c r="T750" i="2"/>
  <c r="R750" i="2"/>
  <c r="P750" i="2"/>
  <c r="BK750" i="2"/>
  <c r="J750" i="2"/>
  <c r="BE750" i="2" s="1"/>
  <c r="BI748" i="2"/>
  <c r="BH748" i="2"/>
  <c r="BG748" i="2"/>
  <c r="BF748" i="2"/>
  <c r="T748" i="2"/>
  <c r="R748" i="2"/>
  <c r="P748" i="2"/>
  <c r="BK748" i="2"/>
  <c r="J748" i="2"/>
  <c r="BE748" i="2" s="1"/>
  <c r="BI742" i="2"/>
  <c r="BH742" i="2"/>
  <c r="BG742" i="2"/>
  <c r="BF742" i="2"/>
  <c r="T742" i="2"/>
  <c r="R742" i="2"/>
  <c r="P742" i="2"/>
  <c r="BK742" i="2"/>
  <c r="J742" i="2"/>
  <c r="BE742" i="2" s="1"/>
  <c r="BI736" i="2"/>
  <c r="BH736" i="2"/>
  <c r="BG736" i="2"/>
  <c r="BF736" i="2"/>
  <c r="T736" i="2"/>
  <c r="R736" i="2"/>
  <c r="P736" i="2"/>
  <c r="BK736" i="2"/>
  <c r="J736" i="2"/>
  <c r="BE736" i="2" s="1"/>
  <c r="BI730" i="2"/>
  <c r="BH730" i="2"/>
  <c r="BG730" i="2"/>
  <c r="BF730" i="2"/>
  <c r="T730" i="2"/>
  <c r="R730" i="2"/>
  <c r="P730" i="2"/>
  <c r="BK730" i="2"/>
  <c r="J730" i="2"/>
  <c r="BE730" i="2"/>
  <c r="BI729" i="2"/>
  <c r="BH729" i="2"/>
  <c r="BG729" i="2"/>
  <c r="BF729" i="2"/>
  <c r="T729" i="2"/>
  <c r="R729" i="2"/>
  <c r="P729" i="2"/>
  <c r="BK729" i="2"/>
  <c r="J729" i="2"/>
  <c r="BE729" i="2" s="1"/>
  <c r="BI723" i="2"/>
  <c r="BH723" i="2"/>
  <c r="BG723" i="2"/>
  <c r="BF723" i="2"/>
  <c r="T723" i="2"/>
  <c r="T722" i="2" s="1"/>
  <c r="R723" i="2"/>
  <c r="R722" i="2" s="1"/>
  <c r="P723" i="2"/>
  <c r="P722" i="2" s="1"/>
  <c r="BK723" i="2"/>
  <c r="BK722" i="2" s="1"/>
  <c r="J722" i="2" s="1"/>
  <c r="J77" i="2" s="1"/>
  <c r="J723" i="2"/>
  <c r="BE723" i="2"/>
  <c r="BI721" i="2"/>
  <c r="BH721" i="2"/>
  <c r="BG721" i="2"/>
  <c r="BF721" i="2"/>
  <c r="T721" i="2"/>
  <c r="R721" i="2"/>
  <c r="P721" i="2"/>
  <c r="BK721" i="2"/>
  <c r="J721" i="2"/>
  <c r="BE721" i="2"/>
  <c r="BI720" i="2"/>
  <c r="BH720" i="2"/>
  <c r="BG720" i="2"/>
  <c r="BF720" i="2"/>
  <c r="T720" i="2"/>
  <c r="R720" i="2"/>
  <c r="P720" i="2"/>
  <c r="BK720" i="2"/>
  <c r="J720" i="2"/>
  <c r="BE720" i="2" s="1"/>
  <c r="BI712" i="2"/>
  <c r="BH712" i="2"/>
  <c r="BG712" i="2"/>
  <c r="BF712" i="2"/>
  <c r="T712" i="2"/>
  <c r="R712" i="2"/>
  <c r="P712" i="2"/>
  <c r="BK712" i="2"/>
  <c r="J712" i="2"/>
  <c r="BE712" i="2" s="1"/>
  <c r="BI706" i="2"/>
  <c r="BH706" i="2"/>
  <c r="BG706" i="2"/>
  <c r="BF706" i="2"/>
  <c r="T706" i="2"/>
  <c r="R706" i="2"/>
  <c r="P706" i="2"/>
  <c r="BK706" i="2"/>
  <c r="J706" i="2"/>
  <c r="BE706" i="2" s="1"/>
  <c r="BI704" i="2"/>
  <c r="BH704" i="2"/>
  <c r="BG704" i="2"/>
  <c r="BF704" i="2"/>
  <c r="T704" i="2"/>
  <c r="R704" i="2"/>
  <c r="P704" i="2"/>
  <c r="BK704" i="2"/>
  <c r="J704" i="2"/>
  <c r="BE704" i="2" s="1"/>
  <c r="BI702" i="2"/>
  <c r="BH702" i="2"/>
  <c r="BG702" i="2"/>
  <c r="BF702" i="2"/>
  <c r="T702" i="2"/>
  <c r="R702" i="2"/>
  <c r="P702" i="2"/>
  <c r="BK702" i="2"/>
  <c r="J702" i="2"/>
  <c r="BE702" i="2" s="1"/>
  <c r="BI694" i="2"/>
  <c r="BH694" i="2"/>
  <c r="BG694" i="2"/>
  <c r="BF694" i="2"/>
  <c r="T694" i="2"/>
  <c r="R694" i="2"/>
  <c r="P694" i="2"/>
  <c r="BK694" i="2"/>
  <c r="J694" i="2"/>
  <c r="BE694" i="2"/>
  <c r="BI692" i="2"/>
  <c r="BH692" i="2"/>
  <c r="BG692" i="2"/>
  <c r="BF692" i="2"/>
  <c r="T692" i="2"/>
  <c r="R692" i="2"/>
  <c r="P692" i="2"/>
  <c r="BK692" i="2"/>
  <c r="J692" i="2"/>
  <c r="BE692" i="2"/>
  <c r="BI689" i="2"/>
  <c r="BH689" i="2"/>
  <c r="BG689" i="2"/>
  <c r="BF689" i="2"/>
  <c r="T689" i="2"/>
  <c r="T688" i="2" s="1"/>
  <c r="R689" i="2"/>
  <c r="R688" i="2" s="1"/>
  <c r="P689" i="2"/>
  <c r="P688" i="2" s="1"/>
  <c r="BK689" i="2"/>
  <c r="BK688" i="2"/>
  <c r="J688" i="2" s="1"/>
  <c r="J76" i="2" s="1"/>
  <c r="J689" i="2"/>
  <c r="BE689" i="2"/>
  <c r="BI687" i="2"/>
  <c r="BH687" i="2"/>
  <c r="BG687" i="2"/>
  <c r="BF687" i="2"/>
  <c r="T687" i="2"/>
  <c r="R687" i="2"/>
  <c r="P687" i="2"/>
  <c r="BK687" i="2"/>
  <c r="J687" i="2"/>
  <c r="BE687" i="2"/>
  <c r="BI684" i="2"/>
  <c r="BH684" i="2"/>
  <c r="BG684" i="2"/>
  <c r="BF684" i="2"/>
  <c r="T684" i="2"/>
  <c r="R684" i="2"/>
  <c r="P684" i="2"/>
  <c r="BK684" i="2"/>
  <c r="J684" i="2"/>
  <c r="BE684" i="2"/>
  <c r="BI681" i="2"/>
  <c r="BH681" i="2"/>
  <c r="BG681" i="2"/>
  <c r="BF681" i="2"/>
  <c r="T681" i="2"/>
  <c r="R681" i="2"/>
  <c r="P681" i="2"/>
  <c r="BK681" i="2"/>
  <c r="J681" i="2"/>
  <c r="BE681" i="2" s="1"/>
  <c r="BI678" i="2"/>
  <c r="BH678" i="2"/>
  <c r="BG678" i="2"/>
  <c r="BF678" i="2"/>
  <c r="T678" i="2"/>
  <c r="R678" i="2"/>
  <c r="P678" i="2"/>
  <c r="BK678" i="2"/>
  <c r="J678" i="2"/>
  <c r="BE678" i="2" s="1"/>
  <c r="BI675" i="2"/>
  <c r="BH675" i="2"/>
  <c r="BG675" i="2"/>
  <c r="BF675" i="2"/>
  <c r="T675" i="2"/>
  <c r="R675" i="2"/>
  <c r="P675" i="2"/>
  <c r="BK675" i="2"/>
  <c r="J675" i="2"/>
  <c r="BE675" i="2" s="1"/>
  <c r="BI672" i="2"/>
  <c r="BH672" i="2"/>
  <c r="BG672" i="2"/>
  <c r="BF672" i="2"/>
  <c r="T672" i="2"/>
  <c r="R672" i="2"/>
  <c r="P672" i="2"/>
  <c r="BK672" i="2"/>
  <c r="J672" i="2"/>
  <c r="BE672" i="2" s="1"/>
  <c r="BI669" i="2"/>
  <c r="BH669" i="2"/>
  <c r="BG669" i="2"/>
  <c r="BF669" i="2"/>
  <c r="T669" i="2"/>
  <c r="R669" i="2"/>
  <c r="P669" i="2"/>
  <c r="BK669" i="2"/>
  <c r="J669" i="2"/>
  <c r="BE669" i="2"/>
  <c r="BI666" i="2"/>
  <c r="BH666" i="2"/>
  <c r="BG666" i="2"/>
  <c r="BF666" i="2"/>
  <c r="T666" i="2"/>
  <c r="R666" i="2"/>
  <c r="P666" i="2"/>
  <c r="BK666" i="2"/>
  <c r="J666" i="2"/>
  <c r="BE666" i="2"/>
  <c r="BI663" i="2"/>
  <c r="BH663" i="2"/>
  <c r="BG663" i="2"/>
  <c r="BF663" i="2"/>
  <c r="T663" i="2"/>
  <c r="R663" i="2"/>
  <c r="P663" i="2"/>
  <c r="BK663" i="2"/>
  <c r="J663" i="2"/>
  <c r="BE663" i="2" s="1"/>
  <c r="BI660" i="2"/>
  <c r="BH660" i="2"/>
  <c r="BG660" i="2"/>
  <c r="BF660" i="2"/>
  <c r="T660" i="2"/>
  <c r="R660" i="2"/>
  <c r="P660" i="2"/>
  <c r="BK660" i="2"/>
  <c r="J660" i="2"/>
  <c r="BE660" i="2"/>
  <c r="BI657" i="2"/>
  <c r="BH657" i="2"/>
  <c r="BG657" i="2"/>
  <c r="BF657" i="2"/>
  <c r="T657" i="2"/>
  <c r="R657" i="2"/>
  <c r="P657" i="2"/>
  <c r="BK657" i="2"/>
  <c r="J657" i="2"/>
  <c r="BE657" i="2" s="1"/>
  <c r="BI654" i="2"/>
  <c r="BH654" i="2"/>
  <c r="BG654" i="2"/>
  <c r="BF654" i="2"/>
  <c r="T654" i="2"/>
  <c r="R654" i="2"/>
  <c r="P654" i="2"/>
  <c r="BK654" i="2"/>
  <c r="J654" i="2"/>
  <c r="BE654" i="2" s="1"/>
  <c r="BI651" i="2"/>
  <c r="BH651" i="2"/>
  <c r="BG651" i="2"/>
  <c r="BF651" i="2"/>
  <c r="T651" i="2"/>
  <c r="R651" i="2"/>
  <c r="P651" i="2"/>
  <c r="BK651" i="2"/>
  <c r="J651" i="2"/>
  <c r="BE651" i="2"/>
  <c r="BI648" i="2"/>
  <c r="BH648" i="2"/>
  <c r="BG648" i="2"/>
  <c r="BF648" i="2"/>
  <c r="T648" i="2"/>
  <c r="R648" i="2"/>
  <c r="P648" i="2"/>
  <c r="BK648" i="2"/>
  <c r="J648" i="2"/>
  <c r="BE648" i="2"/>
  <c r="BI645" i="2"/>
  <c r="BH645" i="2"/>
  <c r="BG645" i="2"/>
  <c r="BF645" i="2"/>
  <c r="T645" i="2"/>
  <c r="R645" i="2"/>
  <c r="P645" i="2"/>
  <c r="BK645" i="2"/>
  <c r="J645" i="2"/>
  <c r="BE645" i="2" s="1"/>
  <c r="BI642" i="2"/>
  <c r="BH642" i="2"/>
  <c r="BG642" i="2"/>
  <c r="BF642" i="2"/>
  <c r="T642" i="2"/>
  <c r="R642" i="2"/>
  <c r="P642" i="2"/>
  <c r="BK642" i="2"/>
  <c r="J642" i="2"/>
  <c r="BE642" i="2"/>
  <c r="BI639" i="2"/>
  <c r="BH639" i="2"/>
  <c r="BG639" i="2"/>
  <c r="BF639" i="2"/>
  <c r="T639" i="2"/>
  <c r="R639" i="2"/>
  <c r="P639" i="2"/>
  <c r="BK639" i="2"/>
  <c r="J639" i="2"/>
  <c r="BE639" i="2" s="1"/>
  <c r="BI636" i="2"/>
  <c r="BH636" i="2"/>
  <c r="BG636" i="2"/>
  <c r="BF636" i="2"/>
  <c r="T636" i="2"/>
  <c r="R636" i="2"/>
  <c r="P636" i="2"/>
  <c r="BK636" i="2"/>
  <c r="J636" i="2"/>
  <c r="BE636" i="2" s="1"/>
  <c r="BI633" i="2"/>
  <c r="BH633" i="2"/>
  <c r="BG633" i="2"/>
  <c r="BF633" i="2"/>
  <c r="T633" i="2"/>
  <c r="R633" i="2"/>
  <c r="P633" i="2"/>
  <c r="BK633" i="2"/>
  <c r="J633" i="2"/>
  <c r="BE633" i="2"/>
  <c r="BI630" i="2"/>
  <c r="BH630" i="2"/>
  <c r="BG630" i="2"/>
  <c r="BF630" i="2"/>
  <c r="T630" i="2"/>
  <c r="R630" i="2"/>
  <c r="P630" i="2"/>
  <c r="BK630" i="2"/>
  <c r="J630" i="2"/>
  <c r="BE630" i="2"/>
  <c r="BI627" i="2"/>
  <c r="BH627" i="2"/>
  <c r="BG627" i="2"/>
  <c r="BF627" i="2"/>
  <c r="T627" i="2"/>
  <c r="R627" i="2"/>
  <c r="P627" i="2"/>
  <c r="BK627" i="2"/>
  <c r="J627" i="2"/>
  <c r="BE627" i="2" s="1"/>
  <c r="BI624" i="2"/>
  <c r="BH624" i="2"/>
  <c r="BG624" i="2"/>
  <c r="BF624" i="2"/>
  <c r="T624" i="2"/>
  <c r="R624" i="2"/>
  <c r="P624" i="2"/>
  <c r="BK624" i="2"/>
  <c r="J624" i="2"/>
  <c r="BE624" i="2"/>
  <c r="BI621" i="2"/>
  <c r="BH621" i="2"/>
  <c r="BG621" i="2"/>
  <c r="BF621" i="2"/>
  <c r="T621" i="2"/>
  <c r="R621" i="2"/>
  <c r="P621" i="2"/>
  <c r="BK621" i="2"/>
  <c r="J621" i="2"/>
  <c r="BE621" i="2" s="1"/>
  <c r="BI618" i="2"/>
  <c r="BH618" i="2"/>
  <c r="BG618" i="2"/>
  <c r="BF618" i="2"/>
  <c r="T618" i="2"/>
  <c r="R618" i="2"/>
  <c r="P618" i="2"/>
  <c r="BK618" i="2"/>
  <c r="J618" i="2"/>
  <c r="BE618" i="2" s="1"/>
  <c r="BI615" i="2"/>
  <c r="BH615" i="2"/>
  <c r="BG615" i="2"/>
  <c r="BF615" i="2"/>
  <c r="T615" i="2"/>
  <c r="R615" i="2"/>
  <c r="P615" i="2"/>
  <c r="BK615" i="2"/>
  <c r="BK602" i="2" s="1"/>
  <c r="J602" i="2" s="1"/>
  <c r="J75" i="2" s="1"/>
  <c r="J615" i="2"/>
  <c r="BE615" i="2"/>
  <c r="BI612" i="2"/>
  <c r="BH612" i="2"/>
  <c r="BG612" i="2"/>
  <c r="BF612" i="2"/>
  <c r="T612" i="2"/>
  <c r="R612" i="2"/>
  <c r="P612" i="2"/>
  <c r="BK612" i="2"/>
  <c r="J612" i="2"/>
  <c r="BE612" i="2"/>
  <c r="BI609" i="2"/>
  <c r="BH609" i="2"/>
  <c r="BG609" i="2"/>
  <c r="BF609" i="2"/>
  <c r="T609" i="2"/>
  <c r="R609" i="2"/>
  <c r="P609" i="2"/>
  <c r="BK609" i="2"/>
  <c r="J609" i="2"/>
  <c r="BE609" i="2" s="1"/>
  <c r="BI606" i="2"/>
  <c r="BH606" i="2"/>
  <c r="BG606" i="2"/>
  <c r="BF606" i="2"/>
  <c r="T606" i="2"/>
  <c r="R606" i="2"/>
  <c r="P606" i="2"/>
  <c r="BK606" i="2"/>
  <c r="J606" i="2"/>
  <c r="BE606" i="2"/>
  <c r="BI603" i="2"/>
  <c r="BH603" i="2"/>
  <c r="BG603" i="2"/>
  <c r="BF603" i="2"/>
  <c r="T603" i="2"/>
  <c r="R603" i="2"/>
  <c r="R602" i="2" s="1"/>
  <c r="P603" i="2"/>
  <c r="P602" i="2" s="1"/>
  <c r="BK603" i="2"/>
  <c r="J603" i="2"/>
  <c r="BE603" i="2"/>
  <c r="BI601" i="2"/>
  <c r="BH601" i="2"/>
  <c r="BG601" i="2"/>
  <c r="BF601" i="2"/>
  <c r="T601" i="2"/>
  <c r="R601" i="2"/>
  <c r="P601" i="2"/>
  <c r="BK601" i="2"/>
  <c r="J601" i="2"/>
  <c r="BE601" i="2" s="1"/>
  <c r="BI600" i="2"/>
  <c r="BH600" i="2"/>
  <c r="BG600" i="2"/>
  <c r="BF600" i="2"/>
  <c r="T600" i="2"/>
  <c r="R600" i="2"/>
  <c r="P600" i="2"/>
  <c r="BK600" i="2"/>
  <c r="J600" i="2"/>
  <c r="BE600" i="2"/>
  <c r="BI599" i="2"/>
  <c r="BH599" i="2"/>
  <c r="BG599" i="2"/>
  <c r="BF599" i="2"/>
  <c r="T599" i="2"/>
  <c r="R599" i="2"/>
  <c r="P599" i="2"/>
  <c r="BK599" i="2"/>
  <c r="J599" i="2"/>
  <c r="BE599" i="2" s="1"/>
  <c r="BI598" i="2"/>
  <c r="BH598" i="2"/>
  <c r="BG598" i="2"/>
  <c r="BF598" i="2"/>
  <c r="T598" i="2"/>
  <c r="R598" i="2"/>
  <c r="P598" i="2"/>
  <c r="BK598" i="2"/>
  <c r="J598" i="2"/>
  <c r="BE598" i="2" s="1"/>
  <c r="BI597" i="2"/>
  <c r="BH597" i="2"/>
  <c r="BG597" i="2"/>
  <c r="BF597" i="2"/>
  <c r="T597" i="2"/>
  <c r="R597" i="2"/>
  <c r="P597" i="2"/>
  <c r="BK597" i="2"/>
  <c r="J597" i="2"/>
  <c r="BE597" i="2"/>
  <c r="BI596" i="2"/>
  <c r="BH596" i="2"/>
  <c r="BG596" i="2"/>
  <c r="BF596" i="2"/>
  <c r="T596" i="2"/>
  <c r="R596" i="2"/>
  <c r="P596" i="2"/>
  <c r="BK596" i="2"/>
  <c r="J596" i="2"/>
  <c r="BE596" i="2"/>
  <c r="BI595" i="2"/>
  <c r="BH595" i="2"/>
  <c r="BG595" i="2"/>
  <c r="BF595" i="2"/>
  <c r="T595" i="2"/>
  <c r="R595" i="2"/>
  <c r="P595" i="2"/>
  <c r="BK595" i="2"/>
  <c r="J595" i="2"/>
  <c r="BE595" i="2" s="1"/>
  <c r="BI594" i="2"/>
  <c r="BH594" i="2"/>
  <c r="BG594" i="2"/>
  <c r="BF594" i="2"/>
  <c r="T594" i="2"/>
  <c r="R594" i="2"/>
  <c r="P594" i="2"/>
  <c r="BK594" i="2"/>
  <c r="J594" i="2"/>
  <c r="BE594" i="2"/>
  <c r="BI593" i="2"/>
  <c r="BH593" i="2"/>
  <c r="BG593" i="2"/>
  <c r="BF593" i="2"/>
  <c r="T593" i="2"/>
  <c r="R593" i="2"/>
  <c r="P593" i="2"/>
  <c r="BK593" i="2"/>
  <c r="J593" i="2"/>
  <c r="BE593" i="2" s="1"/>
  <c r="BI592" i="2"/>
  <c r="BH592" i="2"/>
  <c r="BG592" i="2"/>
  <c r="BF592" i="2"/>
  <c r="T592" i="2"/>
  <c r="R592" i="2"/>
  <c r="P592" i="2"/>
  <c r="BK592" i="2"/>
  <c r="J592" i="2"/>
  <c r="BE592" i="2" s="1"/>
  <c r="BI591" i="2"/>
  <c r="BH591" i="2"/>
  <c r="BG591" i="2"/>
  <c r="BF591" i="2"/>
  <c r="T591" i="2"/>
  <c r="R591" i="2"/>
  <c r="P591" i="2"/>
  <c r="BK591" i="2"/>
  <c r="J591" i="2"/>
  <c r="BE591" i="2"/>
  <c r="BI590" i="2"/>
  <c r="BH590" i="2"/>
  <c r="BG590" i="2"/>
  <c r="BF590" i="2"/>
  <c r="T590" i="2"/>
  <c r="R590" i="2"/>
  <c r="P590" i="2"/>
  <c r="BK590" i="2"/>
  <c r="J590" i="2"/>
  <c r="BE590" i="2"/>
  <c r="BI589" i="2"/>
  <c r="BH589" i="2"/>
  <c r="BG589" i="2"/>
  <c r="BF589" i="2"/>
  <c r="T589" i="2"/>
  <c r="R589" i="2"/>
  <c r="P589" i="2"/>
  <c r="BK589" i="2"/>
  <c r="J589" i="2"/>
  <c r="BE589" i="2" s="1"/>
  <c r="BI588" i="2"/>
  <c r="BH588" i="2"/>
  <c r="BG588" i="2"/>
  <c r="BF588" i="2"/>
  <c r="T588" i="2"/>
  <c r="R588" i="2"/>
  <c r="P588" i="2"/>
  <c r="BK588" i="2"/>
  <c r="J588" i="2"/>
  <c r="BE588" i="2"/>
  <c r="BI587" i="2"/>
  <c r="BH587" i="2"/>
  <c r="BG587" i="2"/>
  <c r="BF587" i="2"/>
  <c r="T587" i="2"/>
  <c r="R587" i="2"/>
  <c r="P587" i="2"/>
  <c r="BK587" i="2"/>
  <c r="J587" i="2"/>
  <c r="BE587" i="2" s="1"/>
  <c r="BI586" i="2"/>
  <c r="BH586" i="2"/>
  <c r="BG586" i="2"/>
  <c r="BF586" i="2"/>
  <c r="T586" i="2"/>
  <c r="R586" i="2"/>
  <c r="P586" i="2"/>
  <c r="BK586" i="2"/>
  <c r="J586" i="2"/>
  <c r="BE586" i="2" s="1"/>
  <c r="BI585" i="2"/>
  <c r="BH585" i="2"/>
  <c r="BG585" i="2"/>
  <c r="BF585" i="2"/>
  <c r="T585" i="2"/>
  <c r="R585" i="2"/>
  <c r="P585" i="2"/>
  <c r="BK585" i="2"/>
  <c r="J585" i="2"/>
  <c r="BE585" i="2"/>
  <c r="BI584" i="2"/>
  <c r="BH584" i="2"/>
  <c r="BG584" i="2"/>
  <c r="BF584" i="2"/>
  <c r="T584" i="2"/>
  <c r="R584" i="2"/>
  <c r="P584" i="2"/>
  <c r="BK584" i="2"/>
  <c r="J584" i="2"/>
  <c r="BE584" i="2"/>
  <c r="BI583" i="2"/>
  <c r="BH583" i="2"/>
  <c r="BG583" i="2"/>
  <c r="BF583" i="2"/>
  <c r="T583" i="2"/>
  <c r="R583" i="2"/>
  <c r="P583" i="2"/>
  <c r="BK583" i="2"/>
  <c r="J583" i="2"/>
  <c r="BE583" i="2" s="1"/>
  <c r="BI582" i="2"/>
  <c r="BH582" i="2"/>
  <c r="BG582" i="2"/>
  <c r="BF582" i="2"/>
  <c r="T582" i="2"/>
  <c r="R582" i="2"/>
  <c r="P582" i="2"/>
  <c r="BK582" i="2"/>
  <c r="J582" i="2"/>
  <c r="BE582" i="2"/>
  <c r="BI581" i="2"/>
  <c r="BH581" i="2"/>
  <c r="BG581" i="2"/>
  <c r="BF581" i="2"/>
  <c r="T581" i="2"/>
  <c r="R581" i="2"/>
  <c r="P581" i="2"/>
  <c r="BK581" i="2"/>
  <c r="J581" i="2"/>
  <c r="BE581" i="2"/>
  <c r="BI580" i="2"/>
  <c r="BH580" i="2"/>
  <c r="BG580" i="2"/>
  <c r="BF580" i="2"/>
  <c r="T580" i="2"/>
  <c r="R580" i="2"/>
  <c r="P580" i="2"/>
  <c r="BK580" i="2"/>
  <c r="J580" i="2"/>
  <c r="BE580" i="2" s="1"/>
  <c r="BI579" i="2"/>
  <c r="BH579" i="2"/>
  <c r="BG579" i="2"/>
  <c r="BF579" i="2"/>
  <c r="T579" i="2"/>
  <c r="R579" i="2"/>
  <c r="P579" i="2"/>
  <c r="BK579" i="2"/>
  <c r="J579" i="2"/>
  <c r="BE579" i="2"/>
  <c r="BI578" i="2"/>
  <c r="BH578" i="2"/>
  <c r="BG578" i="2"/>
  <c r="BF578" i="2"/>
  <c r="T578" i="2"/>
  <c r="R578" i="2"/>
  <c r="P578" i="2"/>
  <c r="BK578" i="2"/>
  <c r="J578" i="2"/>
  <c r="BE578" i="2"/>
  <c r="BI577" i="2"/>
  <c r="BH577" i="2"/>
  <c r="BG577" i="2"/>
  <c r="BF577" i="2"/>
  <c r="T577" i="2"/>
  <c r="R577" i="2"/>
  <c r="P577" i="2"/>
  <c r="BK577" i="2"/>
  <c r="J577" i="2"/>
  <c r="BE577" i="2" s="1"/>
  <c r="BI576" i="2"/>
  <c r="BH576" i="2"/>
  <c r="BG576" i="2"/>
  <c r="BF576" i="2"/>
  <c r="T576" i="2"/>
  <c r="R576" i="2"/>
  <c r="P576" i="2"/>
  <c r="BK576" i="2"/>
  <c r="J576" i="2"/>
  <c r="BE576" i="2"/>
  <c r="BI575" i="2"/>
  <c r="BH575" i="2"/>
  <c r="BG575" i="2"/>
  <c r="BF575" i="2"/>
  <c r="T575" i="2"/>
  <c r="R575" i="2"/>
  <c r="P575" i="2"/>
  <c r="BK575" i="2"/>
  <c r="J575" i="2"/>
  <c r="BE575" i="2"/>
  <c r="BI574" i="2"/>
  <c r="BH574" i="2"/>
  <c r="BG574" i="2"/>
  <c r="BF574" i="2"/>
  <c r="T574" i="2"/>
  <c r="R574" i="2"/>
  <c r="P574" i="2"/>
  <c r="BK574" i="2"/>
  <c r="J574" i="2"/>
  <c r="BE574" i="2" s="1"/>
  <c r="BI573" i="2"/>
  <c r="BH573" i="2"/>
  <c r="BG573" i="2"/>
  <c r="BF573" i="2"/>
  <c r="T573" i="2"/>
  <c r="R573" i="2"/>
  <c r="P573" i="2"/>
  <c r="BK573" i="2"/>
  <c r="J573" i="2"/>
  <c r="BE573" i="2"/>
  <c r="BI572" i="2"/>
  <c r="BH572" i="2"/>
  <c r="BG572" i="2"/>
  <c r="BF572" i="2"/>
  <c r="T572" i="2"/>
  <c r="R572" i="2"/>
  <c r="P572" i="2"/>
  <c r="BK572" i="2"/>
  <c r="J572" i="2"/>
  <c r="BE572" i="2"/>
  <c r="BI571" i="2"/>
  <c r="BH571" i="2"/>
  <c r="BG571" i="2"/>
  <c r="BF571" i="2"/>
  <c r="T571" i="2"/>
  <c r="R571" i="2"/>
  <c r="P571" i="2"/>
  <c r="BK571" i="2"/>
  <c r="J571" i="2"/>
  <c r="BE571" i="2" s="1"/>
  <c r="BI570" i="2"/>
  <c r="BH570" i="2"/>
  <c r="BG570" i="2"/>
  <c r="BF570" i="2"/>
  <c r="T570" i="2"/>
  <c r="R570" i="2"/>
  <c r="P570" i="2"/>
  <c r="BK570" i="2"/>
  <c r="J570" i="2"/>
  <c r="BE570" i="2"/>
  <c r="BI569" i="2"/>
  <c r="BH569" i="2"/>
  <c r="BG569" i="2"/>
  <c r="BF569" i="2"/>
  <c r="T569" i="2"/>
  <c r="R569" i="2"/>
  <c r="P569" i="2"/>
  <c r="BK569" i="2"/>
  <c r="J569" i="2"/>
  <c r="BE569" i="2"/>
  <c r="BI568" i="2"/>
  <c r="BH568" i="2"/>
  <c r="BG568" i="2"/>
  <c r="BF568" i="2"/>
  <c r="T568" i="2"/>
  <c r="R568" i="2"/>
  <c r="P568" i="2"/>
  <c r="BK568" i="2"/>
  <c r="J568" i="2"/>
  <c r="BE568" i="2" s="1"/>
  <c r="BI567" i="2"/>
  <c r="BH567" i="2"/>
  <c r="BG567" i="2"/>
  <c r="BF567" i="2"/>
  <c r="T567" i="2"/>
  <c r="R567" i="2"/>
  <c r="P567" i="2"/>
  <c r="BK567" i="2"/>
  <c r="J567" i="2"/>
  <c r="BE567" i="2"/>
  <c r="BI566" i="2"/>
  <c r="BH566" i="2"/>
  <c r="BG566" i="2"/>
  <c r="BF566" i="2"/>
  <c r="T566" i="2"/>
  <c r="R566" i="2"/>
  <c r="P566" i="2"/>
  <c r="BK566" i="2"/>
  <c r="J566" i="2"/>
  <c r="BE566" i="2"/>
  <c r="BI565" i="2"/>
  <c r="BH565" i="2"/>
  <c r="BG565" i="2"/>
  <c r="BF565" i="2"/>
  <c r="T565" i="2"/>
  <c r="R565" i="2"/>
  <c r="P565" i="2"/>
  <c r="BK565" i="2"/>
  <c r="J565" i="2"/>
  <c r="BE565" i="2" s="1"/>
  <c r="BI564" i="2"/>
  <c r="BH564" i="2"/>
  <c r="BG564" i="2"/>
  <c r="BF564" i="2"/>
  <c r="T564" i="2"/>
  <c r="R564" i="2"/>
  <c r="P564" i="2"/>
  <c r="BK564" i="2"/>
  <c r="J564" i="2"/>
  <c r="BE564" i="2"/>
  <c r="BI563" i="2"/>
  <c r="BH563" i="2"/>
  <c r="BG563" i="2"/>
  <c r="BF563" i="2"/>
  <c r="T563" i="2"/>
  <c r="R563" i="2"/>
  <c r="P563" i="2"/>
  <c r="BK563" i="2"/>
  <c r="J563" i="2"/>
  <c r="BE563" i="2"/>
  <c r="BI562" i="2"/>
  <c r="BH562" i="2"/>
  <c r="BG562" i="2"/>
  <c r="BF562" i="2"/>
  <c r="T562" i="2"/>
  <c r="R562" i="2"/>
  <c r="P562" i="2"/>
  <c r="BK562" i="2"/>
  <c r="J562" i="2"/>
  <c r="BE562" i="2" s="1"/>
  <c r="BI561" i="2"/>
  <c r="BH561" i="2"/>
  <c r="BG561" i="2"/>
  <c r="BF561" i="2"/>
  <c r="T561" i="2"/>
  <c r="R561" i="2"/>
  <c r="P561" i="2"/>
  <c r="BK561" i="2"/>
  <c r="J561" i="2"/>
  <c r="BE561" i="2"/>
  <c r="BI560" i="2"/>
  <c r="BH560" i="2"/>
  <c r="BG560" i="2"/>
  <c r="BF560" i="2"/>
  <c r="T560" i="2"/>
  <c r="R560" i="2"/>
  <c r="P560" i="2"/>
  <c r="BK560" i="2"/>
  <c r="J560" i="2"/>
  <c r="BE560" i="2"/>
  <c r="BI559" i="2"/>
  <c r="BH559" i="2"/>
  <c r="BG559" i="2"/>
  <c r="BF559" i="2"/>
  <c r="T559" i="2"/>
  <c r="R559" i="2"/>
  <c r="P559" i="2"/>
  <c r="BK559" i="2"/>
  <c r="J559" i="2"/>
  <c r="BE559" i="2" s="1"/>
  <c r="BI558" i="2"/>
  <c r="BH558" i="2"/>
  <c r="BG558" i="2"/>
  <c r="BF558" i="2"/>
  <c r="T558" i="2"/>
  <c r="R558" i="2"/>
  <c r="P558" i="2"/>
  <c r="BK558" i="2"/>
  <c r="J558" i="2"/>
  <c r="BE558" i="2"/>
  <c r="BI557" i="2"/>
  <c r="BH557" i="2"/>
  <c r="BG557" i="2"/>
  <c r="BF557" i="2"/>
  <c r="T557" i="2"/>
  <c r="R557" i="2"/>
  <c r="P557" i="2"/>
  <c r="BK557" i="2"/>
  <c r="J557" i="2"/>
  <c r="BE557" i="2"/>
  <c r="BI556" i="2"/>
  <c r="BH556" i="2"/>
  <c r="BG556" i="2"/>
  <c r="BF556" i="2"/>
  <c r="T556" i="2"/>
  <c r="R556" i="2"/>
  <c r="P556" i="2"/>
  <c r="BK556" i="2"/>
  <c r="J556" i="2"/>
  <c r="BE556" i="2" s="1"/>
  <c r="BI555" i="2"/>
  <c r="BH555" i="2"/>
  <c r="BG555" i="2"/>
  <c r="BF555" i="2"/>
  <c r="T555" i="2"/>
  <c r="R555" i="2"/>
  <c r="P555" i="2"/>
  <c r="BK555" i="2"/>
  <c r="J555" i="2"/>
  <c r="BE555" i="2"/>
  <c r="BI554" i="2"/>
  <c r="BH554" i="2"/>
  <c r="BG554" i="2"/>
  <c r="BF554" i="2"/>
  <c r="T554" i="2"/>
  <c r="R554" i="2"/>
  <c r="P554" i="2"/>
  <c r="BK554" i="2"/>
  <c r="J554" i="2"/>
  <c r="BE554" i="2"/>
  <c r="BI553" i="2"/>
  <c r="BH553" i="2"/>
  <c r="BG553" i="2"/>
  <c r="BF553" i="2"/>
  <c r="T553" i="2"/>
  <c r="R553" i="2"/>
  <c r="P553" i="2"/>
  <c r="BK553" i="2"/>
  <c r="J553" i="2"/>
  <c r="BE553" i="2" s="1"/>
  <c r="BI552" i="2"/>
  <c r="BH552" i="2"/>
  <c r="BG552" i="2"/>
  <c r="BF552" i="2"/>
  <c r="T552" i="2"/>
  <c r="R552" i="2"/>
  <c r="P552" i="2"/>
  <c r="BK552" i="2"/>
  <c r="J552" i="2"/>
  <c r="BE552" i="2"/>
  <c r="BI551" i="2"/>
  <c r="BH551" i="2"/>
  <c r="BG551" i="2"/>
  <c r="BF551" i="2"/>
  <c r="T551" i="2"/>
  <c r="R551" i="2"/>
  <c r="P551" i="2"/>
  <c r="BK551" i="2"/>
  <c r="J551" i="2"/>
  <c r="BE551" i="2"/>
  <c r="BI550" i="2"/>
  <c r="BH550" i="2"/>
  <c r="BG550" i="2"/>
  <c r="BF550" i="2"/>
  <c r="T550" i="2"/>
  <c r="R550" i="2"/>
  <c r="P550" i="2"/>
  <c r="BK550" i="2"/>
  <c r="J550" i="2"/>
  <c r="BE550" i="2" s="1"/>
  <c r="BI549" i="2"/>
  <c r="BH549" i="2"/>
  <c r="BG549" i="2"/>
  <c r="BF549" i="2"/>
  <c r="T549" i="2"/>
  <c r="R549" i="2"/>
  <c r="P549" i="2"/>
  <c r="BK549" i="2"/>
  <c r="J549" i="2"/>
  <c r="BE549" i="2"/>
  <c r="BI548" i="2"/>
  <c r="BH548" i="2"/>
  <c r="BG548" i="2"/>
  <c r="BF548" i="2"/>
  <c r="T548" i="2"/>
  <c r="R548" i="2"/>
  <c r="P548" i="2"/>
  <c r="BK548" i="2"/>
  <c r="J548" i="2"/>
  <c r="BE548" i="2"/>
  <c r="BI547" i="2"/>
  <c r="BH547" i="2"/>
  <c r="BG547" i="2"/>
  <c r="BF547" i="2"/>
  <c r="T547" i="2"/>
  <c r="R547" i="2"/>
  <c r="P547" i="2"/>
  <c r="BK547" i="2"/>
  <c r="J547" i="2"/>
  <c r="BE547" i="2" s="1"/>
  <c r="BI546" i="2"/>
  <c r="BH546" i="2"/>
  <c r="BG546" i="2"/>
  <c r="BF546" i="2"/>
  <c r="T546" i="2"/>
  <c r="R546" i="2"/>
  <c r="P546" i="2"/>
  <c r="BK546" i="2"/>
  <c r="J546" i="2"/>
  <c r="BE546" i="2"/>
  <c r="BI545" i="2"/>
  <c r="BH545" i="2"/>
  <c r="BG545" i="2"/>
  <c r="BF545" i="2"/>
  <c r="T545" i="2"/>
  <c r="R545" i="2"/>
  <c r="P545" i="2"/>
  <c r="BK545" i="2"/>
  <c r="J545" i="2"/>
  <c r="BE545" i="2"/>
  <c r="BI544" i="2"/>
  <c r="BH544" i="2"/>
  <c r="BG544" i="2"/>
  <c r="BF544" i="2"/>
  <c r="T544" i="2"/>
  <c r="R544" i="2"/>
  <c r="P544" i="2"/>
  <c r="BK544" i="2"/>
  <c r="J544" i="2"/>
  <c r="BE544" i="2" s="1"/>
  <c r="BI543" i="2"/>
  <c r="BH543" i="2"/>
  <c r="BG543" i="2"/>
  <c r="BF543" i="2"/>
  <c r="T543" i="2"/>
  <c r="R543" i="2"/>
  <c r="P543" i="2"/>
  <c r="BK543" i="2"/>
  <c r="J543" i="2"/>
  <c r="BE543" i="2"/>
  <c r="BI542" i="2"/>
  <c r="BH542" i="2"/>
  <c r="BG542" i="2"/>
  <c r="BF542" i="2"/>
  <c r="T542" i="2"/>
  <c r="R542" i="2"/>
  <c r="P542" i="2"/>
  <c r="BK542" i="2"/>
  <c r="J542" i="2"/>
  <c r="BE542" i="2"/>
  <c r="BI541" i="2"/>
  <c r="BH541" i="2"/>
  <c r="BG541" i="2"/>
  <c r="BF541" i="2"/>
  <c r="T541" i="2"/>
  <c r="R541" i="2"/>
  <c r="P541" i="2"/>
  <c r="BK541" i="2"/>
  <c r="J541" i="2"/>
  <c r="BE541" i="2" s="1"/>
  <c r="BI540" i="2"/>
  <c r="BH540" i="2"/>
  <c r="BG540" i="2"/>
  <c r="BF540" i="2"/>
  <c r="T540" i="2"/>
  <c r="R540" i="2"/>
  <c r="P540" i="2"/>
  <c r="BK540" i="2"/>
  <c r="J540" i="2"/>
  <c r="BE540" i="2"/>
  <c r="BI539" i="2"/>
  <c r="BH539" i="2"/>
  <c r="BG539" i="2"/>
  <c r="BF539" i="2"/>
  <c r="T539" i="2"/>
  <c r="R539" i="2"/>
  <c r="P539" i="2"/>
  <c r="BK539" i="2"/>
  <c r="J539" i="2"/>
  <c r="BE539" i="2"/>
  <c r="BI538" i="2"/>
  <c r="BH538" i="2"/>
  <c r="BG538" i="2"/>
  <c r="BF538" i="2"/>
  <c r="T538" i="2"/>
  <c r="R538" i="2"/>
  <c r="P538" i="2"/>
  <c r="BK538" i="2"/>
  <c r="J538" i="2"/>
  <c r="BE538" i="2" s="1"/>
  <c r="BI537" i="2"/>
  <c r="BH537" i="2"/>
  <c r="BG537" i="2"/>
  <c r="BF537" i="2"/>
  <c r="T537" i="2"/>
  <c r="R537" i="2"/>
  <c r="P537" i="2"/>
  <c r="BK537" i="2"/>
  <c r="J537" i="2"/>
  <c r="BE537" i="2"/>
  <c r="BI536" i="2"/>
  <c r="BH536" i="2"/>
  <c r="BG536" i="2"/>
  <c r="BF536" i="2"/>
  <c r="T536" i="2"/>
  <c r="R536" i="2"/>
  <c r="P536" i="2"/>
  <c r="BK536" i="2"/>
  <c r="J536" i="2"/>
  <c r="BE536" i="2"/>
  <c r="BI535" i="2"/>
  <c r="BH535" i="2"/>
  <c r="BG535" i="2"/>
  <c r="BF535" i="2"/>
  <c r="T535" i="2"/>
  <c r="R535" i="2"/>
  <c r="P535" i="2"/>
  <c r="BK535" i="2"/>
  <c r="J535" i="2"/>
  <c r="BE535" i="2" s="1"/>
  <c r="BI534" i="2"/>
  <c r="BH534" i="2"/>
  <c r="BG534" i="2"/>
  <c r="BF534" i="2"/>
  <c r="T534" i="2"/>
  <c r="R534" i="2"/>
  <c r="P534" i="2"/>
  <c r="BK534" i="2"/>
  <c r="J534" i="2"/>
  <c r="BE534" i="2"/>
  <c r="BI533" i="2"/>
  <c r="BH533" i="2"/>
  <c r="BG533" i="2"/>
  <c r="BF533" i="2"/>
  <c r="T533" i="2"/>
  <c r="R533" i="2"/>
  <c r="P533" i="2"/>
  <c r="BK533" i="2"/>
  <c r="J533" i="2"/>
  <c r="BE533" i="2"/>
  <c r="BI532" i="2"/>
  <c r="BH532" i="2"/>
  <c r="BG532" i="2"/>
  <c r="BF532" i="2"/>
  <c r="T532" i="2"/>
  <c r="R532" i="2"/>
  <c r="P532" i="2"/>
  <c r="BK532" i="2"/>
  <c r="J532" i="2"/>
  <c r="BE532" i="2" s="1"/>
  <c r="BI531" i="2"/>
  <c r="BH531" i="2"/>
  <c r="BG531" i="2"/>
  <c r="BF531" i="2"/>
  <c r="T531" i="2"/>
  <c r="R531" i="2"/>
  <c r="P531" i="2"/>
  <c r="BK531" i="2"/>
  <c r="J531" i="2"/>
  <c r="BE531" i="2"/>
  <c r="BI530" i="2"/>
  <c r="BH530" i="2"/>
  <c r="BG530" i="2"/>
  <c r="BF530" i="2"/>
  <c r="T530" i="2"/>
  <c r="R530" i="2"/>
  <c r="R521" i="2" s="1"/>
  <c r="P530" i="2"/>
  <c r="BK530" i="2"/>
  <c r="J530" i="2"/>
  <c r="BE530" i="2"/>
  <c r="BI529" i="2"/>
  <c r="BH529" i="2"/>
  <c r="BG529" i="2"/>
  <c r="BF529" i="2"/>
  <c r="T529" i="2"/>
  <c r="R529" i="2"/>
  <c r="P529" i="2"/>
  <c r="BK529" i="2"/>
  <c r="BK521" i="2" s="1"/>
  <c r="J521" i="2" s="1"/>
  <c r="J74" i="2" s="1"/>
  <c r="J529" i="2"/>
  <c r="BE529" i="2" s="1"/>
  <c r="BI528" i="2"/>
  <c r="BH528" i="2"/>
  <c r="BG528" i="2"/>
  <c r="BF528" i="2"/>
  <c r="T528" i="2"/>
  <c r="R528" i="2"/>
  <c r="P528" i="2"/>
  <c r="BK528" i="2"/>
  <c r="J528" i="2"/>
  <c r="BE528" i="2"/>
  <c r="BI527" i="2"/>
  <c r="BH527" i="2"/>
  <c r="BG527" i="2"/>
  <c r="BF527" i="2"/>
  <c r="T527" i="2"/>
  <c r="R527" i="2"/>
  <c r="P527" i="2"/>
  <c r="BK527" i="2"/>
  <c r="J527" i="2"/>
  <c r="BE527" i="2"/>
  <c r="BI522" i="2"/>
  <c r="BH522" i="2"/>
  <c r="BG522" i="2"/>
  <c r="BF522" i="2"/>
  <c r="T522" i="2"/>
  <c r="T521" i="2"/>
  <c r="R522" i="2"/>
  <c r="P522" i="2"/>
  <c r="P521" i="2" s="1"/>
  <c r="BK522" i="2"/>
  <c r="J522" i="2"/>
  <c r="BE522" i="2" s="1"/>
  <c r="BI520" i="2"/>
  <c r="BH520" i="2"/>
  <c r="BG520" i="2"/>
  <c r="BF520" i="2"/>
  <c r="T520" i="2"/>
  <c r="R520" i="2"/>
  <c r="P520" i="2"/>
  <c r="BK520" i="2"/>
  <c r="J520" i="2"/>
  <c r="BE520" i="2"/>
  <c r="BI509" i="2"/>
  <c r="BH509" i="2"/>
  <c r="BG509" i="2"/>
  <c r="BF509" i="2"/>
  <c r="T509" i="2"/>
  <c r="R509" i="2"/>
  <c r="P509" i="2"/>
  <c r="BK509" i="2"/>
  <c r="J509" i="2"/>
  <c r="BE509" i="2"/>
  <c r="BI505" i="2"/>
  <c r="BH505" i="2"/>
  <c r="BG505" i="2"/>
  <c r="BF505" i="2"/>
  <c r="T505" i="2"/>
  <c r="T504" i="2"/>
  <c r="R505" i="2"/>
  <c r="R504" i="2"/>
  <c r="P505" i="2"/>
  <c r="P504" i="2" s="1"/>
  <c r="BK505" i="2"/>
  <c r="BK504" i="2"/>
  <c r="J504" i="2" s="1"/>
  <c r="J73" i="2" s="1"/>
  <c r="J505" i="2"/>
  <c r="BE505" i="2" s="1"/>
  <c r="BI503" i="2"/>
  <c r="BH503" i="2"/>
  <c r="BG503" i="2"/>
  <c r="BF503" i="2"/>
  <c r="T503" i="2"/>
  <c r="R503" i="2"/>
  <c r="P503" i="2"/>
  <c r="BK503" i="2"/>
  <c r="J503" i="2"/>
  <c r="BE503" i="2"/>
  <c r="BI501" i="2"/>
  <c r="BH501" i="2"/>
  <c r="BG501" i="2"/>
  <c r="BF501" i="2"/>
  <c r="T501" i="2"/>
  <c r="R501" i="2"/>
  <c r="P501" i="2"/>
  <c r="BK501" i="2"/>
  <c r="J501" i="2"/>
  <c r="BE501" i="2"/>
  <c r="BI499" i="2"/>
  <c r="BH499" i="2"/>
  <c r="BG499" i="2"/>
  <c r="BF499" i="2"/>
  <c r="T499" i="2"/>
  <c r="R499" i="2"/>
  <c r="P499" i="2"/>
  <c r="BK499" i="2"/>
  <c r="J499" i="2"/>
  <c r="BE499" i="2" s="1"/>
  <c r="BI493" i="2"/>
  <c r="BH493" i="2"/>
  <c r="BG493" i="2"/>
  <c r="BF493" i="2"/>
  <c r="T493" i="2"/>
  <c r="R493" i="2"/>
  <c r="P493" i="2"/>
  <c r="BK493" i="2"/>
  <c r="J493" i="2"/>
  <c r="BE493" i="2"/>
  <c r="BI487" i="2"/>
  <c r="BH487" i="2"/>
  <c r="BG487" i="2"/>
  <c r="BF487" i="2"/>
  <c r="T487" i="2"/>
  <c r="R487" i="2"/>
  <c r="P487" i="2"/>
  <c r="BK487" i="2"/>
  <c r="J487" i="2"/>
  <c r="BE487" i="2"/>
  <c r="BI484" i="2"/>
  <c r="BH484" i="2"/>
  <c r="BG484" i="2"/>
  <c r="BF484" i="2"/>
  <c r="T484" i="2"/>
  <c r="R484" i="2"/>
  <c r="P484" i="2"/>
  <c r="BK484" i="2"/>
  <c r="J484" i="2"/>
  <c r="BE484" i="2" s="1"/>
  <c r="BI480" i="2"/>
  <c r="BH480" i="2"/>
  <c r="BG480" i="2"/>
  <c r="BF480" i="2"/>
  <c r="T480" i="2"/>
  <c r="R480" i="2"/>
  <c r="P480" i="2"/>
  <c r="BK480" i="2"/>
  <c r="J480" i="2"/>
  <c r="BE480" i="2"/>
  <c r="BI476" i="2"/>
  <c r="BH476" i="2"/>
  <c r="BG476" i="2"/>
  <c r="BF476" i="2"/>
  <c r="T476" i="2"/>
  <c r="R476" i="2"/>
  <c r="P476" i="2"/>
  <c r="BK476" i="2"/>
  <c r="J476" i="2"/>
  <c r="BE476" i="2"/>
  <c r="BI467" i="2"/>
  <c r="BH467" i="2"/>
  <c r="BG467" i="2"/>
  <c r="BF467" i="2"/>
  <c r="T467" i="2"/>
  <c r="R467" i="2"/>
  <c r="P467" i="2"/>
  <c r="BK467" i="2"/>
  <c r="J467" i="2"/>
  <c r="BE467" i="2" s="1"/>
  <c r="BI463" i="2"/>
  <c r="BH463" i="2"/>
  <c r="BG463" i="2"/>
  <c r="BF463" i="2"/>
  <c r="T463" i="2"/>
  <c r="R463" i="2"/>
  <c r="P463" i="2"/>
  <c r="BK463" i="2"/>
  <c r="J463" i="2"/>
  <c r="BE463" i="2"/>
  <c r="BI459" i="2"/>
  <c r="BH459" i="2"/>
  <c r="BG459" i="2"/>
  <c r="BF459" i="2"/>
  <c r="T459" i="2"/>
  <c r="R459" i="2"/>
  <c r="R441" i="2" s="1"/>
  <c r="P459" i="2"/>
  <c r="BK459" i="2"/>
  <c r="J459" i="2"/>
  <c r="BE459" i="2"/>
  <c r="BI454" i="2"/>
  <c r="BH454" i="2"/>
  <c r="BG454" i="2"/>
  <c r="BF454" i="2"/>
  <c r="T454" i="2"/>
  <c r="R454" i="2"/>
  <c r="P454" i="2"/>
  <c r="BK454" i="2"/>
  <c r="BK441" i="2" s="1"/>
  <c r="J441" i="2" s="1"/>
  <c r="J72" i="2" s="1"/>
  <c r="J454" i="2"/>
  <c r="BE454" i="2" s="1"/>
  <c r="BI450" i="2"/>
  <c r="BH450" i="2"/>
  <c r="BG450" i="2"/>
  <c r="BF450" i="2"/>
  <c r="T450" i="2"/>
  <c r="R450" i="2"/>
  <c r="P450" i="2"/>
  <c r="BK450" i="2"/>
  <c r="J450" i="2"/>
  <c r="BE450" i="2"/>
  <c r="BI446" i="2"/>
  <c r="BH446" i="2"/>
  <c r="BG446" i="2"/>
  <c r="BF446" i="2"/>
  <c r="T446" i="2"/>
  <c r="R446" i="2"/>
  <c r="P446" i="2"/>
  <c r="BK446" i="2"/>
  <c r="J446" i="2"/>
  <c r="BE446" i="2"/>
  <c r="BI442" i="2"/>
  <c r="BH442" i="2"/>
  <c r="BG442" i="2"/>
  <c r="BF442" i="2"/>
  <c r="T442" i="2"/>
  <c r="T441" i="2"/>
  <c r="R442" i="2"/>
  <c r="P442" i="2"/>
  <c r="P441" i="2" s="1"/>
  <c r="BK442" i="2"/>
  <c r="J442" i="2"/>
  <c r="BE442" i="2" s="1"/>
  <c r="BI440" i="2"/>
  <c r="BH440" i="2"/>
  <c r="BG440" i="2"/>
  <c r="BF440" i="2"/>
  <c r="T440" i="2"/>
  <c r="R440" i="2"/>
  <c r="P440" i="2"/>
  <c r="BK440" i="2"/>
  <c r="J440" i="2"/>
  <c r="BE440" i="2"/>
  <c r="BI439" i="2"/>
  <c r="BH439" i="2"/>
  <c r="BG439" i="2"/>
  <c r="BF439" i="2"/>
  <c r="T439" i="2"/>
  <c r="R439" i="2"/>
  <c r="P439" i="2"/>
  <c r="BK439" i="2"/>
  <c r="J439" i="2"/>
  <c r="BE439" i="2"/>
  <c r="BI438" i="2"/>
  <c r="BH438" i="2"/>
  <c r="BG438" i="2"/>
  <c r="BF438" i="2"/>
  <c r="T438" i="2"/>
  <c r="R438" i="2"/>
  <c r="P438" i="2"/>
  <c r="BK438" i="2"/>
  <c r="J438" i="2"/>
  <c r="BE438" i="2" s="1"/>
  <c r="BI437" i="2"/>
  <c r="BH437" i="2"/>
  <c r="BG437" i="2"/>
  <c r="BF437" i="2"/>
  <c r="T437" i="2"/>
  <c r="R437" i="2"/>
  <c r="P437" i="2"/>
  <c r="P432" i="2" s="1"/>
  <c r="BK437" i="2"/>
  <c r="BK432" i="2" s="1"/>
  <c r="J432" i="2" s="1"/>
  <c r="J71" i="2" s="1"/>
  <c r="J437" i="2"/>
  <c r="BE437" i="2"/>
  <c r="BI436" i="2"/>
  <c r="BH436" i="2"/>
  <c r="BG436" i="2"/>
  <c r="BF436" i="2"/>
  <c r="T436" i="2"/>
  <c r="R436" i="2"/>
  <c r="P436" i="2"/>
  <c r="BK436" i="2"/>
  <c r="J436" i="2"/>
  <c r="BE436" i="2"/>
  <c r="BI435" i="2"/>
  <c r="BH435" i="2"/>
  <c r="BG435" i="2"/>
  <c r="BF435" i="2"/>
  <c r="T435" i="2"/>
  <c r="R435" i="2"/>
  <c r="P435" i="2"/>
  <c r="BK435" i="2"/>
  <c r="J435" i="2"/>
  <c r="BE435" i="2" s="1"/>
  <c r="BI434" i="2"/>
  <c r="BH434" i="2"/>
  <c r="BG434" i="2"/>
  <c r="BF434" i="2"/>
  <c r="T434" i="2"/>
  <c r="T432" i="2" s="1"/>
  <c r="R434" i="2"/>
  <c r="P434" i="2"/>
  <c r="BK434" i="2"/>
  <c r="J434" i="2"/>
  <c r="BE434" i="2"/>
  <c r="BI433" i="2"/>
  <c r="BH433" i="2"/>
  <c r="BG433" i="2"/>
  <c r="BF433" i="2"/>
  <c r="T433" i="2"/>
  <c r="R433" i="2"/>
  <c r="R432" i="2" s="1"/>
  <c r="P433" i="2"/>
  <c r="BK433" i="2"/>
  <c r="J433" i="2"/>
  <c r="BE433" i="2"/>
  <c r="BI431" i="2"/>
  <c r="BH431" i="2"/>
  <c r="BG431" i="2"/>
  <c r="BF431" i="2"/>
  <c r="T431" i="2"/>
  <c r="R431" i="2"/>
  <c r="P431" i="2"/>
  <c r="BK431" i="2"/>
  <c r="J431" i="2"/>
  <c r="BE431" i="2" s="1"/>
  <c r="BI428" i="2"/>
  <c r="BH428" i="2"/>
  <c r="BG428" i="2"/>
  <c r="BF428" i="2"/>
  <c r="T428" i="2"/>
  <c r="T424" i="2" s="1"/>
  <c r="R428" i="2"/>
  <c r="P428" i="2"/>
  <c r="BK428" i="2"/>
  <c r="J428" i="2"/>
  <c r="BE428" i="2"/>
  <c r="BI425" i="2"/>
  <c r="BH425" i="2"/>
  <c r="BG425" i="2"/>
  <c r="BF425" i="2"/>
  <c r="T425" i="2"/>
  <c r="R425" i="2"/>
  <c r="R424" i="2" s="1"/>
  <c r="P425" i="2"/>
  <c r="P424" i="2"/>
  <c r="BK425" i="2"/>
  <c r="BK424" i="2"/>
  <c r="J424" i="2" s="1"/>
  <c r="J70" i="2" s="1"/>
  <c r="J425" i="2"/>
  <c r="BE425" i="2"/>
  <c r="BI423" i="2"/>
  <c r="BH423" i="2"/>
  <c r="BG423" i="2"/>
  <c r="BF423" i="2"/>
  <c r="T423" i="2"/>
  <c r="R423" i="2"/>
  <c r="P423" i="2"/>
  <c r="BK423" i="2"/>
  <c r="J423" i="2"/>
  <c r="BE423" i="2" s="1"/>
  <c r="BI420" i="2"/>
  <c r="BH420" i="2"/>
  <c r="BG420" i="2"/>
  <c r="BF420" i="2"/>
  <c r="T420" i="2"/>
  <c r="R420" i="2"/>
  <c r="P420" i="2"/>
  <c r="BK420" i="2"/>
  <c r="J420" i="2"/>
  <c r="BE420" i="2"/>
  <c r="BI419" i="2"/>
  <c r="BH419" i="2"/>
  <c r="BG419" i="2"/>
  <c r="BF419" i="2"/>
  <c r="T419" i="2"/>
  <c r="R419" i="2"/>
  <c r="P419" i="2"/>
  <c r="BK419" i="2"/>
  <c r="J419" i="2"/>
  <c r="BE419" i="2"/>
  <c r="BI417" i="2"/>
  <c r="BH417" i="2"/>
  <c r="BG417" i="2"/>
  <c r="BF417" i="2"/>
  <c r="T417" i="2"/>
  <c r="T399" i="2" s="1"/>
  <c r="R417" i="2"/>
  <c r="P417" i="2"/>
  <c r="BK417" i="2"/>
  <c r="J417" i="2"/>
  <c r="BE417" i="2" s="1"/>
  <c r="BI415" i="2"/>
  <c r="BH415" i="2"/>
  <c r="BG415" i="2"/>
  <c r="BF415" i="2"/>
  <c r="T415" i="2"/>
  <c r="R415" i="2"/>
  <c r="P415" i="2"/>
  <c r="P399" i="2" s="1"/>
  <c r="BK415" i="2"/>
  <c r="BK399" i="2" s="1"/>
  <c r="J399" i="2" s="1"/>
  <c r="J69" i="2" s="1"/>
  <c r="J415" i="2"/>
  <c r="BE415" i="2"/>
  <c r="BI414" i="2"/>
  <c r="BH414" i="2"/>
  <c r="BG414" i="2"/>
  <c r="BF414" i="2"/>
  <c r="T414" i="2"/>
  <c r="R414" i="2"/>
  <c r="P414" i="2"/>
  <c r="BK414" i="2"/>
  <c r="J414" i="2"/>
  <c r="BE414" i="2"/>
  <c r="BI412" i="2"/>
  <c r="BH412" i="2"/>
  <c r="BG412" i="2"/>
  <c r="BF412" i="2"/>
  <c r="T412" i="2"/>
  <c r="R412" i="2"/>
  <c r="P412" i="2"/>
  <c r="BK412" i="2"/>
  <c r="J412" i="2"/>
  <c r="BE412" i="2" s="1"/>
  <c r="BI410" i="2"/>
  <c r="BH410" i="2"/>
  <c r="BG410" i="2"/>
  <c r="BF410" i="2"/>
  <c r="T410" i="2"/>
  <c r="R410" i="2"/>
  <c r="P410" i="2"/>
  <c r="BK410" i="2"/>
  <c r="J410" i="2"/>
  <c r="BE410" i="2"/>
  <c r="BI400" i="2"/>
  <c r="BH400" i="2"/>
  <c r="BG400" i="2"/>
  <c r="BF400" i="2"/>
  <c r="T400" i="2"/>
  <c r="R400" i="2"/>
  <c r="R399" i="2" s="1"/>
  <c r="P400" i="2"/>
  <c r="BK400" i="2"/>
  <c r="J400" i="2"/>
  <c r="BE400" i="2"/>
  <c r="BI398" i="2"/>
  <c r="BH398" i="2"/>
  <c r="BG398" i="2"/>
  <c r="BF398" i="2"/>
  <c r="T398" i="2"/>
  <c r="R398" i="2"/>
  <c r="P398" i="2"/>
  <c r="BK398" i="2"/>
  <c r="J398" i="2"/>
  <c r="BE398" i="2" s="1"/>
  <c r="BI396" i="2"/>
  <c r="BH396" i="2"/>
  <c r="BG396" i="2"/>
  <c r="BF396" i="2"/>
  <c r="T396" i="2"/>
  <c r="R396" i="2"/>
  <c r="P396" i="2"/>
  <c r="BK396" i="2"/>
  <c r="J396" i="2"/>
  <c r="BE396" i="2"/>
  <c r="BI395" i="2"/>
  <c r="BH395" i="2"/>
  <c r="BG395" i="2"/>
  <c r="BF395" i="2"/>
  <c r="T395" i="2"/>
  <c r="R395" i="2"/>
  <c r="P395" i="2"/>
  <c r="BK395" i="2"/>
  <c r="J395" i="2"/>
  <c r="BE395" i="2"/>
  <c r="BI393" i="2"/>
  <c r="BH393" i="2"/>
  <c r="BG393" i="2"/>
  <c r="BF393" i="2"/>
  <c r="T393" i="2"/>
  <c r="T382" i="2" s="1"/>
  <c r="R393" i="2"/>
  <c r="P393" i="2"/>
  <c r="BK393" i="2"/>
  <c r="J393" i="2"/>
  <c r="BE393" i="2" s="1"/>
  <c r="BI392" i="2"/>
  <c r="BH392" i="2"/>
  <c r="BG392" i="2"/>
  <c r="BF392" i="2"/>
  <c r="T392" i="2"/>
  <c r="R392" i="2"/>
  <c r="P392" i="2"/>
  <c r="P382" i="2" s="1"/>
  <c r="BK392" i="2"/>
  <c r="BK382" i="2" s="1"/>
  <c r="J382" i="2" s="1"/>
  <c r="J68" i="2" s="1"/>
  <c r="J392" i="2"/>
  <c r="BE392" i="2"/>
  <c r="BI390" i="2"/>
  <c r="BH390" i="2"/>
  <c r="BG390" i="2"/>
  <c r="BF390" i="2"/>
  <c r="T390" i="2"/>
  <c r="R390" i="2"/>
  <c r="P390" i="2"/>
  <c r="BK390" i="2"/>
  <c r="J390" i="2"/>
  <c r="BE390" i="2"/>
  <c r="BI389" i="2"/>
  <c r="BH389" i="2"/>
  <c r="BG389" i="2"/>
  <c r="BF389" i="2"/>
  <c r="T389" i="2"/>
  <c r="R389" i="2"/>
  <c r="P389" i="2"/>
  <c r="BK389" i="2"/>
  <c r="J389" i="2"/>
  <c r="BE389" i="2" s="1"/>
  <c r="BI387" i="2"/>
  <c r="BH387" i="2"/>
  <c r="BG387" i="2"/>
  <c r="BF387" i="2"/>
  <c r="T387" i="2"/>
  <c r="R387" i="2"/>
  <c r="P387" i="2"/>
  <c r="BK387" i="2"/>
  <c r="J387" i="2"/>
  <c r="BE387" i="2"/>
  <c r="BI383" i="2"/>
  <c r="BH383" i="2"/>
  <c r="BG383" i="2"/>
  <c r="BF383" i="2"/>
  <c r="T383" i="2"/>
  <c r="R383" i="2"/>
  <c r="R382" i="2" s="1"/>
  <c r="P383" i="2"/>
  <c r="BK383" i="2"/>
  <c r="J383" i="2"/>
  <c r="BE383" i="2"/>
  <c r="BI381" i="2"/>
  <c r="BH381" i="2"/>
  <c r="BG381" i="2"/>
  <c r="BF381" i="2"/>
  <c r="T381" i="2"/>
  <c r="R381" i="2"/>
  <c r="P381" i="2"/>
  <c r="BK381" i="2"/>
  <c r="J381" i="2"/>
  <c r="BE381" i="2" s="1"/>
  <c r="BI379" i="2"/>
  <c r="BH379" i="2"/>
  <c r="BG379" i="2"/>
  <c r="BF379" i="2"/>
  <c r="T379" i="2"/>
  <c r="R379" i="2"/>
  <c r="P379" i="2"/>
  <c r="BK379" i="2"/>
  <c r="J379" i="2"/>
  <c r="BE379" i="2"/>
  <c r="BI377" i="2"/>
  <c r="BH377" i="2"/>
  <c r="BG377" i="2"/>
  <c r="BF377" i="2"/>
  <c r="T377" i="2"/>
  <c r="R377" i="2"/>
  <c r="P377" i="2"/>
  <c r="BK377" i="2"/>
  <c r="J377" i="2"/>
  <c r="BE377" i="2"/>
  <c r="BI374" i="2"/>
  <c r="BH374" i="2"/>
  <c r="BG374" i="2"/>
  <c r="BF374" i="2"/>
  <c r="T374" i="2"/>
  <c r="R374" i="2"/>
  <c r="P374" i="2"/>
  <c r="BK374" i="2"/>
  <c r="J374" i="2"/>
  <c r="BE374" i="2" s="1"/>
  <c r="BI368" i="2"/>
  <c r="BH368" i="2"/>
  <c r="BG368" i="2"/>
  <c r="BF368" i="2"/>
  <c r="T368" i="2"/>
  <c r="R368" i="2"/>
  <c r="P368" i="2"/>
  <c r="BK368" i="2"/>
  <c r="J368" i="2"/>
  <c r="BE368" i="2"/>
  <c r="BI362" i="2"/>
  <c r="BH362" i="2"/>
  <c r="BG362" i="2"/>
  <c r="BF362" i="2"/>
  <c r="T362" i="2"/>
  <c r="R362" i="2"/>
  <c r="P362" i="2"/>
  <c r="BK362" i="2"/>
  <c r="J362" i="2"/>
  <c r="BE362" i="2"/>
  <c r="BI360" i="2"/>
  <c r="BH360" i="2"/>
  <c r="BG360" i="2"/>
  <c r="BF360" i="2"/>
  <c r="T360" i="2"/>
  <c r="R360" i="2"/>
  <c r="P360" i="2"/>
  <c r="BK360" i="2"/>
  <c r="J360" i="2"/>
  <c r="BE360" i="2" s="1"/>
  <c r="BI356" i="2"/>
  <c r="BH356" i="2"/>
  <c r="BG356" i="2"/>
  <c r="BF356" i="2"/>
  <c r="T356" i="2"/>
  <c r="T355" i="2" s="1"/>
  <c r="R356" i="2"/>
  <c r="R355" i="2" s="1"/>
  <c r="P356" i="2"/>
  <c r="P355" i="2" s="1"/>
  <c r="BK356" i="2"/>
  <c r="BK355" i="2" s="1"/>
  <c r="J356" i="2"/>
  <c r="BE356" i="2"/>
  <c r="BI353" i="2"/>
  <c r="BH353" i="2"/>
  <c r="BG353" i="2"/>
  <c r="BF353" i="2"/>
  <c r="T353" i="2"/>
  <c r="T352" i="2"/>
  <c r="R353" i="2"/>
  <c r="R352" i="2" s="1"/>
  <c r="P353" i="2"/>
  <c r="P352" i="2"/>
  <c r="BK353" i="2"/>
  <c r="BK352" i="2"/>
  <c r="J352" i="2" s="1"/>
  <c r="J65" i="2" s="1"/>
  <c r="J353" i="2"/>
  <c r="BE353" i="2"/>
  <c r="BI351" i="2"/>
  <c r="BH351" i="2"/>
  <c r="BG351" i="2"/>
  <c r="BF351" i="2"/>
  <c r="T351" i="2"/>
  <c r="R351" i="2"/>
  <c r="P351" i="2"/>
  <c r="BK351" i="2"/>
  <c r="BK346" i="2" s="1"/>
  <c r="J346" i="2" s="1"/>
  <c r="J64" i="2" s="1"/>
  <c r="J351" i="2"/>
  <c r="BE351" i="2"/>
  <c r="BI350" i="2"/>
  <c r="BH350" i="2"/>
  <c r="BG350" i="2"/>
  <c r="BF350" i="2"/>
  <c r="T350" i="2"/>
  <c r="R350" i="2"/>
  <c r="P350" i="2"/>
  <c r="BK350" i="2"/>
  <c r="J350" i="2"/>
  <c r="BE350" i="2"/>
  <c r="BI348" i="2"/>
  <c r="BH348" i="2"/>
  <c r="BG348" i="2"/>
  <c r="BF348" i="2"/>
  <c r="T348" i="2"/>
  <c r="R348" i="2"/>
  <c r="P348" i="2"/>
  <c r="BK348" i="2"/>
  <c r="J348" i="2"/>
  <c r="BE348" i="2"/>
  <c r="BI347" i="2"/>
  <c r="BH347" i="2"/>
  <c r="BG347" i="2"/>
  <c r="BF347" i="2"/>
  <c r="T347" i="2"/>
  <c r="T346" i="2"/>
  <c r="R347" i="2"/>
  <c r="R346" i="2"/>
  <c r="P347" i="2"/>
  <c r="P346" i="2" s="1"/>
  <c r="BK347" i="2"/>
  <c r="J347" i="2"/>
  <c r="BE347" i="2" s="1"/>
  <c r="BI340" i="2"/>
  <c r="BH340" i="2"/>
  <c r="BG340" i="2"/>
  <c r="BF340" i="2"/>
  <c r="T340" i="2"/>
  <c r="R340" i="2"/>
  <c r="P340" i="2"/>
  <c r="BK340" i="2"/>
  <c r="J340" i="2"/>
  <c r="BE340" i="2"/>
  <c r="BI337" i="2"/>
  <c r="BH337" i="2"/>
  <c r="BG337" i="2"/>
  <c r="BF337" i="2"/>
  <c r="T337" i="2"/>
  <c r="R337" i="2"/>
  <c r="P337" i="2"/>
  <c r="BK337" i="2"/>
  <c r="J337" i="2"/>
  <c r="BE337" i="2"/>
  <c r="BI331" i="2"/>
  <c r="BH331" i="2"/>
  <c r="BG331" i="2"/>
  <c r="BF331" i="2"/>
  <c r="T331" i="2"/>
  <c r="R331" i="2"/>
  <c r="P331" i="2"/>
  <c r="BK331" i="2"/>
  <c r="J331" i="2"/>
  <c r="BE331" i="2" s="1"/>
  <c r="BI327" i="2"/>
  <c r="BH327" i="2"/>
  <c r="BG327" i="2"/>
  <c r="BF327" i="2"/>
  <c r="T327" i="2"/>
  <c r="R327" i="2"/>
  <c r="P327" i="2"/>
  <c r="BK327" i="2"/>
  <c r="J327" i="2"/>
  <c r="BE327" i="2"/>
  <c r="BI323" i="2"/>
  <c r="BH323" i="2"/>
  <c r="BG323" i="2"/>
  <c r="BF323" i="2"/>
  <c r="T323" i="2"/>
  <c r="R323" i="2"/>
  <c r="P323" i="2"/>
  <c r="BK323" i="2"/>
  <c r="J323" i="2"/>
  <c r="BE323" i="2"/>
  <c r="BI319" i="2"/>
  <c r="BH319" i="2"/>
  <c r="BG319" i="2"/>
  <c r="BF319" i="2"/>
  <c r="T319" i="2"/>
  <c r="R319" i="2"/>
  <c r="P319" i="2"/>
  <c r="BK319" i="2"/>
  <c r="J319" i="2"/>
  <c r="BE319" i="2" s="1"/>
  <c r="BI312" i="2"/>
  <c r="BH312" i="2"/>
  <c r="BG312" i="2"/>
  <c r="BF312" i="2"/>
  <c r="T312" i="2"/>
  <c r="R312" i="2"/>
  <c r="P312" i="2"/>
  <c r="BK312" i="2"/>
  <c r="J312" i="2"/>
  <c r="BE312" i="2"/>
  <c r="BI311" i="2"/>
  <c r="BH311" i="2"/>
  <c r="BG311" i="2"/>
  <c r="BF311" i="2"/>
  <c r="T311" i="2"/>
  <c r="R311" i="2"/>
  <c r="P311" i="2"/>
  <c r="BK311" i="2"/>
  <c r="J311" i="2"/>
  <c r="BE311" i="2"/>
  <c r="BI310" i="2"/>
  <c r="BH310" i="2"/>
  <c r="BG310" i="2"/>
  <c r="BF310" i="2"/>
  <c r="T310" i="2"/>
  <c r="R310" i="2"/>
  <c r="P310" i="2"/>
  <c r="BK310" i="2"/>
  <c r="J310" i="2"/>
  <c r="BE310" i="2" s="1"/>
  <c r="BI309" i="2"/>
  <c r="BH309" i="2"/>
  <c r="BG309" i="2"/>
  <c r="BF309" i="2"/>
  <c r="T309" i="2"/>
  <c r="R309" i="2"/>
  <c r="P309" i="2"/>
  <c r="BK309" i="2"/>
  <c r="J309" i="2"/>
  <c r="BE309" i="2"/>
  <c r="BI308" i="2"/>
  <c r="BH308" i="2"/>
  <c r="BG308" i="2"/>
  <c r="BF308" i="2"/>
  <c r="T308" i="2"/>
  <c r="R308" i="2"/>
  <c r="P308" i="2"/>
  <c r="BK308" i="2"/>
  <c r="J308" i="2"/>
  <c r="BE308" i="2"/>
  <c r="BI307" i="2"/>
  <c r="BH307" i="2"/>
  <c r="BG307" i="2"/>
  <c r="BF307" i="2"/>
  <c r="T307" i="2"/>
  <c r="R307" i="2"/>
  <c r="P307" i="2"/>
  <c r="BK307" i="2"/>
  <c r="J307" i="2"/>
  <c r="BE307" i="2"/>
  <c r="BI305" i="2"/>
  <c r="BH305" i="2"/>
  <c r="BG305" i="2"/>
  <c r="BF305" i="2"/>
  <c r="T305" i="2"/>
  <c r="R305" i="2"/>
  <c r="P305" i="2"/>
  <c r="BK305" i="2"/>
  <c r="J305" i="2"/>
  <c r="BE305" i="2"/>
  <c r="BI304" i="2"/>
  <c r="BH304" i="2"/>
  <c r="BG304" i="2"/>
  <c r="BF304" i="2"/>
  <c r="T304" i="2"/>
  <c r="R304" i="2"/>
  <c r="P304" i="2"/>
  <c r="BK304" i="2"/>
  <c r="J304" i="2"/>
  <c r="BE304" i="2"/>
  <c r="BI303" i="2"/>
  <c r="BH303" i="2"/>
  <c r="BG303" i="2"/>
  <c r="BF303" i="2"/>
  <c r="T303" i="2"/>
  <c r="T299" i="2" s="1"/>
  <c r="R303" i="2"/>
  <c r="R299" i="2" s="1"/>
  <c r="P303" i="2"/>
  <c r="BK303" i="2"/>
  <c r="J303" i="2"/>
  <c r="BE303" i="2" s="1"/>
  <c r="BI301" i="2"/>
  <c r="BH301" i="2"/>
  <c r="BG301" i="2"/>
  <c r="BF301" i="2"/>
  <c r="T301" i="2"/>
  <c r="R301" i="2"/>
  <c r="P301" i="2"/>
  <c r="BK301" i="2"/>
  <c r="BK299" i="2" s="1"/>
  <c r="J299" i="2" s="1"/>
  <c r="J63" i="2" s="1"/>
  <c r="J301" i="2"/>
  <c r="BE301" i="2"/>
  <c r="BI300" i="2"/>
  <c r="BH300" i="2"/>
  <c r="BG300" i="2"/>
  <c r="BF300" i="2"/>
  <c r="T300" i="2"/>
  <c r="R300" i="2"/>
  <c r="P300" i="2"/>
  <c r="P299" i="2"/>
  <c r="BK300" i="2"/>
  <c r="J300" i="2"/>
  <c r="BE300" i="2" s="1"/>
  <c r="BI293" i="2"/>
  <c r="BH293" i="2"/>
  <c r="BG293" i="2"/>
  <c r="BF293" i="2"/>
  <c r="T293" i="2"/>
  <c r="R293" i="2"/>
  <c r="P293" i="2"/>
  <c r="BK293" i="2"/>
  <c r="J293" i="2"/>
  <c r="BE293" i="2" s="1"/>
  <c r="BI289" i="2"/>
  <c r="BH289" i="2"/>
  <c r="BG289" i="2"/>
  <c r="BF289" i="2"/>
  <c r="T289" i="2"/>
  <c r="R289" i="2"/>
  <c r="P289" i="2"/>
  <c r="BK289" i="2"/>
  <c r="J289" i="2"/>
  <c r="BE289" i="2"/>
  <c r="BI286" i="2"/>
  <c r="BH286" i="2"/>
  <c r="BG286" i="2"/>
  <c r="BF286" i="2"/>
  <c r="T286" i="2"/>
  <c r="R286" i="2"/>
  <c r="P286" i="2"/>
  <c r="BK286" i="2"/>
  <c r="J286" i="2"/>
  <c r="BE286" i="2"/>
  <c r="BI282" i="2"/>
  <c r="BH282" i="2"/>
  <c r="BG282" i="2"/>
  <c r="BF282" i="2"/>
  <c r="T282" i="2"/>
  <c r="R282" i="2"/>
  <c r="P282" i="2"/>
  <c r="BK282" i="2"/>
  <c r="J282" i="2"/>
  <c r="BE282" i="2"/>
  <c r="BI281" i="2"/>
  <c r="BH281" i="2"/>
  <c r="BG281" i="2"/>
  <c r="BF281" i="2"/>
  <c r="T281" i="2"/>
  <c r="R281" i="2"/>
  <c r="P281" i="2"/>
  <c r="BK281" i="2"/>
  <c r="J281" i="2"/>
  <c r="BE281" i="2"/>
  <c r="BI280" i="2"/>
  <c r="BH280" i="2"/>
  <c r="BG280" i="2"/>
  <c r="BF280" i="2"/>
  <c r="T280" i="2"/>
  <c r="R280" i="2"/>
  <c r="P280" i="2"/>
  <c r="BK280" i="2"/>
  <c r="J280" i="2"/>
  <c r="BE280" i="2"/>
  <c r="BI276" i="2"/>
  <c r="BH276" i="2"/>
  <c r="BG276" i="2"/>
  <c r="BF276" i="2"/>
  <c r="T276" i="2"/>
  <c r="R276" i="2"/>
  <c r="P276" i="2"/>
  <c r="BK276" i="2"/>
  <c r="J276" i="2"/>
  <c r="BE276" i="2" s="1"/>
  <c r="BI275" i="2"/>
  <c r="BH275" i="2"/>
  <c r="BG275" i="2"/>
  <c r="BF275" i="2"/>
  <c r="T275" i="2"/>
  <c r="R275" i="2"/>
  <c r="P275" i="2"/>
  <c r="BK275" i="2"/>
  <c r="J275" i="2"/>
  <c r="BE275" i="2"/>
  <c r="BI271" i="2"/>
  <c r="BH271" i="2"/>
  <c r="BG271" i="2"/>
  <c r="BF271" i="2"/>
  <c r="T271" i="2"/>
  <c r="R271" i="2"/>
  <c r="P271" i="2"/>
  <c r="BK271" i="2"/>
  <c r="J271" i="2"/>
  <c r="BE271" i="2"/>
  <c r="BI270" i="2"/>
  <c r="BH270" i="2"/>
  <c r="BG270" i="2"/>
  <c r="BF270" i="2"/>
  <c r="T270" i="2"/>
  <c r="R270" i="2"/>
  <c r="P270" i="2"/>
  <c r="BK270" i="2"/>
  <c r="J270" i="2"/>
  <c r="BE270" i="2"/>
  <c r="BI268" i="2"/>
  <c r="BH268" i="2"/>
  <c r="BG268" i="2"/>
  <c r="BF268" i="2"/>
  <c r="T268" i="2"/>
  <c r="R268" i="2"/>
  <c r="P268" i="2"/>
  <c r="BK268" i="2"/>
  <c r="J268" i="2"/>
  <c r="BE268" i="2"/>
  <c r="BI267" i="2"/>
  <c r="BH267" i="2"/>
  <c r="BG267" i="2"/>
  <c r="BF267" i="2"/>
  <c r="T267" i="2"/>
  <c r="R267" i="2"/>
  <c r="P267" i="2"/>
  <c r="BK267" i="2"/>
  <c r="J267" i="2"/>
  <c r="BE267" i="2"/>
  <c r="BI265" i="2"/>
  <c r="BH265" i="2"/>
  <c r="BG265" i="2"/>
  <c r="BF265" i="2"/>
  <c r="T265" i="2"/>
  <c r="R265" i="2"/>
  <c r="P265" i="2"/>
  <c r="BK265" i="2"/>
  <c r="J265" i="2"/>
  <c r="BE265" i="2" s="1"/>
  <c r="BI264" i="2"/>
  <c r="BH264" i="2"/>
  <c r="BG264" i="2"/>
  <c r="BF264" i="2"/>
  <c r="T264" i="2"/>
  <c r="R264" i="2"/>
  <c r="P264" i="2"/>
  <c r="BK264" i="2"/>
  <c r="J264" i="2"/>
  <c r="BE264" i="2"/>
  <c r="BI262" i="2"/>
  <c r="BH262" i="2"/>
  <c r="BG262" i="2"/>
  <c r="BF262" i="2"/>
  <c r="T262" i="2"/>
  <c r="R262" i="2"/>
  <c r="R253" i="2" s="1"/>
  <c r="P262" i="2"/>
  <c r="BK262" i="2"/>
  <c r="J262" i="2"/>
  <c r="BE262" i="2"/>
  <c r="BI261" i="2"/>
  <c r="BH261" i="2"/>
  <c r="BG261" i="2"/>
  <c r="BF261" i="2"/>
  <c r="T261" i="2"/>
  <c r="R261" i="2"/>
  <c r="P261" i="2"/>
  <c r="BK261" i="2"/>
  <c r="BK253" i="2" s="1"/>
  <c r="J253" i="2" s="1"/>
  <c r="J62" i="2" s="1"/>
  <c r="J261" i="2"/>
  <c r="BE261" i="2"/>
  <c r="BI258" i="2"/>
  <c r="BH258" i="2"/>
  <c r="BG258" i="2"/>
  <c r="BF258" i="2"/>
  <c r="T258" i="2"/>
  <c r="R258" i="2"/>
  <c r="P258" i="2"/>
  <c r="BK258" i="2"/>
  <c r="J258" i="2"/>
  <c r="BE258" i="2"/>
  <c r="BI255" i="2"/>
  <c r="BH255" i="2"/>
  <c r="BG255" i="2"/>
  <c r="BF255" i="2"/>
  <c r="T255" i="2"/>
  <c r="R255" i="2"/>
  <c r="P255" i="2"/>
  <c r="BK255" i="2"/>
  <c r="J255" i="2"/>
  <c r="BE255" i="2"/>
  <c r="BI254" i="2"/>
  <c r="BH254" i="2"/>
  <c r="BG254" i="2"/>
  <c r="BF254" i="2"/>
  <c r="T254" i="2"/>
  <c r="T253" i="2"/>
  <c r="R254" i="2"/>
  <c r="P254" i="2"/>
  <c r="P253" i="2" s="1"/>
  <c r="BK254" i="2"/>
  <c r="J254" i="2"/>
  <c r="BE254" i="2" s="1"/>
  <c r="BI252" i="2"/>
  <c r="BH252" i="2"/>
  <c r="BG252" i="2"/>
  <c r="BF252" i="2"/>
  <c r="T252" i="2"/>
  <c r="R252" i="2"/>
  <c r="P252" i="2"/>
  <c r="BK252" i="2"/>
  <c r="J252" i="2"/>
  <c r="BE252" i="2"/>
  <c r="BI248" i="2"/>
  <c r="BH248" i="2"/>
  <c r="BG248" i="2"/>
  <c r="BF248" i="2"/>
  <c r="T248" i="2"/>
  <c r="R248" i="2"/>
  <c r="P248" i="2"/>
  <c r="BK248" i="2"/>
  <c r="J248" i="2"/>
  <c r="BE248" i="2"/>
  <c r="BI247" i="2"/>
  <c r="BH247" i="2"/>
  <c r="BG247" i="2"/>
  <c r="BF247" i="2"/>
  <c r="T247" i="2"/>
  <c r="T227" i="2" s="1"/>
  <c r="R247" i="2"/>
  <c r="R227" i="2" s="1"/>
  <c r="P247" i="2"/>
  <c r="BK247" i="2"/>
  <c r="J247" i="2"/>
  <c r="BE247" i="2" s="1"/>
  <c r="BI241" i="2"/>
  <c r="BH241" i="2"/>
  <c r="BG241" i="2"/>
  <c r="BF241" i="2"/>
  <c r="T241" i="2"/>
  <c r="R241" i="2"/>
  <c r="P241" i="2"/>
  <c r="P227" i="2" s="1"/>
  <c r="BK241" i="2"/>
  <c r="J241" i="2"/>
  <c r="BE241" i="2"/>
  <c r="BI234" i="2"/>
  <c r="BH234" i="2"/>
  <c r="BG234" i="2"/>
  <c r="BF234" i="2"/>
  <c r="T234" i="2"/>
  <c r="R234" i="2"/>
  <c r="P234" i="2"/>
  <c r="BK234" i="2"/>
  <c r="J234" i="2"/>
  <c r="BE234" i="2"/>
  <c r="BI228" i="2"/>
  <c r="BH228" i="2"/>
  <c r="BG228" i="2"/>
  <c r="BF228" i="2"/>
  <c r="T228" i="2"/>
  <c r="R228" i="2"/>
  <c r="P228" i="2"/>
  <c r="BK228" i="2"/>
  <c r="BK227" i="2"/>
  <c r="J227" i="2" s="1"/>
  <c r="J61" i="2" s="1"/>
  <c r="J228" i="2"/>
  <c r="BE228" i="2" s="1"/>
  <c r="BI226" i="2"/>
  <c r="BH226" i="2"/>
  <c r="BG226" i="2"/>
  <c r="BF226" i="2"/>
  <c r="T226" i="2"/>
  <c r="R226" i="2"/>
  <c r="P226" i="2"/>
  <c r="BK226" i="2"/>
  <c r="J226" i="2"/>
  <c r="BE226" i="2"/>
  <c r="BI223" i="2"/>
  <c r="BH223" i="2"/>
  <c r="BG223" i="2"/>
  <c r="BF223" i="2"/>
  <c r="T223" i="2"/>
  <c r="R223" i="2"/>
  <c r="P223" i="2"/>
  <c r="BK223" i="2"/>
  <c r="J223" i="2"/>
  <c r="BE223" i="2"/>
  <c r="BI222" i="2"/>
  <c r="BH222" i="2"/>
  <c r="BG222" i="2"/>
  <c r="BF222" i="2"/>
  <c r="T222" i="2"/>
  <c r="R222" i="2"/>
  <c r="P222" i="2"/>
  <c r="BK222" i="2"/>
  <c r="J222" i="2"/>
  <c r="BE222" i="2"/>
  <c r="BI219" i="2"/>
  <c r="BH219" i="2"/>
  <c r="BG219" i="2"/>
  <c r="BF219" i="2"/>
  <c r="T219" i="2"/>
  <c r="R219" i="2"/>
  <c r="P219" i="2"/>
  <c r="BK219" i="2"/>
  <c r="J219" i="2"/>
  <c r="BE219" i="2"/>
  <c r="BI218" i="2"/>
  <c r="BH218" i="2"/>
  <c r="BG218" i="2"/>
  <c r="BF218" i="2"/>
  <c r="T218" i="2"/>
  <c r="R218" i="2"/>
  <c r="P218" i="2"/>
  <c r="BK218" i="2"/>
  <c r="J218" i="2"/>
  <c r="BE218" i="2"/>
  <c r="BI214" i="2"/>
  <c r="BH214" i="2"/>
  <c r="BG214" i="2"/>
  <c r="BF214" i="2"/>
  <c r="T214" i="2"/>
  <c r="R214" i="2"/>
  <c r="P214" i="2"/>
  <c r="BK214" i="2"/>
  <c r="J214" i="2"/>
  <c r="BE214" i="2" s="1"/>
  <c r="BI210" i="2"/>
  <c r="BH210" i="2"/>
  <c r="BG210" i="2"/>
  <c r="BF210" i="2"/>
  <c r="T210" i="2"/>
  <c r="R210" i="2"/>
  <c r="P210" i="2"/>
  <c r="BK210" i="2"/>
  <c r="J210" i="2"/>
  <c r="BE210" i="2"/>
  <c r="BI209" i="2"/>
  <c r="BH209" i="2"/>
  <c r="BG209" i="2"/>
  <c r="BF209" i="2"/>
  <c r="T209" i="2"/>
  <c r="R209" i="2"/>
  <c r="P209" i="2"/>
  <c r="BK209" i="2"/>
  <c r="J209" i="2"/>
  <c r="BE209" i="2"/>
  <c r="BI208" i="2"/>
  <c r="BH208" i="2"/>
  <c r="BG208" i="2"/>
  <c r="BF208" i="2"/>
  <c r="T208" i="2"/>
  <c r="R208" i="2"/>
  <c r="P208" i="2"/>
  <c r="BK208" i="2"/>
  <c r="J208" i="2"/>
  <c r="BE208" i="2"/>
  <c r="BI204" i="2"/>
  <c r="BH204" i="2"/>
  <c r="BG204" i="2"/>
  <c r="BF204" i="2"/>
  <c r="T204" i="2"/>
  <c r="R204" i="2"/>
  <c r="P204" i="2"/>
  <c r="BK204" i="2"/>
  <c r="J204" i="2"/>
  <c r="BE204" i="2"/>
  <c r="BI203" i="2"/>
  <c r="BH203" i="2"/>
  <c r="BG203" i="2"/>
  <c r="BF203" i="2"/>
  <c r="T203" i="2"/>
  <c r="R203" i="2"/>
  <c r="P203" i="2"/>
  <c r="BK203" i="2"/>
  <c r="J203" i="2"/>
  <c r="BE203" i="2"/>
  <c r="BI200" i="2"/>
  <c r="BH200" i="2"/>
  <c r="BG200" i="2"/>
  <c r="BF200" i="2"/>
  <c r="T200" i="2"/>
  <c r="R200" i="2"/>
  <c r="P200" i="2"/>
  <c r="BK200" i="2"/>
  <c r="J200" i="2"/>
  <c r="BE200" i="2" s="1"/>
  <c r="BI197" i="2"/>
  <c r="BH197" i="2"/>
  <c r="BG197" i="2"/>
  <c r="BF197" i="2"/>
  <c r="T197" i="2"/>
  <c r="R197" i="2"/>
  <c r="P197" i="2"/>
  <c r="BK197" i="2"/>
  <c r="J197" i="2"/>
  <c r="BE197" i="2"/>
  <c r="BI193" i="2"/>
  <c r="BH193" i="2"/>
  <c r="BG193" i="2"/>
  <c r="BF193" i="2"/>
  <c r="T193" i="2"/>
  <c r="R193" i="2"/>
  <c r="R181" i="2" s="1"/>
  <c r="P193" i="2"/>
  <c r="BK193" i="2"/>
  <c r="J193" i="2"/>
  <c r="BE193" i="2"/>
  <c r="BI190" i="2"/>
  <c r="BH190" i="2"/>
  <c r="BG190" i="2"/>
  <c r="BF190" i="2"/>
  <c r="T190" i="2"/>
  <c r="R190" i="2"/>
  <c r="P190" i="2"/>
  <c r="BK190" i="2"/>
  <c r="BK181" i="2" s="1"/>
  <c r="J181" i="2" s="1"/>
  <c r="J60" i="2" s="1"/>
  <c r="J190" i="2"/>
  <c r="BE190" i="2"/>
  <c r="BI189" i="2"/>
  <c r="BH189" i="2"/>
  <c r="BG189" i="2"/>
  <c r="BF189" i="2"/>
  <c r="T189" i="2"/>
  <c r="R189" i="2"/>
  <c r="P189" i="2"/>
  <c r="BK189" i="2"/>
  <c r="J189" i="2"/>
  <c r="BE189" i="2"/>
  <c r="BI188" i="2"/>
  <c r="BH188" i="2"/>
  <c r="BG188" i="2"/>
  <c r="BF188" i="2"/>
  <c r="T188" i="2"/>
  <c r="R188" i="2"/>
  <c r="P188" i="2"/>
  <c r="BK188" i="2"/>
  <c r="J188" i="2"/>
  <c r="BE188" i="2"/>
  <c r="BI182" i="2"/>
  <c r="BH182" i="2"/>
  <c r="BG182" i="2"/>
  <c r="BF182" i="2"/>
  <c r="T182" i="2"/>
  <c r="T181" i="2"/>
  <c r="R182" i="2"/>
  <c r="P182" i="2"/>
  <c r="P181" i="2" s="1"/>
  <c r="BK182" i="2"/>
  <c r="J182" i="2"/>
  <c r="BE182" i="2" s="1"/>
  <c r="BI178" i="2"/>
  <c r="BH178" i="2"/>
  <c r="BG178" i="2"/>
  <c r="BF178" i="2"/>
  <c r="T178" i="2"/>
  <c r="R178" i="2"/>
  <c r="P178" i="2"/>
  <c r="BK178" i="2"/>
  <c r="J178" i="2"/>
  <c r="BE178" i="2"/>
  <c r="BI174" i="2"/>
  <c r="BH174" i="2"/>
  <c r="BG174" i="2"/>
  <c r="BF174" i="2"/>
  <c r="T174" i="2"/>
  <c r="R174" i="2"/>
  <c r="P174" i="2"/>
  <c r="BK174" i="2"/>
  <c r="J174" i="2"/>
  <c r="BE174" i="2"/>
  <c r="BI171" i="2"/>
  <c r="BH171" i="2"/>
  <c r="BG171" i="2"/>
  <c r="BF171" i="2"/>
  <c r="T171" i="2"/>
  <c r="R171" i="2"/>
  <c r="P171" i="2"/>
  <c r="BK171" i="2"/>
  <c r="J171" i="2"/>
  <c r="BE171" i="2" s="1"/>
  <c r="BI167" i="2"/>
  <c r="BH167" i="2"/>
  <c r="BG167" i="2"/>
  <c r="BF167" i="2"/>
  <c r="T167" i="2"/>
  <c r="R167" i="2"/>
  <c r="P167" i="2"/>
  <c r="BK167" i="2"/>
  <c r="J167" i="2"/>
  <c r="BE167" i="2"/>
  <c r="BI164" i="2"/>
  <c r="BH164" i="2"/>
  <c r="BG164" i="2"/>
  <c r="BF164" i="2"/>
  <c r="T164" i="2"/>
  <c r="R164" i="2"/>
  <c r="P164" i="2"/>
  <c r="BK164" i="2"/>
  <c r="J164" i="2"/>
  <c r="BE164" i="2"/>
  <c r="BI163" i="2"/>
  <c r="BH163" i="2"/>
  <c r="BG163" i="2"/>
  <c r="BF163" i="2"/>
  <c r="T163" i="2"/>
  <c r="R163" i="2"/>
  <c r="P163" i="2"/>
  <c r="BK163" i="2"/>
  <c r="J163" i="2"/>
  <c r="BE163" i="2"/>
  <c r="BI158" i="2"/>
  <c r="BH158" i="2"/>
  <c r="BG158" i="2"/>
  <c r="BF158" i="2"/>
  <c r="T158" i="2"/>
  <c r="R158" i="2"/>
  <c r="P158" i="2"/>
  <c r="BK158" i="2"/>
  <c r="J158" i="2"/>
  <c r="BE158" i="2"/>
  <c r="BI152" i="2"/>
  <c r="BH152" i="2"/>
  <c r="BG152" i="2"/>
  <c r="BF152" i="2"/>
  <c r="T152" i="2"/>
  <c r="R152" i="2"/>
  <c r="P152" i="2"/>
  <c r="BK152" i="2"/>
  <c r="J152" i="2"/>
  <c r="BE152" i="2"/>
  <c r="BI149" i="2"/>
  <c r="BH149" i="2"/>
  <c r="BG149" i="2"/>
  <c r="BF149" i="2"/>
  <c r="T149" i="2"/>
  <c r="T141" i="2" s="1"/>
  <c r="R149" i="2"/>
  <c r="R141" i="2" s="1"/>
  <c r="P149" i="2"/>
  <c r="BK149" i="2"/>
  <c r="J149" i="2"/>
  <c r="BE149" i="2" s="1"/>
  <c r="BI147" i="2"/>
  <c r="BH147" i="2"/>
  <c r="BG147" i="2"/>
  <c r="BF147" i="2"/>
  <c r="T147" i="2"/>
  <c r="R147" i="2"/>
  <c r="P147" i="2"/>
  <c r="P141" i="2" s="1"/>
  <c r="BK147" i="2"/>
  <c r="J147" i="2"/>
  <c r="BE147" i="2"/>
  <c r="BI146" i="2"/>
  <c r="BH146" i="2"/>
  <c r="BG146" i="2"/>
  <c r="BF146" i="2"/>
  <c r="T146" i="2"/>
  <c r="R146" i="2"/>
  <c r="P146" i="2"/>
  <c r="BK146" i="2"/>
  <c r="J146" i="2"/>
  <c r="BE146" i="2"/>
  <c r="BI142" i="2"/>
  <c r="BH142" i="2"/>
  <c r="BG142" i="2"/>
  <c r="BF142" i="2"/>
  <c r="T142" i="2"/>
  <c r="R142" i="2"/>
  <c r="P142" i="2"/>
  <c r="BK142" i="2"/>
  <c r="BK141" i="2"/>
  <c r="J141" i="2" s="1"/>
  <c r="J59" i="2" s="1"/>
  <c r="J142" i="2"/>
  <c r="BE142" i="2" s="1"/>
  <c r="BI135" i="2"/>
  <c r="BH135" i="2"/>
  <c r="BG135" i="2"/>
  <c r="BF135" i="2"/>
  <c r="T135" i="2"/>
  <c r="R135" i="2"/>
  <c r="P135" i="2"/>
  <c r="BK135" i="2"/>
  <c r="J135" i="2"/>
  <c r="BE135" i="2"/>
  <c r="BI134" i="2"/>
  <c r="BH134" i="2"/>
  <c r="BG134" i="2"/>
  <c r="BF134" i="2"/>
  <c r="T134" i="2"/>
  <c r="R134" i="2"/>
  <c r="P134" i="2"/>
  <c r="BK134" i="2"/>
  <c r="J134" i="2"/>
  <c r="BE134" i="2"/>
  <c r="BI133" i="2"/>
  <c r="BH133" i="2"/>
  <c r="BG133" i="2"/>
  <c r="BF133" i="2"/>
  <c r="T133" i="2"/>
  <c r="R133" i="2"/>
  <c r="P133" i="2"/>
  <c r="BK133" i="2"/>
  <c r="J133" i="2"/>
  <c r="BE133" i="2"/>
  <c r="BI131" i="2"/>
  <c r="BH131" i="2"/>
  <c r="BG131" i="2"/>
  <c r="BF131" i="2"/>
  <c r="T131" i="2"/>
  <c r="R131" i="2"/>
  <c r="P131" i="2"/>
  <c r="BK131" i="2"/>
  <c r="J131" i="2"/>
  <c r="BE131" i="2"/>
  <c r="BI130" i="2"/>
  <c r="BH130" i="2"/>
  <c r="BG130" i="2"/>
  <c r="BF130" i="2"/>
  <c r="T130" i="2"/>
  <c r="R130" i="2"/>
  <c r="P130" i="2"/>
  <c r="BK130" i="2"/>
  <c r="J130" i="2"/>
  <c r="BE130" i="2"/>
  <c r="BI125" i="2"/>
  <c r="BH125" i="2"/>
  <c r="BG125" i="2"/>
  <c r="BF125" i="2"/>
  <c r="T125" i="2"/>
  <c r="R125" i="2"/>
  <c r="P125" i="2"/>
  <c r="BK125" i="2"/>
  <c r="J125" i="2"/>
  <c r="BE125" i="2" s="1"/>
  <c r="BI119" i="2"/>
  <c r="BH119" i="2"/>
  <c r="BG119" i="2"/>
  <c r="BF119" i="2"/>
  <c r="T119" i="2"/>
  <c r="R119" i="2"/>
  <c r="P119" i="2"/>
  <c r="BK119" i="2"/>
  <c r="J119" i="2"/>
  <c r="BE119" i="2"/>
  <c r="BI118" i="2"/>
  <c r="BH118" i="2"/>
  <c r="BG118" i="2"/>
  <c r="BF118" i="2"/>
  <c r="T118" i="2"/>
  <c r="R118" i="2"/>
  <c r="P118" i="2"/>
  <c r="BK118" i="2"/>
  <c r="J118" i="2"/>
  <c r="BE118" i="2"/>
  <c r="BI114" i="2"/>
  <c r="BH114" i="2"/>
  <c r="BG114" i="2"/>
  <c r="BF114" i="2"/>
  <c r="T114" i="2"/>
  <c r="R114" i="2"/>
  <c r="P114" i="2"/>
  <c r="BK114" i="2"/>
  <c r="J114" i="2"/>
  <c r="BE114" i="2"/>
  <c r="BI113" i="2"/>
  <c r="F34" i="2" s="1"/>
  <c r="BD52" i="1" s="1"/>
  <c r="BH113" i="2"/>
  <c r="BG113" i="2"/>
  <c r="BF113" i="2"/>
  <c r="T113" i="2"/>
  <c r="R113" i="2"/>
  <c r="P113" i="2"/>
  <c r="BK113" i="2"/>
  <c r="J113" i="2"/>
  <c r="BE113" i="2"/>
  <c r="BI109" i="2"/>
  <c r="BH109" i="2"/>
  <c r="BG109" i="2"/>
  <c r="F32" i="2" s="1"/>
  <c r="BB52" i="1" s="1"/>
  <c r="BB51" i="1" s="1"/>
  <c r="BF109" i="2"/>
  <c r="J31" i="2" s="1"/>
  <c r="AW52" i="1" s="1"/>
  <c r="T109" i="2"/>
  <c r="R109" i="2"/>
  <c r="P109" i="2"/>
  <c r="BK109" i="2"/>
  <c r="J109" i="2"/>
  <c r="BE109" i="2"/>
  <c r="BI108" i="2"/>
  <c r="BH108" i="2"/>
  <c r="BG108" i="2"/>
  <c r="BF108" i="2"/>
  <c r="T108" i="2"/>
  <c r="R108" i="2"/>
  <c r="R102" i="2" s="1"/>
  <c r="P108" i="2"/>
  <c r="BK108" i="2"/>
  <c r="J108" i="2"/>
  <c r="BE108" i="2" s="1"/>
  <c r="BI107" i="2"/>
  <c r="BH107" i="2"/>
  <c r="BG107" i="2"/>
  <c r="BF107" i="2"/>
  <c r="T107" i="2"/>
  <c r="R107" i="2"/>
  <c r="P107" i="2"/>
  <c r="BK107" i="2"/>
  <c r="J107" i="2"/>
  <c r="BE107" i="2"/>
  <c r="BI106" i="2"/>
  <c r="BH106" i="2"/>
  <c r="BG106" i="2"/>
  <c r="BF106" i="2"/>
  <c r="T106" i="2"/>
  <c r="R106" i="2"/>
  <c r="P106" i="2"/>
  <c r="BK106" i="2"/>
  <c r="J106" i="2"/>
  <c r="BE106" i="2"/>
  <c r="BI103" i="2"/>
  <c r="BH103" i="2"/>
  <c r="F33" i="2" s="1"/>
  <c r="BC52" i="1" s="1"/>
  <c r="BG103" i="2"/>
  <c r="BF103" i="2"/>
  <c r="F31" i="2" s="1"/>
  <c r="BA52" i="1" s="1"/>
  <c r="T103" i="2"/>
  <c r="T102" i="2" s="1"/>
  <c r="T101" i="2" s="1"/>
  <c r="R103" i="2"/>
  <c r="P103" i="2"/>
  <c r="P102" i="2"/>
  <c r="BK103" i="2"/>
  <c r="BK102" i="2" s="1"/>
  <c r="J103" i="2"/>
  <c r="BE103" i="2" s="1"/>
  <c r="J96" i="2"/>
  <c r="F96" i="2"/>
  <c r="F94" i="2"/>
  <c r="E92" i="2"/>
  <c r="J51" i="2"/>
  <c r="F51" i="2"/>
  <c r="F49" i="2"/>
  <c r="E47" i="2"/>
  <c r="J18" i="2"/>
  <c r="E18" i="2"/>
  <c r="F97" i="2" s="1"/>
  <c r="J17" i="2"/>
  <c r="J12" i="2"/>
  <c r="J94" i="2" s="1"/>
  <c r="E7" i="2"/>
  <c r="E90" i="2" s="1"/>
  <c r="AS51" i="1"/>
  <c r="AT74" i="1"/>
  <c r="AT72" i="1"/>
  <c r="AT71" i="1"/>
  <c r="AT61" i="1"/>
  <c r="AN61" i="1"/>
  <c r="AT60" i="1"/>
  <c r="AT59" i="1"/>
  <c r="AN59" i="1"/>
  <c r="AT53" i="1"/>
  <c r="L47" i="1"/>
  <c r="AM46" i="1"/>
  <c r="L46" i="1"/>
  <c r="AM44" i="1"/>
  <c r="L44" i="1"/>
  <c r="L42" i="1"/>
  <c r="L41" i="1"/>
  <c r="T602" i="2" l="1"/>
  <c r="T354" i="2" s="1"/>
  <c r="T100" i="2" s="1"/>
  <c r="J102" i="2"/>
  <c r="J58" i="2" s="1"/>
  <c r="BK101" i="2"/>
  <c r="P354" i="2"/>
  <c r="P101" i="2"/>
  <c r="R354" i="2"/>
  <c r="J27" i="3"/>
  <c r="J56" i="3"/>
  <c r="J80" i="4"/>
  <c r="J58" i="4" s="1"/>
  <c r="BK79" i="4"/>
  <c r="J79" i="6"/>
  <c r="J57" i="6" s="1"/>
  <c r="BK78" i="6"/>
  <c r="J78" i="6" s="1"/>
  <c r="BD51" i="1"/>
  <c r="W30" i="1" s="1"/>
  <c r="AX51" i="1"/>
  <c r="W28" i="1"/>
  <c r="J30" i="5"/>
  <c r="AV55" i="1" s="1"/>
  <c r="AT55" i="1" s="1"/>
  <c r="F30" i="5"/>
  <c r="AZ55" i="1" s="1"/>
  <c r="R101" i="2"/>
  <c r="J30" i="2"/>
  <c r="AV52" i="1" s="1"/>
  <c r="AT52" i="1" s="1"/>
  <c r="F30" i="2"/>
  <c r="AZ52" i="1" s="1"/>
  <c r="J355" i="2"/>
  <c r="J67" i="2" s="1"/>
  <c r="BK354" i="2"/>
  <c r="J354" i="2" s="1"/>
  <c r="J66" i="2" s="1"/>
  <c r="J56" i="13"/>
  <c r="E45" i="14"/>
  <c r="J31" i="15"/>
  <c r="AW65" i="1" s="1"/>
  <c r="F31" i="15"/>
  <c r="BA65" i="1" s="1"/>
  <c r="J72" i="17"/>
  <c r="J49" i="17"/>
  <c r="BK79" i="19"/>
  <c r="J30" i="20"/>
  <c r="AV70" i="1" s="1"/>
  <c r="AT70" i="1" s="1"/>
  <c r="J79" i="22"/>
  <c r="J57" i="22" s="1"/>
  <c r="BK78" i="22"/>
  <c r="J78" i="22" s="1"/>
  <c r="F31" i="4"/>
  <c r="BA54" i="1" s="1"/>
  <c r="BA51" i="1" s="1"/>
  <c r="F75" i="12"/>
  <c r="F52" i="12"/>
  <c r="J30" i="16"/>
  <c r="AV66" i="1" s="1"/>
  <c r="F30" i="16"/>
  <c r="AZ66" i="1" s="1"/>
  <c r="J31" i="26"/>
  <c r="AW76" i="1" s="1"/>
  <c r="F31" i="26"/>
  <c r="BA76" i="1" s="1"/>
  <c r="J49" i="2"/>
  <c r="J31" i="16"/>
  <c r="AW66" i="1" s="1"/>
  <c r="F31" i="16"/>
  <c r="BA66" i="1" s="1"/>
  <c r="E68" i="25"/>
  <c r="E45" i="25"/>
  <c r="J30" i="7"/>
  <c r="AV57" i="1" s="1"/>
  <c r="AT57" i="1" s="1"/>
  <c r="J80" i="15"/>
  <c r="J58" i="15" s="1"/>
  <c r="BK79" i="15"/>
  <c r="J30" i="17"/>
  <c r="AV67" i="1" s="1"/>
  <c r="AT67" i="1" s="1"/>
  <c r="F30" i="17"/>
  <c r="AZ67" i="1" s="1"/>
  <c r="J49" i="18"/>
  <c r="J80" i="20"/>
  <c r="J58" i="20" s="1"/>
  <c r="BK79" i="20"/>
  <c r="F52" i="26"/>
  <c r="J30" i="26"/>
  <c r="AV76" i="1" s="1"/>
  <c r="AT76" i="1" s="1"/>
  <c r="J49" i="5"/>
  <c r="J80" i="8"/>
  <c r="J58" i="8" s="1"/>
  <c r="BK79" i="8"/>
  <c r="E68" i="13"/>
  <c r="E45" i="13"/>
  <c r="J80" i="16"/>
  <c r="J58" i="16" s="1"/>
  <c r="BK79" i="16"/>
  <c r="F75" i="24"/>
  <c r="F52" i="24"/>
  <c r="J30" i="25"/>
  <c r="AV75" i="1" s="1"/>
  <c r="AT75" i="1" s="1"/>
  <c r="F30" i="25"/>
  <c r="AZ75" i="1" s="1"/>
  <c r="F52" i="2"/>
  <c r="BK78" i="5"/>
  <c r="J78" i="5" s="1"/>
  <c r="F52" i="14"/>
  <c r="BK79" i="17"/>
  <c r="J30" i="14"/>
  <c r="AV64" i="1" s="1"/>
  <c r="AT64" i="1" s="1"/>
  <c r="F30" i="14"/>
  <c r="AZ64" i="1" s="1"/>
  <c r="BK89" i="26"/>
  <c r="J89" i="26" s="1"/>
  <c r="J59" i="26" s="1"/>
  <c r="BK79" i="7"/>
  <c r="J56" i="11"/>
  <c r="J80" i="12"/>
  <c r="J58" i="12" s="1"/>
  <c r="J30" i="18"/>
  <c r="AV68" i="1" s="1"/>
  <c r="AT68" i="1" s="1"/>
  <c r="F30" i="18"/>
  <c r="AZ68" i="1" s="1"/>
  <c r="J30" i="23"/>
  <c r="AV73" i="1" s="1"/>
  <c r="AT73" i="1" s="1"/>
  <c r="AN73" i="1" s="1"/>
  <c r="F30" i="23"/>
  <c r="AZ73" i="1" s="1"/>
  <c r="J80" i="25"/>
  <c r="J58" i="25" s="1"/>
  <c r="BK79" i="25"/>
  <c r="BK83" i="26"/>
  <c r="J84" i="26"/>
  <c r="J58" i="26" s="1"/>
  <c r="J31" i="6"/>
  <c r="AW56" i="1" s="1"/>
  <c r="AT56" i="1" s="1"/>
  <c r="F31" i="6"/>
  <c r="BA56" i="1" s="1"/>
  <c r="J56" i="12"/>
  <c r="J27" i="12"/>
  <c r="J31" i="14"/>
  <c r="AW64" i="1" s="1"/>
  <c r="F31" i="14"/>
  <c r="BA64" i="1" s="1"/>
  <c r="J49" i="15"/>
  <c r="J72" i="15"/>
  <c r="P83" i="26"/>
  <c r="P82" i="26" s="1"/>
  <c r="AU76" i="1" s="1"/>
  <c r="F33" i="26"/>
  <c r="BC76" i="1" s="1"/>
  <c r="BC51" i="1" s="1"/>
  <c r="J79" i="3"/>
  <c r="J57" i="3" s="1"/>
  <c r="J30" i="13"/>
  <c r="AV63" i="1" s="1"/>
  <c r="AT63" i="1" s="1"/>
  <c r="F30" i="13"/>
  <c r="AZ63" i="1" s="1"/>
  <c r="BK79" i="18"/>
  <c r="J56" i="23"/>
  <c r="J56" i="24"/>
  <c r="J27" i="24"/>
  <c r="E45" i="2"/>
  <c r="J36" i="9"/>
  <c r="BK79" i="14"/>
  <c r="J80" i="14"/>
  <c r="J58" i="14" s="1"/>
  <c r="F30" i="19"/>
  <c r="AZ69" i="1" s="1"/>
  <c r="J30" i="19"/>
  <c r="AV69" i="1" s="1"/>
  <c r="AT69" i="1" s="1"/>
  <c r="J80" i="21"/>
  <c r="J58" i="21" s="1"/>
  <c r="BK79" i="21"/>
  <c r="J30" i="8"/>
  <c r="AV58" i="1" s="1"/>
  <c r="AT58" i="1" s="1"/>
  <c r="J79" i="10"/>
  <c r="J57" i="10" s="1"/>
  <c r="BK78" i="10"/>
  <c r="J78" i="10" s="1"/>
  <c r="AG63" i="1"/>
  <c r="AN63" i="1" s="1"/>
  <c r="J30" i="15"/>
  <c r="AV65" i="1" s="1"/>
  <c r="AT65" i="1" s="1"/>
  <c r="F30" i="15"/>
  <c r="AZ65" i="1" s="1"/>
  <c r="J72" i="16"/>
  <c r="J49" i="16"/>
  <c r="J80" i="22"/>
  <c r="J58" i="22" s="1"/>
  <c r="F75" i="23"/>
  <c r="E68" i="24"/>
  <c r="F30" i="26"/>
  <c r="AZ76" i="1" s="1"/>
  <c r="F52" i="25"/>
  <c r="E45" i="26"/>
  <c r="J49" i="21"/>
  <c r="F31" i="18"/>
  <c r="BA68" i="1" s="1"/>
  <c r="P100" i="2" l="1"/>
  <c r="AU52" i="1" s="1"/>
  <c r="AU51" i="1" s="1"/>
  <c r="R100" i="2"/>
  <c r="AW51" i="1"/>
  <c r="AK27" i="1" s="1"/>
  <c r="W27" i="1"/>
  <c r="AY51" i="1"/>
  <c r="W29" i="1"/>
  <c r="J79" i="25"/>
  <c r="J57" i="25" s="1"/>
  <c r="BK78" i="25"/>
  <c r="J78" i="25" s="1"/>
  <c r="J79" i="17"/>
  <c r="J57" i="17" s="1"/>
  <c r="BK78" i="17"/>
  <c r="J78" i="17" s="1"/>
  <c r="J79" i="8"/>
  <c r="J57" i="8" s="1"/>
  <c r="BK78" i="8"/>
  <c r="J78" i="8" s="1"/>
  <c r="BK82" i="26"/>
  <c r="J82" i="26" s="1"/>
  <c r="J83" i="26"/>
  <c r="J57" i="26" s="1"/>
  <c r="J56" i="6"/>
  <c r="J27" i="6"/>
  <c r="BK78" i="4"/>
  <c r="J78" i="4" s="1"/>
  <c r="J79" i="4"/>
  <c r="J57" i="4" s="1"/>
  <c r="BK78" i="14"/>
  <c r="J78" i="14" s="1"/>
  <c r="J79" i="14"/>
  <c r="J57" i="14" s="1"/>
  <c r="J56" i="5"/>
  <c r="J27" i="5"/>
  <c r="J27" i="22"/>
  <c r="J56" i="22"/>
  <c r="AZ51" i="1"/>
  <c r="J27" i="10"/>
  <c r="J56" i="10"/>
  <c r="AG74" i="1"/>
  <c r="AN74" i="1" s="1"/>
  <c r="J36" i="24"/>
  <c r="J79" i="20"/>
  <c r="J57" i="20" s="1"/>
  <c r="BK78" i="20"/>
  <c r="J78" i="20" s="1"/>
  <c r="J79" i="19"/>
  <c r="J57" i="19" s="1"/>
  <c r="BK78" i="19"/>
  <c r="J78" i="19" s="1"/>
  <c r="J36" i="3"/>
  <c r="AG53" i="1"/>
  <c r="AN53" i="1" s="1"/>
  <c r="AG62" i="1"/>
  <c r="AN62" i="1" s="1"/>
  <c r="J36" i="12"/>
  <c r="J36" i="23"/>
  <c r="J79" i="18"/>
  <c r="J57" i="18" s="1"/>
  <c r="BK78" i="18"/>
  <c r="J78" i="18" s="1"/>
  <c r="J79" i="7"/>
  <c r="J57" i="7" s="1"/>
  <c r="BK78" i="7"/>
  <c r="J78" i="7" s="1"/>
  <c r="BK78" i="16"/>
  <c r="J78" i="16" s="1"/>
  <c r="J79" i="16"/>
  <c r="J57" i="16" s="1"/>
  <c r="J79" i="21"/>
  <c r="J57" i="21" s="1"/>
  <c r="BK78" i="21"/>
  <c r="J78" i="21" s="1"/>
  <c r="AT66" i="1"/>
  <c r="J101" i="2"/>
  <c r="J57" i="2" s="1"/>
  <c r="BK100" i="2"/>
  <c r="J100" i="2" s="1"/>
  <c r="J79" i="15"/>
  <c r="J57" i="15" s="1"/>
  <c r="BK78" i="15"/>
  <c r="J78" i="15" s="1"/>
  <c r="J36" i="13"/>
  <c r="J56" i="8" l="1"/>
  <c r="J27" i="8"/>
  <c r="J56" i="17"/>
  <c r="J27" i="17"/>
  <c r="J27" i="2"/>
  <c r="J56" i="2"/>
  <c r="J27" i="25"/>
  <c r="J56" i="25"/>
  <c r="AG60" i="1"/>
  <c r="AN60" i="1" s="1"/>
  <c r="J36" i="10"/>
  <c r="J36" i="5"/>
  <c r="AG55" i="1"/>
  <c r="AN55" i="1" s="1"/>
  <c r="J56" i="7"/>
  <c r="J27" i="7"/>
  <c r="J56" i="20"/>
  <c r="J27" i="20"/>
  <c r="J56" i="14"/>
  <c r="J27" i="14"/>
  <c r="J56" i="26"/>
  <c r="J27" i="26"/>
  <c r="J27" i="21"/>
  <c r="J56" i="21"/>
  <c r="J56" i="19"/>
  <c r="J27" i="19"/>
  <c r="J56" i="4"/>
  <c r="J27" i="4"/>
  <c r="J56" i="16"/>
  <c r="J27" i="16"/>
  <c r="J36" i="6"/>
  <c r="AG56" i="1"/>
  <c r="AN56" i="1" s="1"/>
  <c r="AV51" i="1"/>
  <c r="W26" i="1"/>
  <c r="AG72" i="1"/>
  <c r="AN72" i="1" s="1"/>
  <c r="J36" i="22"/>
  <c r="J56" i="18"/>
  <c r="J27" i="18"/>
  <c r="J56" i="15"/>
  <c r="J27" i="15"/>
  <c r="AG68" i="1" l="1"/>
  <c r="AN68" i="1" s="1"/>
  <c r="J36" i="18"/>
  <c r="AG76" i="1"/>
  <c r="AN76" i="1" s="1"/>
  <c r="J36" i="26"/>
  <c r="J36" i="19"/>
  <c r="AG69" i="1"/>
  <c r="AN69" i="1" s="1"/>
  <c r="J36" i="25"/>
  <c r="AG75" i="1"/>
  <c r="AN75" i="1" s="1"/>
  <c r="J36" i="17"/>
  <c r="AG67" i="1"/>
  <c r="AN67" i="1" s="1"/>
  <c r="AG71" i="1"/>
  <c r="AN71" i="1" s="1"/>
  <c r="J36" i="21"/>
  <c r="AK26" i="1"/>
  <c r="AT51" i="1"/>
  <c r="J36" i="2"/>
  <c r="AG52" i="1"/>
  <c r="AG64" i="1"/>
  <c r="AN64" i="1" s="1"/>
  <c r="J36" i="14"/>
  <c r="AG66" i="1"/>
  <c r="AN66" i="1" s="1"/>
  <c r="J36" i="16"/>
  <c r="AG54" i="1"/>
  <c r="AN54" i="1" s="1"/>
  <c r="J36" i="4"/>
  <c r="J36" i="7"/>
  <c r="AG57" i="1"/>
  <c r="AN57" i="1" s="1"/>
  <c r="AG58" i="1"/>
  <c r="AN58" i="1" s="1"/>
  <c r="J36" i="8"/>
  <c r="AG70" i="1"/>
  <c r="AN70" i="1" s="1"/>
  <c r="J36" i="20"/>
  <c r="J36" i="15"/>
  <c r="AG65" i="1"/>
  <c r="AN65" i="1" s="1"/>
  <c r="AN52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<sst xmlns="http://schemas.openxmlformats.org/spreadsheetml/2006/main" count="12208" uniqueCount="1959">
  <si>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</si>
  <si>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</si>
  <si>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</si>
  <si>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</si>
  <si>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</si>
  <si>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</si>
  <si>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</si>
  <si>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{cc458486-0e08-4e75-8231-7b9ebc003591}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</si>
  <si>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</si>
  <si>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</si>
  <si>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</si>
  <si>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</si>
  <si>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</si>
  <si>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</si>
  <si>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</si>
  <si>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</si>
  <si>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</si>
  <si>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44/2018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</si>
  <si>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</si>
  <si>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</si>
  <si>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Nové pracoviště magnetické rezonance a interního příjmu včetně reorganizace 1.PP</t>
  </si>
  <si>
    <t>KSO:</t>
  </si>
  <si>
    <t>CC-CZ:</t>
  </si>
  <si>
    <t>Místo:</t>
  </si>
  <si>
    <t>pavilon I,Nemocnice Děčín</t>
  </si>
  <si>
    <t>Datum:</t>
  </si>
  <si>
    <t>8. 2. 2018</t>
  </si>
  <si>
    <t>Zadavatel:</t>
  </si>
  <si>
    <t>IČ:</t>
  </si>
  <si>
    <t>Krajská zdravotní, a.s. - Nemocnice Děčín, o.z.</t>
  </si>
  <si>
    <t>DIČ:</t>
  </si>
  <si>
    <t>Uchazeč:</t>
  </si>
  <si>
    <t>Vyplň údaj</t>
  </si>
  <si>
    <t>Projektant:</t>
  </si>
  <si>
    <t>JIKA CZ, ing Jiří Slánský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</si>
  <si>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</si>
  <si>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</si>
  <si>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</si>
  <si>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</si>
  <si>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</si>
  <si>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</si>
  <si>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</si>
  <si>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</si>
  <si>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</si>
  <si>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</si>
  <si>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</si>
  <si>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</si>
  <si>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</si>
  <si>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</si>
  <si>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</si>
  <si>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</si>
  <si>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</si>
  <si>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</si>
  <si>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</si>
  <si>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</si>
  <si>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</si>
  <si>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</si>
  <si>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</si>
  <si>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</si>
  <si>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</si>
  <si>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</si>
  <si>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</si>
  <si>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</si>
  <si>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</si>
  <si>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</si>
  <si>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</si>
  <si>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</si>
  <si>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</si>
  <si>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</si>
  <si>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</si>
  <si>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</si>
  <si>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</si>
  <si>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</si>
  <si>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</si>
  <si>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</si>
  <si>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</si>
  <si>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</si>
  <si>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ASŘ</t>
  </si>
  <si>
    <t>STA</t>
  </si>
  <si>
    <t>1</t>
  </si>
  <si>
    <t>{34efe704-fe1f-468a-a219-f3763cbd8c2d}</t>
  </si>
  <si>
    <t>2</t>
  </si>
  <si>
    <t>02</t>
  </si>
  <si>
    <t>Prvotní vybavení - nenaceňovat</t>
  </si>
  <si>
    <t>{8230abc7-d175-4ada-82a8-3c57308b5f84}</t>
  </si>
  <si>
    <t>03</t>
  </si>
  <si>
    <t>Volné a interiérové vybavení - nenaceňovat</t>
  </si>
  <si>
    <t>{3e823470-405f-4f89-ba42-87b6b848ec2f}</t>
  </si>
  <si>
    <t>04</t>
  </si>
  <si>
    <t>{3ff102bf-fe4d-42f3-b774-f428e270508f}</t>
  </si>
  <si>
    <t>05</t>
  </si>
  <si>
    <t>Ústřední topení</t>
  </si>
  <si>
    <t>{b9d38ba0-adc9-4b9d-ab06-3eaf7c7956a1}</t>
  </si>
  <si>
    <t>06</t>
  </si>
  <si>
    <t>Vzduchotechnika</t>
  </si>
  <si>
    <t>{cc0be8f0-179d-4f14-b99d-5ae991963bfe}</t>
  </si>
  <si>
    <t>07</t>
  </si>
  <si>
    <t>Měření a regulace</t>
  </si>
  <si>
    <t>{c7d80ad1-7c00-4ccf-8b75-cc011a43e5a7}</t>
  </si>
  <si>
    <t>08</t>
  </si>
  <si>
    <t>Kanalizace</t>
  </si>
  <si>
    <t>{f3882eed-0ac4-46ab-8042-e6c14833bb47}</t>
  </si>
  <si>
    <t>09</t>
  </si>
  <si>
    <t>Vodovod</t>
  </si>
  <si>
    <t>{1d89f24e-7488-41ed-98d9-73b2c611a987}</t>
  </si>
  <si>
    <t>10</t>
  </si>
  <si>
    <t>Přípojka splašková</t>
  </si>
  <si>
    <t>{651061b5-1533-4b1f-b1d3-995ad40dc24b}</t>
  </si>
  <si>
    <t>11</t>
  </si>
  <si>
    <t>Přípojka vodovodní</t>
  </si>
  <si>
    <t>{bd8b49e6-6400-43d6-a6d3-89be5cb2bc8b}</t>
  </si>
  <si>
    <t>12</t>
  </si>
  <si>
    <t>Dešťová kanalizace</t>
  </si>
  <si>
    <t>{97b76643-2631-453a-98d1-5808a15c2236}</t>
  </si>
  <si>
    <t>13</t>
  </si>
  <si>
    <t>Přeložka vodovodu</t>
  </si>
  <si>
    <t>{5d2da94b-ea48-40ad-a237-1b14630ab4bf}</t>
  </si>
  <si>
    <t>14</t>
  </si>
  <si>
    <t>EPS</t>
  </si>
  <si>
    <t>{a9db0951-dc5f-466d-8247-609f5df2457f}</t>
  </si>
  <si>
    <t>NN</t>
  </si>
  <si>
    <t>{9d39b819-9103-4866-94c6-d8d8d71f884b}</t>
  </si>
  <si>
    <t>16</t>
  </si>
  <si>
    <t>NN - osvětlení - nenaceňovat</t>
  </si>
  <si>
    <t>{71b55530-e6b7-47d6-8697-9a45e6a25777}</t>
  </si>
  <si>
    <t>17</t>
  </si>
  <si>
    <t>NN - bleskosvod</t>
  </si>
  <si>
    <t>{f9ede31e-fdff-40be-9fcc-6702de8a6bc2}</t>
  </si>
  <si>
    <t>18</t>
  </si>
  <si>
    <t>NN - přeložka</t>
  </si>
  <si>
    <t>{eb49f744-de90-4a26-b011-79e47e205b99}</t>
  </si>
  <si>
    <t>19</t>
  </si>
  <si>
    <t>NN - přípojka</t>
  </si>
  <si>
    <t>{f972a339-51d7-4f2e-ab3f-f230e88952ff}</t>
  </si>
  <si>
    <t>20</t>
  </si>
  <si>
    <t>SLP - kabeláž</t>
  </si>
  <si>
    <t>{b524b46a-d944-4eee-9b77-a370d555861d}</t>
  </si>
  <si>
    <t>SLP - koncové prvky - nenaceňovat</t>
  </si>
  <si>
    <t>{b7ddaa10-c1d8-4c38-b356-53d24ea234ef}</t>
  </si>
  <si>
    <t>22</t>
  </si>
  <si>
    <t>Medicinální plyny - nenaceňovat</t>
  </si>
  <si>
    <t>{c905402b-175e-49e3-9433-563e698922af}</t>
  </si>
  <si>
    <t>23</t>
  </si>
  <si>
    <t>Lékařská technologie  - nenaceňovat</t>
  </si>
  <si>
    <t>{32836142-780e-4015-a084-988d332de672}</t>
  </si>
  <si>
    <t>24</t>
  </si>
  <si>
    <t>Komunikace - nenaceňovat</t>
  </si>
  <si>
    <t>{58d837b6-6002-4b6b-92b0-e9a4e1077b06}</t>
  </si>
  <si>
    <t>VORN</t>
  </si>
  <si>
    <t>Vedlejší a ostatní rozpočtové náklady</t>
  </si>
  <si>
    <t>{740c9195-78f5-49c6-8e17-91f2bcea27e8}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</si>
  <si>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</si>
  <si>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</si>
  <si>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</si>
  <si>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</si>
  <si>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</si>
  <si>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</si>
  <si>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</si>
  <si>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ASŘ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</si>
  <si>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</si>
  <si>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</si>
  <si>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</si>
  <si>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</si>
  <si>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</si>
  <si>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</si>
  <si>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</si>
  <si>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</si>
  <si>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</si>
  <si>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</si>
  <si>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</si>
  <si>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</si>
  <si>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</si>
  <si>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</si>
  <si>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</si>
  <si>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</si>
  <si>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</si>
  <si>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</si>
  <si>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</si>
  <si>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725 - Zdravotechnika - zařizovací předměty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</si>
  <si>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</si>
  <si>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</si>
  <si>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</si>
  <si>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</si>
  <si>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</si>
  <si>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</si>
  <si>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</si>
  <si>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</si>
  <si>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</si>
  <si>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</si>
  <si>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</si>
  <si>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</si>
  <si>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</si>
  <si>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</si>
  <si>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</si>
  <si>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</si>
  <si>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</si>
  <si>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</si>
  <si>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</si>
  <si>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</si>
  <si>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</si>
  <si>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</si>
  <si>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</si>
  <si>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</si>
  <si>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</si>
  <si>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</si>
  <si>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</si>
  <si>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</si>
  <si>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122201101</t>
  </si>
  <si>
    <t>Odkopávky a prokopávky nezapažené  s přehozením výkopku na vzdálenost do 3 m nebo s naložením na dopravní prostředek v hornině tř. 3 do 100 m3</t>
  </si>
  <si>
    <t>m3</t>
  </si>
  <si>
    <t>CS ÚRS 2018 01</t>
  </si>
  <si>
    <t>4</t>
  </si>
  <si>
    <t>1144725183</t>
  </si>
  <si>
    <t>VV</t>
  </si>
  <si>
    <t>504,938*0,2</t>
  </si>
  <si>
    <t>Součet</t>
  </si>
  <si>
    <t>122201109</t>
  </si>
  <si>
    <t>Odkopávky a prokopávky nezapažené  s přehozením výkopku na vzdálenost do 3 m nebo s naložením na dopravní prostředek v hornině tř. 3 Příplatek k cenám za lepivost horniny tř. 3</t>
  </si>
  <si>
    <t>505563689</t>
  </si>
  <si>
    <t>3</t>
  </si>
  <si>
    <t>131201102</t>
  </si>
  <si>
    <t>Hloubení nezapažených jam a zářezů s urovnáním dna do předepsaného profilu a spádu v hornině tř. 3 přes 100 do 1 000 m3</t>
  </si>
  <si>
    <t>1565034371</t>
  </si>
  <si>
    <t>131201109</t>
  </si>
  <si>
    <t>Hloubení nezapažených jam a zářezů s urovnáním dna do předepsaného profilu a spádu Příplatek k cenám za lepivost horniny tř. 3</t>
  </si>
  <si>
    <t>-114843564</t>
  </si>
  <si>
    <t>5</t>
  </si>
  <si>
    <t>132201101</t>
  </si>
  <si>
    <t>Hloubení zapažených i nezapažených rýh šířky do 600 mm s urovnáním dna do předepsaného profilu a spádu v hornině tř. 3 do 100 m3</t>
  </si>
  <si>
    <t>CS ÚRS 2017 01</t>
  </si>
  <si>
    <t>1149445981</t>
  </si>
  <si>
    <t>PRO ZÁKLAD OPĚRNÉ ZDI</t>
  </si>
  <si>
    <t>7*0,6*0,6</t>
  </si>
  <si>
    <t>6</t>
  </si>
  <si>
    <t>132201109</t>
  </si>
  <si>
    <t>Hloubení zapažených i nezapažených rýh šířky do 600 mm s urovnáním dna do předepsaného profilu a spádu v hornině tř. 3 Příplatek k cenám za lepivost horniny tř. 3</t>
  </si>
  <si>
    <t>-413682503</t>
  </si>
  <si>
    <t>7</t>
  </si>
  <si>
    <t>133201101</t>
  </si>
  <si>
    <t>Hloubení zapažených i nezapažených šachet s případným nutným přemístěním výkopku ve výkopišti v hornině tř. 3 do 100 m3</t>
  </si>
  <si>
    <t>-1486406790</t>
  </si>
  <si>
    <t>PRO ZÁKLADOVÉ PATKY PŘÍSTŘEŠKU ODPADOVÉHO HOSPODÁŘSTVÍ</t>
  </si>
  <si>
    <t>(0,4*0,4*0,9)*4</t>
  </si>
  <si>
    <t>8</t>
  </si>
  <si>
    <t>133201109</t>
  </si>
  <si>
    <t>Hloubení zapažených i nezapažených šachet s případným nutným přemístěním výkopku ve výkopišti v hornině tř. 3 Příplatek k cenám za lepivost horniny tř. 3</t>
  </si>
  <si>
    <t>-1571942886</t>
  </si>
  <si>
    <t>9</t>
  </si>
  <si>
    <t>162301101</t>
  </si>
  <si>
    <t>Vodorovné přemístění výkopku nebo sypaniny po suchu  na obvyklém dopravním prostředku, bez naložení výkopku, avšak se složením bez rozhrnutí z horniny tř. 1 až 4 na vzdálenost přes 50 do 500 m</t>
  </si>
  <si>
    <t>-1971131840</t>
  </si>
  <si>
    <t xml:space="preserve">VNITROSTAVENIŠTNÍ PŘEMÍSTĚNÍ VÝKOPKU </t>
  </si>
  <si>
    <t>100,988+488,5+2,25+0,576</t>
  </si>
  <si>
    <t>DOPRAVA VÝKOPKU KE ZPĚTNÉMU ZÁSYPU</t>
  </si>
  <si>
    <t>355,75</t>
  </si>
  <si>
    <t>162701105</t>
  </si>
  <si>
    <t>Vodorovné přemístění výkopku nebo sypaniny po suchu  na obvyklém dopravním prostředku, bez naložení výkopku, avšak se složením bez rozhrnutí z horniny tř. 1 až 4 na vzdálenost přes 9 000 do 10 000 m</t>
  </si>
  <si>
    <t>1884385089</t>
  </si>
  <si>
    <t>ODVOZ PŘEBYTEČNÉHO VÝKOPKU</t>
  </si>
  <si>
    <t>592,314-355,75</t>
  </si>
  <si>
    <t>171201201</t>
  </si>
  <si>
    <t>Uložení sypaniny  na skládky</t>
  </si>
  <si>
    <t>-155602019</t>
  </si>
  <si>
    <t>171201211</t>
  </si>
  <si>
    <t>Poplatek za uložení stavebního odpadu na skládce (skládkovné) zeminy a kameniva zatříděného do Katalogu odpadů pod kódem 170 504</t>
  </si>
  <si>
    <t>t</t>
  </si>
  <si>
    <t>834593084</t>
  </si>
  <si>
    <t>232,144*1,65 'Přepočtené koeficientem množství</t>
  </si>
  <si>
    <t>174101101</t>
  </si>
  <si>
    <t>Zásyp sypaninou z jakékoliv horniny  s uložením výkopku ve vrstvách se zhutněním jam, šachet, rýh nebo kolem objektů v těchto vykopávkách</t>
  </si>
  <si>
    <t>149052502</t>
  </si>
  <si>
    <t>174101103.R01</t>
  </si>
  <si>
    <t>Úprava plochy terénu se zhutněním</t>
  </si>
  <si>
    <t>1348555243</t>
  </si>
  <si>
    <t>181951102</t>
  </si>
  <si>
    <t>Úprava pláně vyrovnáním výškových rozdílů  v hornině tř. 1 až 4 se zhutněním</t>
  </si>
  <si>
    <t>m2</t>
  </si>
  <si>
    <t>-238721513</t>
  </si>
  <si>
    <t>POD PŘÍSTAVBOU</t>
  </si>
  <si>
    <t>482,838</t>
  </si>
  <si>
    <t>POD PŘÍSTAVKEM ODPADOVÉHO HOSPODÁŘSTVÍ</t>
  </si>
  <si>
    <t>5,2*4,25</t>
  </si>
  <si>
    <t>Zakládání</t>
  </si>
  <si>
    <t>226113413</t>
  </si>
  <si>
    <t>Velkoprofilové vrty náběrovým vrtáním svislé nezapažené  průměru přes 1050 do 1250 mm, v hl přes 5 m v hornině tř. III</t>
  </si>
  <si>
    <t>m</t>
  </si>
  <si>
    <t>25669411</t>
  </si>
  <si>
    <t>"PILOTY H1" 18*5,4</t>
  </si>
  <si>
    <t>"PILOTY H2" 3*5,4</t>
  </si>
  <si>
    <t>231111113</t>
  </si>
  <si>
    <t>Zřízení výplně pilot bez vytažení pažnic  nezapažených nebo zapažených s ponecháním pažnice ve vrtu svislých z betonu prostého, v hl od 0 do 30 m, při průměru piloty přes 650 do 1250 mm</t>
  </si>
  <si>
    <t>-1330524240</t>
  </si>
  <si>
    <t>M</t>
  </si>
  <si>
    <t>58932908</t>
  </si>
  <si>
    <t>beton C 20/25 X0 XC2 kamenivo frakce 0/8</t>
  </si>
  <si>
    <t>-1781733900</t>
  </si>
  <si>
    <t>113,4*1,2 'Přepočtené koeficientem množství</t>
  </si>
  <si>
    <t>231611117</t>
  </si>
  <si>
    <t>Výztuž pilot betonovaných do země  z oceli 11 373 (EZ)</t>
  </si>
  <si>
    <t>1086408198</t>
  </si>
  <si>
    <t>136,08*0,04</t>
  </si>
  <si>
    <t>273313711</t>
  </si>
  <si>
    <t>Základy z betonu prostého desky z betonu kamenem neprokládaného tř. C 20/25</t>
  </si>
  <si>
    <t>1481063717</t>
  </si>
  <si>
    <t>PODKLADNÍ VRSTVA PRO HI SPODNÍ STAVBY</t>
  </si>
  <si>
    <t>482,838*0,092</t>
  </si>
  <si>
    <t>PODLAHA PŘÍSTŘEŠKU ODPADOVÉHO HOSPODÁŘSTVÍ</t>
  </si>
  <si>
    <t>5,2*4,25*0,2</t>
  </si>
  <si>
    <t>273351215</t>
  </si>
  <si>
    <t>Bednění základových stěn desek svislé nebo šikmé (odkloněné), půdorysně přímé nebo zalomené ve volných nebo zapažených jámách, rýhách, šachtách, včetně případných vzpěr zřízení</t>
  </si>
  <si>
    <t>-1908644588</t>
  </si>
  <si>
    <t xml:space="preserve">PODLAHA PŘÍSTŘEŠKU </t>
  </si>
  <si>
    <t>5,2*0,2*2</t>
  </si>
  <si>
    <t>4,25*0,2*2</t>
  </si>
  <si>
    <t>273351216</t>
  </si>
  <si>
    <t>Bednění základových stěn desek svislé nebo šikmé (odkloněné), půdorysně přímé nebo zalomené ve volných nebo zapažených jámách, rýhách, šachtách, včetně případných vzpěr odstranění</t>
  </si>
  <si>
    <t>734740988</t>
  </si>
  <si>
    <t>273361821</t>
  </si>
  <si>
    <t>Výztuž základů desek z betonářské oceli 10 505 (R) nebo BSt 500</t>
  </si>
  <si>
    <t>150842227</t>
  </si>
  <si>
    <t>48,841*0,12</t>
  </si>
  <si>
    <t>275313711</t>
  </si>
  <si>
    <t>Základy z betonu prostého patky a bloky z betonu kamenem neprokládaného tř. C 20/25</t>
  </si>
  <si>
    <t>-612945945</t>
  </si>
  <si>
    <t>ZÁKLADOVÉ PATKY PŘÍSTŘEŠKU ODPADOVÉHO HOSPODÁŘSTVÍ</t>
  </si>
  <si>
    <t>25</t>
  </si>
  <si>
    <t>275361821</t>
  </si>
  <si>
    <t>Výztuž základů patek z betonářské oceli 10 505 (R)</t>
  </si>
  <si>
    <t>347295727</t>
  </si>
  <si>
    <t>0,576*0,24</t>
  </si>
  <si>
    <t>26</t>
  </si>
  <si>
    <t>413123922</t>
  </si>
  <si>
    <t>Montáž trámů, průvlaků, ztužidel a obdobných dílců vodorovných konstrukcí  se svařovanými spoji do 18 m, hmotnosti přes 1,5 do 3 t</t>
  </si>
  <si>
    <t>kus</t>
  </si>
  <si>
    <t>348987591</t>
  </si>
  <si>
    <t>ZÁKLADOVÉ KONSTRUKCE</t>
  </si>
  <si>
    <t>27</t>
  </si>
  <si>
    <t>59341000,R01</t>
  </si>
  <si>
    <t>nosník základový (prefa základový pás) - specifikace a rozměr dle PD</t>
  </si>
  <si>
    <t>225502938</t>
  </si>
  <si>
    <t>9,3+7,6+6,9+1,98+5,15+5,15+5,15+1,45+5,675+5,675</t>
  </si>
  <si>
    <t>Svislé a kompletní konstrukce</t>
  </si>
  <si>
    <t>28</t>
  </si>
  <si>
    <t>311113143</t>
  </si>
  <si>
    <t>Nadzákladové zdi z tvárnic ztraceného bednění  hladkých, včetně výplně z betonu třídy C 20/25, tloušťky zdiva přes 200 do 250 mm</t>
  </si>
  <si>
    <t>-384014763</t>
  </si>
  <si>
    <t>ZDIVO STROJOVNY VZT</t>
  </si>
  <si>
    <t>7,8*2,25</t>
  </si>
  <si>
    <t>ODEČET OTVORŮ</t>
  </si>
  <si>
    <t>-1,1*2,1*2</t>
  </si>
  <si>
    <t>29</t>
  </si>
  <si>
    <t>311361821</t>
  </si>
  <si>
    <t>Výztuž nadzákladových zdí nosných svislých nebo odkloněných od svislice, rovných nebo oblých z betonářské oceli 10 505 (R) nebo BSt 500</t>
  </si>
  <si>
    <t>-1284312306</t>
  </si>
  <si>
    <t>30</t>
  </si>
  <si>
    <t>311234251.WNR</t>
  </si>
  <si>
    <t>Zdivo jednovrstvé z cihel Porotherm 30 - P10 na maltu M10 tl 300 mm</t>
  </si>
  <si>
    <t>-376569750</t>
  </si>
  <si>
    <t>31</t>
  </si>
  <si>
    <t>317144156.R01</t>
  </si>
  <si>
    <t>Překlad z lehkého betonu střední š 200 v 190 dl 1990 mm</t>
  </si>
  <si>
    <t>1928960915</t>
  </si>
  <si>
    <t>"B06" 2</t>
  </si>
  <si>
    <t>32</t>
  </si>
  <si>
    <t>317168054</t>
  </si>
  <si>
    <t>Překlady keramické vysoké osazené do maltového lože, šířky překladu 70 mm výšky 238 mm, délky 1750 mm</t>
  </si>
  <si>
    <t>-159108403</t>
  </si>
  <si>
    <t>"B02" 4</t>
  </si>
  <si>
    <t>"B03" 8</t>
  </si>
  <si>
    <t>33</t>
  </si>
  <si>
    <t>317168061</t>
  </si>
  <si>
    <t>Překlady keramické vysoké osazené do maltového lože, šířky překladu 70 mm výšky 238 mm, délky 3500 mm</t>
  </si>
  <si>
    <t>427440947</t>
  </si>
  <si>
    <t>"B01" 4</t>
  </si>
  <si>
    <t>34</t>
  </si>
  <si>
    <t>317941123</t>
  </si>
  <si>
    <t>Osazování ocelových válcovaných nosníků na zdivu  I nebo IE nebo U nebo UE nebo L č. 14 až 22 nebo výšky do 220 mm</t>
  </si>
  <si>
    <t>764883039</t>
  </si>
  <si>
    <t>"B04" 0,128</t>
  </si>
  <si>
    <t>35</t>
  </si>
  <si>
    <t>13010956</t>
  </si>
  <si>
    <t>ocel profilová HE-A 160 jakost 11 375</t>
  </si>
  <si>
    <t>-904925765</t>
  </si>
  <si>
    <t>36</t>
  </si>
  <si>
    <t>331124212</t>
  </si>
  <si>
    <t>Montáž sloupů v kompletu s patkou ze železobetonu hmotnosti přes 5 do 7,5 t</t>
  </si>
  <si>
    <t>436503845</t>
  </si>
  <si>
    <t>NOVÝ STAV</t>
  </si>
  <si>
    <t>37</t>
  </si>
  <si>
    <t>59311454</t>
  </si>
  <si>
    <t>patka ŽB základová 190x105x110 cm</t>
  </si>
  <si>
    <t>438630050</t>
  </si>
  <si>
    <t>38</t>
  </si>
  <si>
    <t>59330360.R01</t>
  </si>
  <si>
    <t>sloup nosný ŽB - přesná specifikace dle PD</t>
  </si>
  <si>
    <t>-745684778</t>
  </si>
  <si>
    <t>39</t>
  </si>
  <si>
    <t>341321410</t>
  </si>
  <si>
    <t>Stěny a příčky z betonu železového (bez výztuže) nosné tř. C 25/30</t>
  </si>
  <si>
    <t>1566461209</t>
  </si>
  <si>
    <t>OPĚRNÁ STĚNA (PROMĚNLIVÁ SÍLA ZDI,PRŮMĚRNÁ TL.250 MM)</t>
  </si>
  <si>
    <t>7*2,1*0,25</t>
  </si>
  <si>
    <t>40</t>
  </si>
  <si>
    <t>341351105</t>
  </si>
  <si>
    <t>Bednění stěn a příček nosných včetně vzpěr nebo jiného zajištění svislé nebo šikmé (odkloněné), půdorysně přímé nebo zalomené oboustranné za každou stranu - zřízení</t>
  </si>
  <si>
    <t>-222311846</t>
  </si>
  <si>
    <t>OPĚRNÁ STĚNA</t>
  </si>
  <si>
    <t>7*2,1</t>
  </si>
  <si>
    <t>41</t>
  </si>
  <si>
    <t>341351106</t>
  </si>
  <si>
    <t>Bednění stěn a příček nosných včetně vzpěr nebo jiného zajištění svislé nebo šikmé (odkloněné), půdorysně přímé nebo zalomené oboustranné za každou stranu - odstranění</t>
  </si>
  <si>
    <t>1466726487</t>
  </si>
  <si>
    <t>42</t>
  </si>
  <si>
    <t>341361821</t>
  </si>
  <si>
    <t>Výztuž stěn a příček nosných svislých nebo šikmých, rovných nebo oblých z betonářské oceli 10 505 (R) nebo BSt 500</t>
  </si>
  <si>
    <t>-1302123136</t>
  </si>
  <si>
    <t>3,675*0,2</t>
  </si>
  <si>
    <t>43</t>
  </si>
  <si>
    <t>389381001</t>
  </si>
  <si>
    <t>Dobetonování prefabrikovaných konstrukcí</t>
  </si>
  <si>
    <t>-1612751969</t>
  </si>
  <si>
    <t>44</t>
  </si>
  <si>
    <t>317121101</t>
  </si>
  <si>
    <t>Montáž prefabrikovaných překladů  délky do 1500 mm</t>
  </si>
  <si>
    <t>-1988362443</t>
  </si>
  <si>
    <t>"B05" 2</t>
  </si>
  <si>
    <t>45</t>
  </si>
  <si>
    <t>59321170</t>
  </si>
  <si>
    <t>překlad železobetonový příčkový RZP 89x14x14 cm</t>
  </si>
  <si>
    <t>-1426804495</t>
  </si>
  <si>
    <t>Vodorovné konstrukce</t>
  </si>
  <si>
    <t>46</t>
  </si>
  <si>
    <t>411133902</t>
  </si>
  <si>
    <t>Montáž stropních panelů z předpjatého betonu  bez závěsných háků, v budovách výšky do 18 m, hmotnosti přes 1,5 do 3 t</t>
  </si>
  <si>
    <t>758005138</t>
  </si>
  <si>
    <t>NOVÁ STROPNÍ KONSTRUKCE</t>
  </si>
  <si>
    <t>13*3</t>
  </si>
  <si>
    <t>47</t>
  </si>
  <si>
    <t>59346863</t>
  </si>
  <si>
    <t>panel stropní předpjatý 100x119x25 cm</t>
  </si>
  <si>
    <t>1101886893</t>
  </si>
  <si>
    <t>13*9,3</t>
  </si>
  <si>
    <t>13*7,6</t>
  </si>
  <si>
    <t>13*6,9</t>
  </si>
  <si>
    <t>10*4,35</t>
  </si>
  <si>
    <t>11*7,9</t>
  </si>
  <si>
    <t>48</t>
  </si>
  <si>
    <t>411354313</t>
  </si>
  <si>
    <t>Podpěrná konstrukce stropů - desek, kleneb a skořepin výška podepření do 4 m tloušťka stropu přes 15 do 25 cm zřízení</t>
  </si>
  <si>
    <t>-1375332053</t>
  </si>
  <si>
    <t>PODEPŘENÍ MONTOVANÉHO STROPU</t>
  </si>
  <si>
    <t>11,35*4,65</t>
  </si>
  <si>
    <t>15,45*23,8</t>
  </si>
  <si>
    <t>12,55*7,9</t>
  </si>
  <si>
    <t>49</t>
  </si>
  <si>
    <t>411354314</t>
  </si>
  <si>
    <t>Podpěrná konstrukce stropů - desek, kleneb a skořepin výška podepření do 4 m tloušťka stropu přes 15 do 25 cm odstranění</t>
  </si>
  <si>
    <t>-1558848544</t>
  </si>
  <si>
    <t>50</t>
  </si>
  <si>
    <t>413123902</t>
  </si>
  <si>
    <t>Montáž trámů, průvlaků, ztužidel a obdobných dílců vodorovných konstrukcí  s nesvařovanými spoji, v budovách výšky do 18 m, hmotnosti přes 1,5 do 3 t</t>
  </si>
  <si>
    <t>620075574</t>
  </si>
  <si>
    <t>ZTUŽUJÍCÍ PREFA NOSNÍKY</t>
  </si>
  <si>
    <t>51</t>
  </si>
  <si>
    <t>59341000.R01</t>
  </si>
  <si>
    <t>nosník ztužující - specifikace a rozměry dle PD</t>
  </si>
  <si>
    <t>950534349</t>
  </si>
  <si>
    <t>Úpravy povrchů, podlahy a osazování výplní</t>
  </si>
  <si>
    <t>52</t>
  </si>
  <si>
    <t>612315402</t>
  </si>
  <si>
    <t>Oprava vápenné omítky vnitřních ploch hrubé, tloušťky do 20 mm stěn, v rozsahu opravované plochy přes 10 do 30%</t>
  </si>
  <si>
    <t>2139297600</t>
  </si>
  <si>
    <t>53</t>
  </si>
  <si>
    <t>612321321</t>
  </si>
  <si>
    <t>Omítka vápenocementová vnitřních ploch  nanášená strojně jednovrstvá, tloušťky do 10 mm hladká svislých konstrukcí stěn</t>
  </si>
  <si>
    <t>1794346771</t>
  </si>
  <si>
    <t>"O3" 155,85</t>
  </si>
  <si>
    <t>54</t>
  </si>
  <si>
    <t>612321341</t>
  </si>
  <si>
    <t>Omítka vápenocementová vnitřních ploch  nanášená strojně dvouvrstvá, tloušťky jádrové omítky do 10 mm a tloušťky štuku do 3 mm štuková svislých konstrukcí stěn</t>
  </si>
  <si>
    <t>1762508124</t>
  </si>
  <si>
    <t>"O2" 428,5</t>
  </si>
  <si>
    <t>55</t>
  </si>
  <si>
    <t>622143003</t>
  </si>
  <si>
    <t>Montáž omítkových profilů  plastových nebo pozinkovaných, upevněných vtlačením do podkladní vrstvy nebo přibitím rohových s tkaninou</t>
  </si>
  <si>
    <t>-1333090183</t>
  </si>
  <si>
    <t>56</t>
  </si>
  <si>
    <t>59051480</t>
  </si>
  <si>
    <t>profil rohový Al s tkaninou kontaktního zateplení</t>
  </si>
  <si>
    <t>1998542974</t>
  </si>
  <si>
    <t>585*1,05 'Přepočtené koeficientem množství</t>
  </si>
  <si>
    <t>57</t>
  </si>
  <si>
    <t>622143004</t>
  </si>
  <si>
    <t>Montáž omítkových profilů  plastových nebo pozinkovaných, upevněných vtlačením do podkladní vrstvy nebo přibitím začišťovacích samolepících pro vytvoření dilatujícího spoje s okenním rámem</t>
  </si>
  <si>
    <t>-319472674</t>
  </si>
  <si>
    <t>58</t>
  </si>
  <si>
    <t>59051476</t>
  </si>
  <si>
    <t>profil okenní začišťovací se sklovláknitou armovací tkaninou 9 mm/2,4 m</t>
  </si>
  <si>
    <t>-999458841</t>
  </si>
  <si>
    <t>147,98*1,05 'Přepočtené koeficientem množství</t>
  </si>
  <si>
    <t>59</t>
  </si>
  <si>
    <t>622221041</t>
  </si>
  <si>
    <t>Montáž kontaktního zateplení  z desek z minerální vlny s podélnou orientací vláken na vnější stěny, tloušťky desek přes 160 mm</t>
  </si>
  <si>
    <t>-713584399</t>
  </si>
  <si>
    <t>60</t>
  </si>
  <si>
    <t>63151540</t>
  </si>
  <si>
    <t>deska izolační minerální kontaktních fasád podélné vlákno λ=0,036 tl 200mm</t>
  </si>
  <si>
    <t>1298140182</t>
  </si>
  <si>
    <t>428,5*1,02 'Přepočtené koeficientem množství</t>
  </si>
  <si>
    <t>61</t>
  </si>
  <si>
    <t>622531021</t>
  </si>
  <si>
    <t>Omítka tenkovrstvá silikonová vnějších ploch  probarvená, včetně penetrace podkladu zrnitá, tloušťky 2,0 mm stěn</t>
  </si>
  <si>
    <t>1394670949</t>
  </si>
  <si>
    <t>62</t>
  </si>
  <si>
    <t>629991011</t>
  </si>
  <si>
    <t>Zakrytí vnějších ploch před znečištěním  včetně pozdějšího odkrytí výplní otvorů a svislých ploch fólií přilepenou lepící páskou</t>
  </si>
  <si>
    <t>524166841</t>
  </si>
  <si>
    <t>OCHRANA OKENNÍCH KONSTRUKCÍ</t>
  </si>
  <si>
    <t>147,98</t>
  </si>
  <si>
    <t>63</t>
  </si>
  <si>
    <t>629995101</t>
  </si>
  <si>
    <t>Očištění vnějších ploch tlakovou vodou omytím</t>
  </si>
  <si>
    <t>1147557336</t>
  </si>
  <si>
    <t>64</t>
  </si>
  <si>
    <t>631311135</t>
  </si>
  <si>
    <t>Mazanina z betonu  prostého bez zvýšených nároků na prostředí tl. přes 120 do 240 mm tř. C 20/25</t>
  </si>
  <si>
    <t>1319342169</t>
  </si>
  <si>
    <t>F2</t>
  </si>
  <si>
    <t>51,52*0,18</t>
  </si>
  <si>
    <t>65</t>
  </si>
  <si>
    <t>631319013</t>
  </si>
  <si>
    <t>Příplatek k cenám mazanin  za úpravu povrchu mazaniny přehlazením, mazanina tl. přes 120 do 240 mm</t>
  </si>
  <si>
    <t>-318704618</t>
  </si>
  <si>
    <t>66</t>
  </si>
  <si>
    <t>631319175</t>
  </si>
  <si>
    <t>Příplatek k cenám mazanin  za stržení povrchu spodní vrstvy mazaniny latí před vložením výztuže nebo pletiva pro tl. obou vrstev mazaniny přes 120 do 240 mm</t>
  </si>
  <si>
    <t>1260066927</t>
  </si>
  <si>
    <t>67</t>
  </si>
  <si>
    <t>631319203</t>
  </si>
  <si>
    <t>Příplatek k cenám betonových mazanin za vyztužení  ocelovými vlákny (drátkobeton) objemové vyztužení 25 kg/m3</t>
  </si>
  <si>
    <t>153550811</t>
  </si>
  <si>
    <t>68</t>
  </si>
  <si>
    <t>632441223</t>
  </si>
  <si>
    <t>Potěr anhydritový samonivelační litý tř. C 30, tl. přes 35 do 40 mm</t>
  </si>
  <si>
    <t>930136581</t>
  </si>
  <si>
    <t>"F1C" 69,34+5,72</t>
  </si>
  <si>
    <t>69</t>
  </si>
  <si>
    <t>632441224</t>
  </si>
  <si>
    <t>Potěr anhydritový samonivelační litý tř. C 30, tl. přes 40 do 45 mm</t>
  </si>
  <si>
    <t>1404939761</t>
  </si>
  <si>
    <t>"F1A" 126,87</t>
  </si>
  <si>
    <t>"F1B" 224,51</t>
  </si>
  <si>
    <t>70</t>
  </si>
  <si>
    <t>632481213</t>
  </si>
  <si>
    <t>Separační vrstva k oddělení podlahových vrstev  z polyetylénové fólie</t>
  </si>
  <si>
    <t>1511841141</t>
  </si>
  <si>
    <t>"F1B" 224,510</t>
  </si>
  <si>
    <t>"F2" 51,52</t>
  </si>
  <si>
    <t>Ostatní konstrukce a práce, bourání</t>
  </si>
  <si>
    <t>71</t>
  </si>
  <si>
    <t>941111122</t>
  </si>
  <si>
    <t>Montáž lešení řadového trubkového lehkého pracovního s podlahami  s provozním zatížením tř. 3 do 200 kg/m2 šířky tř. W09 přes 0,9 do 1,2 m, výšky přes 10 do 25 m</t>
  </si>
  <si>
    <t>-1621143815</t>
  </si>
  <si>
    <t>72</t>
  </si>
  <si>
    <t>941111222</t>
  </si>
  <si>
    <t>Montáž lešení řadového trubkového lehkého pracovního s podlahami  s provozním zatížením tř. 3 do 200 kg/m2 Příplatek za první a každý další den použití lešení k ceně -1122</t>
  </si>
  <si>
    <t>-1014859333</t>
  </si>
  <si>
    <t>589*30 'Přepočtené koeficientem množství</t>
  </si>
  <si>
    <t>73</t>
  </si>
  <si>
    <t>941111822</t>
  </si>
  <si>
    <t>Demontáž lešení řadového trubkového lehkého pracovního s podlahami  s provozním zatížením tř. 3 do 200 kg/m2 šířky tř. W09 přes 0,9 do 1,2 m, výšky přes 10 do 25 m</t>
  </si>
  <si>
    <t>1196145809</t>
  </si>
  <si>
    <t>74</t>
  </si>
  <si>
    <t>944511111</t>
  </si>
  <si>
    <t>Montáž ochranné sítě  zavěšené na konstrukci lešení z textilie z umělých vláken</t>
  </si>
  <si>
    <t>591070436</t>
  </si>
  <si>
    <t>75</t>
  </si>
  <si>
    <t>944511211</t>
  </si>
  <si>
    <t>Montáž ochranné sítě  Příplatek za první a každý další den použití sítě k ceně -1111</t>
  </si>
  <si>
    <t>2131766400</t>
  </si>
  <si>
    <t>76</t>
  </si>
  <si>
    <t>944511811</t>
  </si>
  <si>
    <t>Demontáž ochranné sítě  zavěšené na konstrukci lešení z textilie z umělých vláken</t>
  </si>
  <si>
    <t>1043471785</t>
  </si>
  <si>
    <t>77</t>
  </si>
  <si>
    <t>949101111</t>
  </si>
  <si>
    <t>Lešení pomocné pracovní pro objekty pozemních staveb  pro zatížení do 150 kg/m2, o výšce lešeňové podlahy do 1,9 m</t>
  </si>
  <si>
    <t>-2092127984</t>
  </si>
  <si>
    <t>78</t>
  </si>
  <si>
    <t>949111111</t>
  </si>
  <si>
    <t>Montáž lešení lehkého kozového trubkového o výšce lešeňové podlahy do 1,2 m</t>
  </si>
  <si>
    <t>sada</t>
  </si>
  <si>
    <t>1385658017</t>
  </si>
  <si>
    <t>79</t>
  </si>
  <si>
    <t>949111112</t>
  </si>
  <si>
    <t>Montáž lešení lehkého kozového trubkového o výšce lešeňové podlahy přes 1,2 do 1,9 m</t>
  </si>
  <si>
    <t>1000737571</t>
  </si>
  <si>
    <t>80</t>
  </si>
  <si>
    <t>952901111</t>
  </si>
  <si>
    <t>Vyčištění budov nebo objektů před předáním do užívání  budov bytové nebo občanské výstavby, světlé výšky podlaží do 4 m</t>
  </si>
  <si>
    <t>383433508</t>
  </si>
  <si>
    <t>81</t>
  </si>
  <si>
    <t>961044111</t>
  </si>
  <si>
    <t>Bourání základů z betonu  prostého</t>
  </si>
  <si>
    <t>1972385819</t>
  </si>
  <si>
    <t>PŮVODNÍ ZÁKLADY BOURANÝCH OBJEKTŮ</t>
  </si>
  <si>
    <t>(12,77*0,5*0,8)*2</t>
  </si>
  <si>
    <t>11,05*0,5*0,8</t>
  </si>
  <si>
    <t>7,7*0,5*0,8</t>
  </si>
  <si>
    <t>(4,56*0,5*0,8)*2</t>
  </si>
  <si>
    <t>82</t>
  </si>
  <si>
    <t>962031133</t>
  </si>
  <si>
    <t>Bourání příček z cihel, tvárnic nebo příčkovek  z cihel pálených, plných nebo dutých na maltu vápennou nebo vápenocementovou, tl. do 150 mm</t>
  </si>
  <si>
    <t>-328040369</t>
  </si>
  <si>
    <t>PŮVODNÍ PŘÍČKY 1.PP</t>
  </si>
  <si>
    <t>184,75</t>
  </si>
  <si>
    <t>83</t>
  </si>
  <si>
    <t>962032241</t>
  </si>
  <si>
    <t>Bourání zdiva nadzákladového z cihel nebo tvárnic  z cihel pálených nebo vápenopískových, na maltu cementovou, objemu přes 1 m3</t>
  </si>
  <si>
    <t>-669464931</t>
  </si>
  <si>
    <t>BOURÁNÍ ZDIVA 1.PP</t>
  </si>
  <si>
    <t>55,75</t>
  </si>
  <si>
    <t>84</t>
  </si>
  <si>
    <t>966080105</t>
  </si>
  <si>
    <t>Bourání kontaktního zateplení včetně povrchové úpravy omítkou nebo nátěrem z polystyrénových desek, tloušťky přes 120 do 180 mm</t>
  </si>
  <si>
    <t>-226548452</t>
  </si>
  <si>
    <t>4,95*5,7</t>
  </si>
  <si>
    <t>7,02*5,7</t>
  </si>
  <si>
    <t>85</t>
  </si>
  <si>
    <t>971033631</t>
  </si>
  <si>
    <t>Vybourání otvorů ve zdivu základovém nebo nadzákladovém z cihel, tvárnic, příčkovek  z cihel pálených na maltu vápennou nebo vápenocementovou plochy do 4 m2, tl. do 150 mm</t>
  </si>
  <si>
    <t>468129475</t>
  </si>
  <si>
    <t>1.PP</t>
  </si>
  <si>
    <t>(0,9*2,02)*3</t>
  </si>
  <si>
    <t>(0,8*2,02)*3</t>
  </si>
  <si>
    <t>0,8*3,2</t>
  </si>
  <si>
    <t>86</t>
  </si>
  <si>
    <t>978013141</t>
  </si>
  <si>
    <t>Otlučení vápenných nebo vápenocementových omítek vnitřních ploch stěn s vyškrabáním spar, s očištěním zdiva, v rozsahu přes 10 do 30 %</t>
  </si>
  <si>
    <t>-1942228262</t>
  </si>
  <si>
    <t>"STĚN" 684</t>
  </si>
  <si>
    <t>87</t>
  </si>
  <si>
    <t>981011414</t>
  </si>
  <si>
    <t>Demolice budov  postupným rozebíráním z cihel, kamene, tvárnic na maltu cementovou nebo z betonu prostého s podílem konstrukcí přes 20 do 25 %</t>
  </si>
  <si>
    <t>-33529133</t>
  </si>
  <si>
    <t>DEMOLICE PŘÍSTAVBY 1.PP - VÝPOČET OBESTAVĚNÉHO PROSTORU</t>
  </si>
  <si>
    <t>7,7*4,56*5,7</t>
  </si>
  <si>
    <t>DEMOLICE BUDOVY ÚDRŽBY</t>
  </si>
  <si>
    <t>11,05*12,77*4</t>
  </si>
  <si>
    <t>997</t>
  </si>
  <si>
    <t>Přesun sutě</t>
  </si>
  <si>
    <t>88</t>
  </si>
  <si>
    <t>997013211</t>
  </si>
  <si>
    <t>Vnitrostaveništní doprava suti a vybouraných hmot  vodorovně do 50 m svisle ručně (nošením po schodech) pro budovy a haly výšky do 6 m</t>
  </si>
  <si>
    <t>-359274114</t>
  </si>
  <si>
    <t>89</t>
  </si>
  <si>
    <t>997013509</t>
  </si>
  <si>
    <t>Odvoz suti a vybouraných hmot na skládku nebo meziskládku  se složením, na vzdálenost Příplatek k ceně za každý další i započatý 1 km přes 1 km</t>
  </si>
  <si>
    <t>17724088</t>
  </si>
  <si>
    <t>572,766*20 'Přepočtené koeficientem množství</t>
  </si>
  <si>
    <t>90</t>
  </si>
  <si>
    <t>997013511</t>
  </si>
  <si>
    <t>Odvoz suti a vybouraných hmot z meziskládky na skládku  s naložením a se složením, na vzdálenost do 1 km</t>
  </si>
  <si>
    <t>-877181074</t>
  </si>
  <si>
    <t>91</t>
  </si>
  <si>
    <t>997013831</t>
  </si>
  <si>
    <t>Poplatek za uložení stavebního odpadu na skládce (skládkovné) směsného stavebního a demoličního zatříděného do Katalogu odpadů pod kódem 170 904</t>
  </si>
  <si>
    <t>-1931935341</t>
  </si>
  <si>
    <t>998</t>
  </si>
  <si>
    <t>Přesun hmot</t>
  </si>
  <si>
    <t>92</t>
  </si>
  <si>
    <t>998017002</t>
  </si>
  <si>
    <t>Přesun hmot pro budovy občanské výstavby, bydlení, výrobu a služby  s omezením mechanizace vodorovná dopravní vzdálenost do 100 m pro budovy s jakoukoliv nosnou konstrukcí výšky přes 6 do 12 m</t>
  </si>
  <si>
    <t>-1534171623</t>
  </si>
  <si>
    <t>PSV</t>
  </si>
  <si>
    <t>Práce a dodávky PSV</t>
  </si>
  <si>
    <t>711</t>
  </si>
  <si>
    <t>Izolace proti vodě, vlhkosti a plynům</t>
  </si>
  <si>
    <t>93</t>
  </si>
  <si>
    <t>711111001</t>
  </si>
  <si>
    <t>Provedení izolace proti zemní vlhkosti natěradly a tmely za studena  na ploše vodorovné V nátěrem penetračním</t>
  </si>
  <si>
    <t>-93715109</t>
  </si>
  <si>
    <t>16,9*25,4</t>
  </si>
  <si>
    <t>94</t>
  </si>
  <si>
    <t>11163150</t>
  </si>
  <si>
    <t>lak asfaltový penetrační</t>
  </si>
  <si>
    <t>-914007737</t>
  </si>
  <si>
    <t>482,038*0,0003 'Přepočtené koeficientem množství</t>
  </si>
  <si>
    <t>95</t>
  </si>
  <si>
    <t>711113111.SMB</t>
  </si>
  <si>
    <t>Izolace proti zemní vlhkosti na vodorovné ploše za studena emulzí elastickou SCHOMBURG COMBIFLEX-DS</t>
  </si>
  <si>
    <t>902186960</t>
  </si>
  <si>
    <t>V4A</t>
  </si>
  <si>
    <t>58,98</t>
  </si>
  <si>
    <t>V4B</t>
  </si>
  <si>
    <t>8,2</t>
  </si>
  <si>
    <t>96</t>
  </si>
  <si>
    <t>711113121.SMB</t>
  </si>
  <si>
    <t>Izolace proti zemní vlhkosti na svislé ploše za studena emulzí elastickou SCHOMBURG COMBIFLEX-DS</t>
  </si>
  <si>
    <t>-1774486910</t>
  </si>
  <si>
    <t>58,98*0,15</t>
  </si>
  <si>
    <t>8,2*0,15</t>
  </si>
  <si>
    <t>97</t>
  </si>
  <si>
    <t>711141559</t>
  </si>
  <si>
    <t>Provedení izolace proti zemní vlhkosti pásy přitavením  NAIP na ploše vodorovné V</t>
  </si>
  <si>
    <t>80414721</t>
  </si>
  <si>
    <t>482,038*2</t>
  </si>
  <si>
    <t>98</t>
  </si>
  <si>
    <t>62832134</t>
  </si>
  <si>
    <t>pás těžký asfaltovaný V60 S40</t>
  </si>
  <si>
    <t>1145883808</t>
  </si>
  <si>
    <t>482,838*1,15 'Přepočtené koeficientem množství</t>
  </si>
  <si>
    <t>99</t>
  </si>
  <si>
    <t>62836001</t>
  </si>
  <si>
    <t>pás asfaltovaný těžký vložka profilovaná kovová folie</t>
  </si>
  <si>
    <t>-1041484346</t>
  </si>
  <si>
    <t>100</t>
  </si>
  <si>
    <t>998711102</t>
  </si>
  <si>
    <t>Přesun hmot pro izolace proti vodě, vlhkosti a plynům  stanovený z hmotnosti přesunovaného materiálu vodorovná dopravní vzdálenost do 50 m v objektech výšky přes 6 do 12 m</t>
  </si>
  <si>
    <t>696252354</t>
  </si>
  <si>
    <t>712</t>
  </si>
  <si>
    <t>Povlakové krytiny</t>
  </si>
  <si>
    <t>101</t>
  </si>
  <si>
    <t>712363501</t>
  </si>
  <si>
    <t>Provedení povlakové krytiny střech plochých do 10° s mechanicky kotvenou izolací včetně položení fólie a horkovzdušného svaření tl. tepelné izolace přes 140 mm do 200 mm budovy výšky do 18 m, kotvené do betonu nebo pórobetonu vnitřní plocha</t>
  </si>
  <si>
    <t>-438745593</t>
  </si>
  <si>
    <t>482,838+111,5</t>
  </si>
  <si>
    <t>79,35*0,4</t>
  </si>
  <si>
    <t>102</t>
  </si>
  <si>
    <t>28322012</t>
  </si>
  <si>
    <t>fólie hydroizolační střešní mPVC, tl. 1,5 mm š 1300 mm šedá</t>
  </si>
  <si>
    <t>48788350</t>
  </si>
  <si>
    <t>626,078*1,15 'Přepočtené koeficientem množství</t>
  </si>
  <si>
    <t>103</t>
  </si>
  <si>
    <t>712391171</t>
  </si>
  <si>
    <t>Provedení povlakové krytiny střech plochých do 10° -ostatní práce  provedení vrstvy textilní podkladní</t>
  </si>
  <si>
    <t>-817239159</t>
  </si>
  <si>
    <t>104</t>
  </si>
  <si>
    <t>69311035</t>
  </si>
  <si>
    <t>geotextilie tkaná PP 30kN/m</t>
  </si>
  <si>
    <t>860211349</t>
  </si>
  <si>
    <t>105</t>
  </si>
  <si>
    <t>712411101</t>
  </si>
  <si>
    <t>Provedení povlakové krytiny střech šikmých přes 10° do 30° natěradly a tmely za studena  nátěrem penetračním</t>
  </si>
  <si>
    <t>997099298</t>
  </si>
  <si>
    <t>106</t>
  </si>
  <si>
    <t>1208351733</t>
  </si>
  <si>
    <t>626,078*0,0003 'Přepočtené koeficientem množství</t>
  </si>
  <si>
    <t>107</t>
  </si>
  <si>
    <t>712441559</t>
  </si>
  <si>
    <t>Provedení povlakové krytiny střech šikmých přes 10° do 30° pásy přitavením  NAIP v plné ploše</t>
  </si>
  <si>
    <t>97854679</t>
  </si>
  <si>
    <t>108</t>
  </si>
  <si>
    <t>62832001</t>
  </si>
  <si>
    <t>pás těžký asfaltovaný V 60 S 35</t>
  </si>
  <si>
    <t>-336264719</t>
  </si>
  <si>
    <t>109</t>
  </si>
  <si>
    <t>998712102</t>
  </si>
  <si>
    <t>Přesun hmot pro povlakové krytiny stanovený z hmotnosti přesunovaného materiálu vodorovná dopravní vzdálenost do 50 m v objektech výšky přes 6 do 12 m</t>
  </si>
  <si>
    <t>1803634213</t>
  </si>
  <si>
    <t>713</t>
  </si>
  <si>
    <t>Izolace tepelné</t>
  </si>
  <si>
    <t>110</t>
  </si>
  <si>
    <t>713121111</t>
  </si>
  <si>
    <t>Montáž tepelné izolace podlah rohožemi, pásy, deskami, dílci, bloky (izolační materiál ve specifikaci) kladenými volně jednovrstvá</t>
  </si>
  <si>
    <t>1996982392</t>
  </si>
  <si>
    <t>F1A</t>
  </si>
  <si>
    <t>35,51+29,84+4,55+29,66+9,94+16,33+1,04</t>
  </si>
  <si>
    <t>F1B</t>
  </si>
  <si>
    <t>9,67+41,41+5,23+3,3+10,77+5,78+10,56+30,32+66,42+17,98+2,33+2,33+2,1+16,31</t>
  </si>
  <si>
    <t>F1C</t>
  </si>
  <si>
    <t>42,05+2,2+1,57+1,9+5,72+2,21+2,24+3,3+4,9+1,65+1,6+5,72</t>
  </si>
  <si>
    <t>51,52</t>
  </si>
  <si>
    <t>111</t>
  </si>
  <si>
    <t>28375914</t>
  </si>
  <si>
    <t>deska EPS 150 pro trvalé zatížení v tlaku (max. 3000 kg/m2) tl 100mm</t>
  </si>
  <si>
    <t>625967223</t>
  </si>
  <si>
    <t>426,44*1,02 'Přepočtené koeficientem množství</t>
  </si>
  <si>
    <t>112</t>
  </si>
  <si>
    <t>28376372</t>
  </si>
  <si>
    <t>deska z polystyrénu XPS, hrana rovná, polo či pero drážka a hladký povrch tl 100mm</t>
  </si>
  <si>
    <t>-390034264</t>
  </si>
  <si>
    <t>51,52*1,05 'Přepočtené koeficientem množství</t>
  </si>
  <si>
    <t>113</t>
  </si>
  <si>
    <t>713141131</t>
  </si>
  <si>
    <t>Montáž tepelné izolace střech plochých rohožemi, pásy, deskami, dílci, bloky (izolační materiál ve specifikaci) přilepenými za studena zplna, jednovrstvá</t>
  </si>
  <si>
    <t>1044211310</t>
  </si>
  <si>
    <t>114</t>
  </si>
  <si>
    <t>28375991</t>
  </si>
  <si>
    <t>deska EPS 150 pro trvalé zatížení v tlaku (max. 3000 kg/m2) tl 160mm</t>
  </si>
  <si>
    <t>2057005933</t>
  </si>
  <si>
    <t>482,838*1,02 'Přepočtené koeficientem množství</t>
  </si>
  <si>
    <t>115</t>
  </si>
  <si>
    <t>28375926</t>
  </si>
  <si>
    <t>deska EPS 200 pro trvalé zatížení v tlaku (max. 3600 kg/m2) tl 100mm</t>
  </si>
  <si>
    <t>-1570619571</t>
  </si>
  <si>
    <t>111,5*1,05 'Přepočtené koeficientem množství</t>
  </si>
  <si>
    <t>116</t>
  </si>
  <si>
    <t>713141331</t>
  </si>
  <si>
    <t>Montáž tepelné izolace střech plochých spádovými klíny v ploše přilepenými za studena zplna</t>
  </si>
  <si>
    <t>-1489430579</t>
  </si>
  <si>
    <t>117</t>
  </si>
  <si>
    <t>28376142</t>
  </si>
  <si>
    <t>klín izolační z pěnového polystyrenu EPS 150 spádový</t>
  </si>
  <si>
    <t>1037496265</t>
  </si>
  <si>
    <t>482,838*0,150</t>
  </si>
  <si>
    <t>118</t>
  </si>
  <si>
    <t>998713102</t>
  </si>
  <si>
    <t>Přesun hmot pro izolace tepelné stanovený z hmotnosti přesunovaného materiálu vodorovná dopravní vzdálenost do 50 m v objektech výšky přes 6 m do 12 m</t>
  </si>
  <si>
    <t>-2047224172</t>
  </si>
  <si>
    <t>721</t>
  </si>
  <si>
    <t>Zdravotechnika - vnitřní kanalizace</t>
  </si>
  <si>
    <t>119</t>
  </si>
  <si>
    <t>721233211</t>
  </si>
  <si>
    <t>Střešní vtoky (vpusti) polypropylenové (PP) pro pochůzné střechy s odtokem svislým DN 75</t>
  </si>
  <si>
    <t>-2075493108</t>
  </si>
  <si>
    <t>"OS1" 2</t>
  </si>
  <si>
    <t>120</t>
  </si>
  <si>
    <t>721233213</t>
  </si>
  <si>
    <t>Střešní vtoky (vpusti) polypropylenové (PP) pro pochůzné střechy s odtokem svislým DN 125</t>
  </si>
  <si>
    <t>444730120</t>
  </si>
  <si>
    <t>"OS2" 1</t>
  </si>
  <si>
    <t>121</t>
  </si>
  <si>
    <t>998721102</t>
  </si>
  <si>
    <t>Přesun hmot pro vnitřní kanalizace  stanovený z hmotnosti přesunovaného materiálu vodorovná dopravní vzdálenost do 50 m v objektech výšky přes 6 do 12 m</t>
  </si>
  <si>
    <t>-70949457</t>
  </si>
  <si>
    <t>725</t>
  </si>
  <si>
    <t>Zdravotechnika - zařizovací předměty</t>
  </si>
  <si>
    <t>122</t>
  </si>
  <si>
    <t>725110811</t>
  </si>
  <si>
    <t>Demontáž klozetů  splachovacích s nádrží nebo tlakovým splachovačem</t>
  </si>
  <si>
    <t>soubor</t>
  </si>
  <si>
    <t>725290886</t>
  </si>
  <si>
    <t>123</t>
  </si>
  <si>
    <t>725210821</t>
  </si>
  <si>
    <t>Demontáž umyvadel  bez výtokových armatur umyvadel</t>
  </si>
  <si>
    <t>1052102013</t>
  </si>
  <si>
    <t>124</t>
  </si>
  <si>
    <t>725240811</t>
  </si>
  <si>
    <t>Demontáž sprchových kabin a vaniček  bez výtokových armatur kabin</t>
  </si>
  <si>
    <t>-338502292</t>
  </si>
  <si>
    <t>125</t>
  </si>
  <si>
    <t>725240812</t>
  </si>
  <si>
    <t>Demontáž sprchových kabin a vaniček  bez výtokových armatur vaniček</t>
  </si>
  <si>
    <t>1135105332</t>
  </si>
  <si>
    <t>126</t>
  </si>
  <si>
    <t>725706811</t>
  </si>
  <si>
    <t>Demontáž kameninových dřezů, výlevek a proplachovacích misek v laboratořích  jednoduchých</t>
  </si>
  <si>
    <t>1268406090</t>
  </si>
  <si>
    <t>127</t>
  </si>
  <si>
    <t>725810811</t>
  </si>
  <si>
    <t>Demontáž výtokových ventilů  nástěnných</t>
  </si>
  <si>
    <t>1663489545</t>
  </si>
  <si>
    <t>128</t>
  </si>
  <si>
    <t>725820801</t>
  </si>
  <si>
    <t>Demontáž baterií  nástěnných do G 3/4</t>
  </si>
  <si>
    <t>825145260</t>
  </si>
  <si>
    <t>129</t>
  </si>
  <si>
    <t>725840850</t>
  </si>
  <si>
    <t>Demontáž baterií sprchových  diferenciálních do G 3/4 x 1</t>
  </si>
  <si>
    <t>-1195961211</t>
  </si>
  <si>
    <t>763</t>
  </si>
  <si>
    <t>Konstrukce suché výstavby</t>
  </si>
  <si>
    <t>130</t>
  </si>
  <si>
    <t>763111417</t>
  </si>
  <si>
    <t>Příčka ze sádrokartonových desek  s nosnou konstrukcí z jednoduchých ocelových profilů UW, CW dvojitě opláštěná deskami standardními A tl. 2 x 12,5 mm, EI 60, příčka tl. 150 mm, profil 100 TI tl. 60 mm, Rw 55 dB</t>
  </si>
  <si>
    <t>1196370248</t>
  </si>
  <si>
    <t>WI 06</t>
  </si>
  <si>
    <t>165,47</t>
  </si>
  <si>
    <t>131</t>
  </si>
  <si>
    <t>763111417.R01</t>
  </si>
  <si>
    <t>SDK příčka tl 125 mm profil CW+UW 100 desky 2xA 12,5 TI 50 mm EI 60 Rw 55 DB - WI03</t>
  </si>
  <si>
    <t>1571241853</t>
  </si>
  <si>
    <t>WI03</t>
  </si>
  <si>
    <t>95,5</t>
  </si>
  <si>
    <t>132</t>
  </si>
  <si>
    <t>763111417.R02</t>
  </si>
  <si>
    <t>SDK příčka tl 125 mm profil CW+UW 100 desky 2xA + 2x H2DF 12,5 TI 50 mm EI 60 Rw 55 DB - WI04</t>
  </si>
  <si>
    <t>-335184297</t>
  </si>
  <si>
    <t>WI04</t>
  </si>
  <si>
    <t>52,37</t>
  </si>
  <si>
    <t>133</t>
  </si>
  <si>
    <t>763111417.R03</t>
  </si>
  <si>
    <t>Příčka ze sádrokartonových desek  s nosnou konstrukcí z jednoduchých ocelových profilů UW, CW dvojitě opláštěná deskami standardními A tl. 2 x 12,5 mm, EI 60, příčka tl. 150 mm, profil 100 TI tl. 50 mm, Rw 55 dB</t>
  </si>
  <si>
    <t>1609370403</t>
  </si>
  <si>
    <t>WI 05</t>
  </si>
  <si>
    <t>165</t>
  </si>
  <si>
    <t>134</t>
  </si>
  <si>
    <t>763111442</t>
  </si>
  <si>
    <t>Příčka ze sádrokartonových desek  s nosnou konstrukcí z jednoduchých ocelových profilů UW, CW dvojitě opláštěná deskami protipožárními impregnovanými H2DF tl. 2 x 12,5 mm, EI 90, příčka tl. 100 mm, profil 50 TI tl. 50 mm 100 kg/m3, Rw 51 dB</t>
  </si>
  <si>
    <t>558243430</t>
  </si>
  <si>
    <t>WI01</t>
  </si>
  <si>
    <t>303,5</t>
  </si>
  <si>
    <t>135</t>
  </si>
  <si>
    <t>763111442.R01</t>
  </si>
  <si>
    <t>1268348522</t>
  </si>
  <si>
    <t>WI02</t>
  </si>
  <si>
    <t>136</t>
  </si>
  <si>
    <t>763111717</t>
  </si>
  <si>
    <t>Příčka ze sádrokartonových desek  ostatní konstrukce a práce na příčkách ze sádrokartonových desek základní penetrační nátěr</t>
  </si>
  <si>
    <t>1729745781</t>
  </si>
  <si>
    <t>165,47*2</t>
  </si>
  <si>
    <t>95,7*2</t>
  </si>
  <si>
    <t>52,37*2</t>
  </si>
  <si>
    <t>165*2</t>
  </si>
  <si>
    <t>303,5*2</t>
  </si>
  <si>
    <t>114*2</t>
  </si>
  <si>
    <t>-155,85</t>
  </si>
  <si>
    <t>137</t>
  </si>
  <si>
    <t>763131421</t>
  </si>
  <si>
    <t>Podhled ze sádrokartonových desek  dvouvrstvá zavěšená spodní konstrukce z ocelových profilů CD, UD dvojitě opláštěná deskami standardními A, tl. 2 x 12,5 mm, bez TI</t>
  </si>
  <si>
    <t>-142254400</t>
  </si>
  <si>
    <t>C3</t>
  </si>
  <si>
    <t>5,23+3,3+4,55+10,77+5,78+2,33+2,33+2,1+3,34+5+6,4+4,51+2,34+5,89</t>
  </si>
  <si>
    <t>138</t>
  </si>
  <si>
    <t>763131461</t>
  </si>
  <si>
    <t>Podhled ze sádrokartonových desek  dvouvrstvá zavěšená spodní konstrukce z ocelových profilů CD, UD dvojitě opláštěná deskami impregnovanou H2, tl. 2 x 12,5 mm, bez TI</t>
  </si>
  <si>
    <t>-1585250474</t>
  </si>
  <si>
    <t>C4</t>
  </si>
  <si>
    <t>5,72+2,2+1,57+1,9+5,72+2,21+2,24+3,3+4,9+1,65+1,6+2,33+1,49+2,23+1,49+2,23+1,49+8,67+2,23+1,49+6,21+6,38+2,4</t>
  </si>
  <si>
    <t>139</t>
  </si>
  <si>
    <t>763131714</t>
  </si>
  <si>
    <t>Podhled ze sádrokartonových desek  ostatní práce a konstrukce na podhledech ze sádrokartonových desek základní penetrační nátěr</t>
  </si>
  <si>
    <t>694463586</t>
  </si>
  <si>
    <t>63,87+71,65</t>
  </si>
  <si>
    <t>140</t>
  </si>
  <si>
    <t>763131761</t>
  </si>
  <si>
    <t>Podhled ze sádrokartonových desek  Příplatek k cenám za plochu do 3 m2 jednotlivě</t>
  </si>
  <si>
    <t>-147462150</t>
  </si>
  <si>
    <t>2,33+2,33+2,1+2,34</t>
  </si>
  <si>
    <t>2,2+1,57+1,9+2,21+2,24+1,65+1,6+2,33+1,49+2,23+1,49+2,23+1,49+2,23+1,49+2,4</t>
  </si>
  <si>
    <t>141</t>
  </si>
  <si>
    <t>763135101</t>
  </si>
  <si>
    <t>Montáž sádrokartonového podhledu kazetového demontovatelného, velikosti kazet 600x600 mm včetně zavěšené nosné konstrukce viditelné</t>
  </si>
  <si>
    <t>1919253663</t>
  </si>
  <si>
    <t>C1</t>
  </si>
  <si>
    <t>35,51+49,84+29,66+51,52+13,24+22,34+26,7+30,4+13,25+8,28+31,03+24,89</t>
  </si>
  <si>
    <t>C2</t>
  </si>
  <si>
    <t>42,05+9,67+41,41+10,56+30,32+66,42+17,98+16,31+9,94+16,33+20,85+14,32+52,73+1,04</t>
  </si>
  <si>
    <t>142</t>
  </si>
  <si>
    <t>59030570</t>
  </si>
  <si>
    <t>podhled kazetový bez děrování, viditelný rastr, tl. 10 mm, 600 x 600 mm</t>
  </si>
  <si>
    <t>-314462742</t>
  </si>
  <si>
    <t>349,93*1,05 'Přepočtené koeficientem množství</t>
  </si>
  <si>
    <t>143</t>
  </si>
  <si>
    <t>590R001</t>
  </si>
  <si>
    <t>podhled kazetový demontovatelný bílý hladký do zdravotnických prostor</t>
  </si>
  <si>
    <t>1007642725</t>
  </si>
  <si>
    <t>336,66*1,05 'Přepočtené koeficientem množství</t>
  </si>
  <si>
    <t>144</t>
  </si>
  <si>
    <t>998763302</t>
  </si>
  <si>
    <t>Přesun hmot pro konstrukce montované z desek  sádrokartonových, sádrovláknitých, cementovláknitých nebo cementových stanovený z hmotnosti přesunovaného materiálu vodorovná dopravní vzdálenost do 50 m v objektech výšky přes 6 do 12 m</t>
  </si>
  <si>
    <t>-231636064</t>
  </si>
  <si>
    <t>764</t>
  </si>
  <si>
    <t>Konstrukce klempířské</t>
  </si>
  <si>
    <t>145</t>
  </si>
  <si>
    <t>764215611</t>
  </si>
  <si>
    <t>Oplechování horních ploch zdí a nadezdívek (atik) z pozinkovaného plechu s povrchovou úpravou celoplošně lepené přes rš 800 mm</t>
  </si>
  <si>
    <t>2144614465</t>
  </si>
  <si>
    <t>"KL01" 68,2*0,89</t>
  </si>
  <si>
    <t>"KL02" 43*1,01</t>
  </si>
  <si>
    <t>146</t>
  </si>
  <si>
    <t>764216642</t>
  </si>
  <si>
    <t>Oplechování parapetů z pozinkovaného plechu s povrchovou úpravou rovných celoplošně lepené, bez rohů rš 200 mm</t>
  </si>
  <si>
    <t>-635397668</t>
  </si>
  <si>
    <t>"KL03" 3*1</t>
  </si>
  <si>
    <t>"KL04" 4,65*1</t>
  </si>
  <si>
    <t>"KL05" 3,18*1</t>
  </si>
  <si>
    <t>"KL06" 1,78*1</t>
  </si>
  <si>
    <t>"KL07" 3,18*1</t>
  </si>
  <si>
    <t>"KL08" 6,78*1</t>
  </si>
  <si>
    <t>"KL09" 1,42*3</t>
  </si>
  <si>
    <t>"KL12" 1,26*1</t>
  </si>
  <si>
    <t>"KL13" 0,99*1</t>
  </si>
  <si>
    <t>147</t>
  </si>
  <si>
    <t>998764102</t>
  </si>
  <si>
    <t>Přesun hmot pro konstrukce klempířské stanovený z hmotnosti přesunovaného materiálu vodorovná dopravní vzdálenost do 50 m v objektech výšky přes 6 do 12 m</t>
  </si>
  <si>
    <t>1522147704</t>
  </si>
  <si>
    <t>766</t>
  </si>
  <si>
    <t>Konstrukce truhlářské</t>
  </si>
  <si>
    <t>148</t>
  </si>
  <si>
    <t>766691914</t>
  </si>
  <si>
    <t>Ostatní práce  vyvěšení nebo zavěšení křídel s případným uložením a opětovným zavěšením po provedení stavebních změn dřevěných dveřních, plochy do 2 m2</t>
  </si>
  <si>
    <t>-195385099</t>
  </si>
  <si>
    <t xml:space="preserve">PŮVODNÍ DVEŘNÍ KŘÍDLA </t>
  </si>
  <si>
    <t>149</t>
  </si>
  <si>
    <t>766R001</t>
  </si>
  <si>
    <t>Dodávka a montáž dveřního křídla vč.zárubně - specifikace a rozměry dle PD, ozn D01</t>
  </si>
  <si>
    <t>-389809194</t>
  </si>
  <si>
    <t>150</t>
  </si>
  <si>
    <t>766R002</t>
  </si>
  <si>
    <t>Dodávka a montáž dveřního křídla a kování vč.zárubně - specifikace a rozměry dle PD, ozn D02</t>
  </si>
  <si>
    <t>-1957852225</t>
  </si>
  <si>
    <t>151</t>
  </si>
  <si>
    <t>766R003</t>
  </si>
  <si>
    <t>Dodávka a montáž dveřního křídla a kování vč.zárubně - specifikace a rozměry dle PD, ozn D03</t>
  </si>
  <si>
    <t>115864263</t>
  </si>
  <si>
    <t>152</t>
  </si>
  <si>
    <t>766R004</t>
  </si>
  <si>
    <t>Dodávka a montáž dveřního křídla a kování vč.zárubně - specifikace a rozměry dle PD, ozn D04</t>
  </si>
  <si>
    <t>426983803</t>
  </si>
  <si>
    <t>153</t>
  </si>
  <si>
    <t>766R005</t>
  </si>
  <si>
    <t>Dodávka a montáž dveřního křídla a kování vč.zárubně - specifikace a rozměry dle PD, ozn D05</t>
  </si>
  <si>
    <t>-32265998</t>
  </si>
  <si>
    <t>154</t>
  </si>
  <si>
    <t>766R006</t>
  </si>
  <si>
    <t>Dodávka a montáž dveřního křídla a kování vč.zárubně - specifikace a rozměry dle PD, ozn D06</t>
  </si>
  <si>
    <t>281188681</t>
  </si>
  <si>
    <t>155</t>
  </si>
  <si>
    <t>766R007</t>
  </si>
  <si>
    <t>Dodávka a montáž dveřního křídla a kování vč.zárubně - specifikace a rozměry dle PD, ozn D07</t>
  </si>
  <si>
    <t>376492214</t>
  </si>
  <si>
    <t>156</t>
  </si>
  <si>
    <t>766R008</t>
  </si>
  <si>
    <t>Dodávka a montáž dveřního křídla a kování vč.zárubně - specifikace a rozměry dle PD, ozn D08</t>
  </si>
  <si>
    <t>277023244</t>
  </si>
  <si>
    <t>157</t>
  </si>
  <si>
    <t>766R009</t>
  </si>
  <si>
    <t>Dodávka a montáž dveřního křídla a kování vč.zárubně - specifikace a rozměry dle PD, ozn D09</t>
  </si>
  <si>
    <t>-309100386</t>
  </si>
  <si>
    <t>158</t>
  </si>
  <si>
    <t>766R010</t>
  </si>
  <si>
    <t>Dodávka a montáž dveřního křídla a kování vč.zárubně - specifikace a rozměry dle PD, ozn D10</t>
  </si>
  <si>
    <t>1543932330</t>
  </si>
  <si>
    <t>159</t>
  </si>
  <si>
    <t>766R011</t>
  </si>
  <si>
    <t>Dodávka a montáž dveřního křídla a kování vč.zárubně - specifikace a rozměry dle PD, ozn D11</t>
  </si>
  <si>
    <t>-1732053146</t>
  </si>
  <si>
    <t>160</t>
  </si>
  <si>
    <t>766R012</t>
  </si>
  <si>
    <t>Dodávka a montáž dveřního křídla a kování vč.zárubně - specifikace a rozměry dle PD, ozn D12</t>
  </si>
  <si>
    <t>-2103793181</t>
  </si>
  <si>
    <t>161</t>
  </si>
  <si>
    <t>766R013</t>
  </si>
  <si>
    <t>Dodávka a montáž dveřního křídla a kování vč.zárubně - specifikace a rozměry dle PD, ozn D13</t>
  </si>
  <si>
    <t>458175574</t>
  </si>
  <si>
    <t>162</t>
  </si>
  <si>
    <t>766R014</t>
  </si>
  <si>
    <t>Dodávka a montáž dveřního křídla a kování vč.zárubně - specifikace a rozměry dle PD, ozn D14</t>
  </si>
  <si>
    <t>275144827</t>
  </si>
  <si>
    <t>163</t>
  </si>
  <si>
    <t>766R015</t>
  </si>
  <si>
    <t>Dodávka a montáž dveřního křídla a kování vč.zárubně - specifikace a rozměry dle PD, ozn D15</t>
  </si>
  <si>
    <t>-792172840</t>
  </si>
  <si>
    <t>164</t>
  </si>
  <si>
    <t>766R016</t>
  </si>
  <si>
    <t>Dodávka a montáž dveřního křídla a kování vč.zárubně - specifikace a rozměry dle PD, ozn D16</t>
  </si>
  <si>
    <t>-1832395792</t>
  </si>
  <si>
    <t>766R017</t>
  </si>
  <si>
    <t>Dodávka a montáž dveřního křídla a kování vč.zárubně - specifikace a rozměry dle PD, ozn D17</t>
  </si>
  <si>
    <t>1694342235</t>
  </si>
  <si>
    <t>166</t>
  </si>
  <si>
    <t>766R018</t>
  </si>
  <si>
    <t>Dodávka a montáž dveřního křídla a kování vč.zárubně - specifikace a rozměry dle PD, ozn D18</t>
  </si>
  <si>
    <t>-900719221</t>
  </si>
  <si>
    <t>167</t>
  </si>
  <si>
    <t>766R019</t>
  </si>
  <si>
    <t>Dodávka a montáž dveřního křídla a kování vč.zárubně - specifikace a rozměry dle PD, ozn D19</t>
  </si>
  <si>
    <t>-167715330</t>
  </si>
  <si>
    <t>168</t>
  </si>
  <si>
    <t>766R020</t>
  </si>
  <si>
    <t>Dodávka a montáž dveřního křídla a kování vč.zárubně - specifikace a rozměry dle PD, ozn D20</t>
  </si>
  <si>
    <t>1954126324</t>
  </si>
  <si>
    <t>169</t>
  </si>
  <si>
    <t>766R021</t>
  </si>
  <si>
    <t>Dodávka a montáž dveřního křídla a kování vč.zárubně - specifikace a rozměry dle PD, ozn D21</t>
  </si>
  <si>
    <t>-1025641781</t>
  </si>
  <si>
    <t>170</t>
  </si>
  <si>
    <t>766R022</t>
  </si>
  <si>
    <t>Dodávka a montáž dveřního křídla a kování vč.zárubně - specifikace a rozměry dle PD, ozn D22</t>
  </si>
  <si>
    <t>-360465419</t>
  </si>
  <si>
    <t>171</t>
  </si>
  <si>
    <t>766R023</t>
  </si>
  <si>
    <t>Dodávka a montáž dveřního křídla a kování vč.zárubně - specifikace a rozměry dle PD, ozn D23</t>
  </si>
  <si>
    <t>1702310494</t>
  </si>
  <si>
    <t>172</t>
  </si>
  <si>
    <t>766R024</t>
  </si>
  <si>
    <t>Dodávka a montáž dveřního křídla a kování vč.zárubně - specifikace a rozměry dle PD, ozn D24</t>
  </si>
  <si>
    <t>-1073662609</t>
  </si>
  <si>
    <t>173</t>
  </si>
  <si>
    <t>766R025</t>
  </si>
  <si>
    <t>Dodávka a montáž dveřního křídla a kování vč.zárubně - specifikace a rozměry dle PD, ozn D25</t>
  </si>
  <si>
    <t>89990139</t>
  </si>
  <si>
    <t>174</t>
  </si>
  <si>
    <t>766R026</t>
  </si>
  <si>
    <t>Dodávka a montáž dveřního křídla a kování vč.zárubně - specifikace a rozměry dle PD, ozn D26</t>
  </si>
  <si>
    <t>-1372041529</t>
  </si>
  <si>
    <t>175</t>
  </si>
  <si>
    <t>766R027</t>
  </si>
  <si>
    <t>Dodávka a montáž dveřního křídla a kování vč.zárubně - specifikace a rozměry dle PD, ozn D27</t>
  </si>
  <si>
    <t>-1212619510</t>
  </si>
  <si>
    <t>176</t>
  </si>
  <si>
    <t>766R028</t>
  </si>
  <si>
    <t>Dodávka a montáž dveřního křídla a kování vč.zárubně - specifikace a rozměry dle PD, ozn D28</t>
  </si>
  <si>
    <t>-852195589</t>
  </si>
  <si>
    <t>177</t>
  </si>
  <si>
    <t>766R029</t>
  </si>
  <si>
    <t>Dodávka a montáž dveřního křídla a kování vč.zárubně - specifikace a rozměry dle PD, ozn D29</t>
  </si>
  <si>
    <t>-1694844709</t>
  </si>
  <si>
    <t>178</t>
  </si>
  <si>
    <t>766R030</t>
  </si>
  <si>
    <t>Dodávka a montáž dveřního křídla a kování vč.zárubně - specifikace a rozměry dle PD, ozn D30</t>
  </si>
  <si>
    <t>-495476572</t>
  </si>
  <si>
    <t>179</t>
  </si>
  <si>
    <t>766R031</t>
  </si>
  <si>
    <t>Dodávka a montáž dveřního křídla a kování vč.zárubně - specifikace a rozměry dle PD, ozn D31</t>
  </si>
  <si>
    <t>-163410158</t>
  </si>
  <si>
    <t>180</t>
  </si>
  <si>
    <t>766R032</t>
  </si>
  <si>
    <t>Dodávka a montáž dveřního křídla a kování vč.zárubně - specifikace a rozměry dle PD, ozn D32</t>
  </si>
  <si>
    <t>-767678673</t>
  </si>
  <si>
    <t>181</t>
  </si>
  <si>
    <t>766R033</t>
  </si>
  <si>
    <t>Dodávka a montáž dveřního křídla a kování vč.zárubně - specifikace a rozměry dle PD, ozn D33</t>
  </si>
  <si>
    <t>126055098</t>
  </si>
  <si>
    <t>182</t>
  </si>
  <si>
    <t>766R034</t>
  </si>
  <si>
    <t>Dodávka a montáž dveřního křídla a kování vč.zárubně - specifikace a rozměry dle PD, ozn D34</t>
  </si>
  <si>
    <t>1969220234</t>
  </si>
  <si>
    <t>183</t>
  </si>
  <si>
    <t>766R035</t>
  </si>
  <si>
    <t>Dodávka a montáž dveřního křídla a kování vč.zárubně - specifikace a rozměry dle PD, ozn D35</t>
  </si>
  <si>
    <t>444271320</t>
  </si>
  <si>
    <t>184</t>
  </si>
  <si>
    <t>766R036</t>
  </si>
  <si>
    <t>Dodávka a montáž dveřního křídla a kování vč.zárubně - specifikace a rozměry dle PD, ozn D36</t>
  </si>
  <si>
    <t>-991527568</t>
  </si>
  <si>
    <t>185</t>
  </si>
  <si>
    <t>766R037</t>
  </si>
  <si>
    <t>Dodávka a montáž dveřního křídla a kování vč.zárubně - specifikace a rozměry dle PD, ozn D37</t>
  </si>
  <si>
    <t>523218329</t>
  </si>
  <si>
    <t>186</t>
  </si>
  <si>
    <t>766R038</t>
  </si>
  <si>
    <t>Dodávka a montáž dveřního křídla a kování vč.zárubně - specifikace a rozměry dle PD, ozn D38</t>
  </si>
  <si>
    <t>627518372</t>
  </si>
  <si>
    <t>187</t>
  </si>
  <si>
    <t>766R039</t>
  </si>
  <si>
    <t>Dodávka a montáž dveřního křídla a kování vč.zárubně - specifikace a rozměry dle PD, ozn D39</t>
  </si>
  <si>
    <t>-2090001098</t>
  </si>
  <si>
    <t>188</t>
  </si>
  <si>
    <t>766R040</t>
  </si>
  <si>
    <t>Dodávka a montáž dveřního křídla a kování vč.zárubně - specifikace a rozměry dle PD, ozn D40</t>
  </si>
  <si>
    <t>-1314770445</t>
  </si>
  <si>
    <t>189</t>
  </si>
  <si>
    <t>766R041</t>
  </si>
  <si>
    <t>Dodávka a montáž dveřního křídla a kování vč.zárubně - specifikace a rozměry dle PD, ozn D41</t>
  </si>
  <si>
    <t>-1853061834</t>
  </si>
  <si>
    <t>190</t>
  </si>
  <si>
    <t>766R042</t>
  </si>
  <si>
    <t>Dodávka a montáž dveřního křídla a kování vč.zárubně - specifikace a rozměry dle PD, ozn D42</t>
  </si>
  <si>
    <t>-1010330864</t>
  </si>
  <si>
    <t>191</t>
  </si>
  <si>
    <t>766R043</t>
  </si>
  <si>
    <t>Dodávka a montáž dveřního křídla a kování vč.zárubně - specifikace a rozměry dle PD, ozn D43</t>
  </si>
  <si>
    <t>1868945954</t>
  </si>
  <si>
    <t>192</t>
  </si>
  <si>
    <t>766R044</t>
  </si>
  <si>
    <t>Dodávka a montáž dveřního křídla a kování vč.zárubně - specifikace a rozměry dle PD, ozn D44</t>
  </si>
  <si>
    <t>1669833009</t>
  </si>
  <si>
    <t>193</t>
  </si>
  <si>
    <t>766R045</t>
  </si>
  <si>
    <t>Dodávka a montáž dveřního křídla a kování vč.zárubně - specifikace a rozměry dle PD, ozn D45</t>
  </si>
  <si>
    <t>-1101948430</t>
  </si>
  <si>
    <t>194</t>
  </si>
  <si>
    <t>766R046</t>
  </si>
  <si>
    <t>Dodávka a montáž dveřního křídla a kování vč.zárubně - specifikace a rozměry dle PD, ozn D46</t>
  </si>
  <si>
    <t>-364737140</t>
  </si>
  <si>
    <t>195</t>
  </si>
  <si>
    <t>766R047</t>
  </si>
  <si>
    <t>Dodávka a montáž dveřního křídla a kování vč.zárubně - specifikace a rozměry dle PD, ozn D47</t>
  </si>
  <si>
    <t>-1807676668</t>
  </si>
  <si>
    <t>196</t>
  </si>
  <si>
    <t>766R048</t>
  </si>
  <si>
    <t>Dodávka a montáž dveřního křídla a kování vč.zárubně - specifikace a rozměry dle PD, ozn D48</t>
  </si>
  <si>
    <t>-1136023711</t>
  </si>
  <si>
    <t>197</t>
  </si>
  <si>
    <t>766R049</t>
  </si>
  <si>
    <t>Dodávka a montáž dveřního křídla a kování vč.zárubně - specifikace a rozměry dle PD, ozn D49</t>
  </si>
  <si>
    <t>1404796166</t>
  </si>
  <si>
    <t>198</t>
  </si>
  <si>
    <t>766R050</t>
  </si>
  <si>
    <t>Dodávka a montáž dveřního křídla a kování vč.zárubně - specifikace a rozměry dle PD, ozn D50</t>
  </si>
  <si>
    <t>618178162</t>
  </si>
  <si>
    <t>199</t>
  </si>
  <si>
    <t>766R051</t>
  </si>
  <si>
    <t>Dodávka a montáž dveřního křídla a kování vč.zárubně - specifikace a rozměry dle PD, ozn D51</t>
  </si>
  <si>
    <t>106431264</t>
  </si>
  <si>
    <t>200</t>
  </si>
  <si>
    <t>766R052</t>
  </si>
  <si>
    <t>Dodávka a montáž dveřního křídla a kování vč.zárubně - specifikace a rozměry dle PD, ozn D52</t>
  </si>
  <si>
    <t>-369399755</t>
  </si>
  <si>
    <t>201</t>
  </si>
  <si>
    <t>766R053</t>
  </si>
  <si>
    <t>Dodávka a montáž dveřního křídla a kování vč.zárubně - specifikace a rozměry dle PD, ozn D53</t>
  </si>
  <si>
    <t>-379627975</t>
  </si>
  <si>
    <t>202</t>
  </si>
  <si>
    <t>766R054</t>
  </si>
  <si>
    <t>Dodávka a montáž dveřního křídla a kování vč.zárubně - specifikace a rozměry dle PD, ozn D54</t>
  </si>
  <si>
    <t>1855302094</t>
  </si>
  <si>
    <t>203</t>
  </si>
  <si>
    <t>766R055</t>
  </si>
  <si>
    <t>Dodávka a montáž dveřního křídla a kování vč.zárubně - specifikace a rozměry dle PD, ozn D55</t>
  </si>
  <si>
    <t>-136355306</t>
  </si>
  <si>
    <t>204</t>
  </si>
  <si>
    <t>766R056</t>
  </si>
  <si>
    <t>Dodávka a montáž dveřního křídla a kování vč.zárubně - specifikace a rozměry dle PD, ozn D56</t>
  </si>
  <si>
    <t>772331395</t>
  </si>
  <si>
    <t>205</t>
  </si>
  <si>
    <t>766R057</t>
  </si>
  <si>
    <t>Dodávka a montáž dveřního křídla a kování vč.zárubně - specifikace a rozměry dle PD, ozn D57</t>
  </si>
  <si>
    <t>-569588243</t>
  </si>
  <si>
    <t>206</t>
  </si>
  <si>
    <t>766R058</t>
  </si>
  <si>
    <t>Dodávka a montáž dveřního křídla a kování vč.zárubně - specifikace a rozměry dle PD, ozn D58</t>
  </si>
  <si>
    <t>-1363487619</t>
  </si>
  <si>
    <t>207</t>
  </si>
  <si>
    <t>766R059</t>
  </si>
  <si>
    <t>Dodávka a montáž dveřního křídla a kování vč.zárubně - specifikace a rozměry dle PD, ozn D59</t>
  </si>
  <si>
    <t>-1152287616</t>
  </si>
  <si>
    <t>208</t>
  </si>
  <si>
    <t>766R060</t>
  </si>
  <si>
    <t>Dodávka a montáž dveřního křídla a kování vč.zárubně - specifikace a rozměry dle PD, ozn D60</t>
  </si>
  <si>
    <t>-1919252050</t>
  </si>
  <si>
    <t>209</t>
  </si>
  <si>
    <t>766R061</t>
  </si>
  <si>
    <t>Dodávka a montáž dveřního křídla a kování vč.zárubně - specifikace a rozměry dle PD, ozn D61</t>
  </si>
  <si>
    <t>847356676</t>
  </si>
  <si>
    <t>210</t>
  </si>
  <si>
    <t>766R062</t>
  </si>
  <si>
    <t>Dodávka a montáž okenního parapetu- specifikace a rozměry dle PD, ozn T03</t>
  </si>
  <si>
    <t>694099661</t>
  </si>
  <si>
    <t>211</t>
  </si>
  <si>
    <t>766R063</t>
  </si>
  <si>
    <t>Dodávka a montáž okenního parapetu- specifikace a rozměry dle PD, ozn T04</t>
  </si>
  <si>
    <t>806346698</t>
  </si>
  <si>
    <t>212</t>
  </si>
  <si>
    <t>766R064</t>
  </si>
  <si>
    <t>Dodávka a montáž okenního parapetu- specifikace a rozměry dle PD, ozn T05</t>
  </si>
  <si>
    <t>882885255</t>
  </si>
  <si>
    <t>213</t>
  </si>
  <si>
    <t>766R065</t>
  </si>
  <si>
    <t>Dodávka a montáž okenního parapetu- specifikace a rozměry dle PD, ozn T06</t>
  </si>
  <si>
    <t>1986040433</t>
  </si>
  <si>
    <t>214</t>
  </si>
  <si>
    <t>766R066</t>
  </si>
  <si>
    <t>Dodávka a montáž okenního parapetu- specifikace a rozměry dle PD, ozn T08a</t>
  </si>
  <si>
    <t>-1210355703</t>
  </si>
  <si>
    <t>215</t>
  </si>
  <si>
    <t>766R067</t>
  </si>
  <si>
    <t>Dodávka a montáž okenního parapetu- specifikace a rozměry dle PD, ozn T08b</t>
  </si>
  <si>
    <t>-2061624368</t>
  </si>
  <si>
    <t>216</t>
  </si>
  <si>
    <t>766R068</t>
  </si>
  <si>
    <t>Dodávka a montáž okenního parapetu- specifikace a rozměry dle PD, ozn T08c</t>
  </si>
  <si>
    <t>-1182717613</t>
  </si>
  <si>
    <t>217</t>
  </si>
  <si>
    <t>766R069</t>
  </si>
  <si>
    <t>Dodávka a montáž okenního parapetu- specifikace a rozměry dle PD, ozn T09</t>
  </si>
  <si>
    <t>-1322403638</t>
  </si>
  <si>
    <t>218</t>
  </si>
  <si>
    <t>766R070</t>
  </si>
  <si>
    <t>Dodávka a montáž pracovní linka s horními skříňkami- specifikace a rozměry dle PD, ozn T10</t>
  </si>
  <si>
    <t>567244665</t>
  </si>
  <si>
    <t>219</t>
  </si>
  <si>
    <t>766R071</t>
  </si>
  <si>
    <t>Dodávka a montáž pracovní linka s umyvadlem a dřezem- specifikace a rozměry dle PD, ozn T11</t>
  </si>
  <si>
    <t>-373562590</t>
  </si>
  <si>
    <t>220</t>
  </si>
  <si>
    <t>766R072</t>
  </si>
  <si>
    <t>Dodávka a montáž okenní parapet -  specifikace a rozměry dle PD, ozn T12</t>
  </si>
  <si>
    <t>-151559361</t>
  </si>
  <si>
    <t>221</t>
  </si>
  <si>
    <t>766R073</t>
  </si>
  <si>
    <t>Dodávka a montáž okenní parapet -  specifikace a rozměry dle PD, ozn T13</t>
  </si>
  <si>
    <t>-1962165049</t>
  </si>
  <si>
    <t>222</t>
  </si>
  <si>
    <t>766R074</t>
  </si>
  <si>
    <t>Dodávka a pracovní linka s umyvadlem a dřezem -  specifikace a rozměry dle PD, ozn T14</t>
  </si>
  <si>
    <t>-1477530300</t>
  </si>
  <si>
    <t>223</t>
  </si>
  <si>
    <t>998766102</t>
  </si>
  <si>
    <t>Přesun hmot pro konstrukce truhlářské stanovený z hmotnosti přesunovaného materiálu vodorovná dopravní vzdálenost do 50 m v objektech výšky přes 6 do 12 m</t>
  </si>
  <si>
    <t>881363200</t>
  </si>
  <si>
    <t>767</t>
  </si>
  <si>
    <t>Konstrukce zámečnické</t>
  </si>
  <si>
    <t>224</t>
  </si>
  <si>
    <t>767R001</t>
  </si>
  <si>
    <t>Dodávka a montáž prosklené konstrukce s označením dle PD Z1 - rozměr a specifikace dle PD</t>
  </si>
  <si>
    <t>-1874149884</t>
  </si>
  <si>
    <t>3,15*2,75</t>
  </si>
  <si>
    <t>225</t>
  </si>
  <si>
    <t>767R002</t>
  </si>
  <si>
    <t>Dodávka a montáž prosklené konstrukce s označením dle PD Z2 - rozměr a specifikace dle PD</t>
  </si>
  <si>
    <t>-1017671361</t>
  </si>
  <si>
    <t>2,8*2,15</t>
  </si>
  <si>
    <t>226</t>
  </si>
  <si>
    <t>767R003</t>
  </si>
  <si>
    <t>Dodávka a montáž prosklené konstrukce s označením dle PD Z3 - rozměr a specifikace dle PD</t>
  </si>
  <si>
    <t>-7984010</t>
  </si>
  <si>
    <t>4,35*2,75</t>
  </si>
  <si>
    <t>227</t>
  </si>
  <si>
    <t>767R004</t>
  </si>
  <si>
    <t>Dodávka a montáž prosklené konstrukce s označením dle PD Z4 - rozměr a specifikace dle PD</t>
  </si>
  <si>
    <t>1026005135</t>
  </si>
  <si>
    <t>3,55*2,75</t>
  </si>
  <si>
    <t>228</t>
  </si>
  <si>
    <t>767R005</t>
  </si>
  <si>
    <t>Dodávka a montáž prosklené konstrukce s označením dle PD Z5 - rozměr a specifikace dle PD</t>
  </si>
  <si>
    <t>305926814</t>
  </si>
  <si>
    <t>3*3,05</t>
  </si>
  <si>
    <t>229</t>
  </si>
  <si>
    <t>767R006</t>
  </si>
  <si>
    <t>Dodávka a montáž prosklené konstrukce s označením dle PD Z6 - rozměr a specifikace dle PD</t>
  </si>
  <si>
    <t>-1613853941</t>
  </si>
  <si>
    <t>230</t>
  </si>
  <si>
    <t>767R007</t>
  </si>
  <si>
    <t>Dodávka a montáž prosklené konstrukce s označením dle PD Z7 - rozměr a specifikace dle PD</t>
  </si>
  <si>
    <t>216217936</t>
  </si>
  <si>
    <t>8,915*2,75</t>
  </si>
  <si>
    <t>231</t>
  </si>
  <si>
    <t>767R008</t>
  </si>
  <si>
    <t>Dodávka a montáž vnitřní vertikální žaluzie - rozměr a specifikace dle PD, ozn Ž01</t>
  </si>
  <si>
    <t>1282476946</t>
  </si>
  <si>
    <t>2,6*2,25</t>
  </si>
  <si>
    <t>232</t>
  </si>
  <si>
    <t>767R009</t>
  </si>
  <si>
    <t>Dodávka a montáž vnitřní vertikální žaluzie - rozměr a specifikace dle PD, ozn Ž02</t>
  </si>
  <si>
    <t>-1334744554</t>
  </si>
  <si>
    <t>2,07*2,25</t>
  </si>
  <si>
    <t>233</t>
  </si>
  <si>
    <t>767R010</t>
  </si>
  <si>
    <t>Dodávka a montáž vnitřní vertikální žaluzie - rozměr a specifikace dle PD, ozn Ž03</t>
  </si>
  <si>
    <t>-1049710150</t>
  </si>
  <si>
    <t>3,55*2,25</t>
  </si>
  <si>
    <t>234</t>
  </si>
  <si>
    <t>767R011</t>
  </si>
  <si>
    <t>Dodávka a montáž vnitřní vertikální žaluzie - rozměr a specifikace dle PD, ozn Ž04</t>
  </si>
  <si>
    <t>-481586852</t>
  </si>
  <si>
    <t>3,85*2,25</t>
  </si>
  <si>
    <t>235</t>
  </si>
  <si>
    <t>767R012</t>
  </si>
  <si>
    <t>Dodávka a montáž vnitřní vertikální žaluzie - rozměr a specifikace dle PD, ozn Ž05</t>
  </si>
  <si>
    <t>1475603522</t>
  </si>
  <si>
    <t>1,425*2,25</t>
  </si>
  <si>
    <t>236</t>
  </si>
  <si>
    <t>767R013</t>
  </si>
  <si>
    <t>Dodávka a montáž vnitřní vertikální žaluzie - rozměr a specifikace dle PD, ozn Ž06</t>
  </si>
  <si>
    <t>1321082011</t>
  </si>
  <si>
    <t>5,375*2,25</t>
  </si>
  <si>
    <t>237</t>
  </si>
  <si>
    <t>767R014</t>
  </si>
  <si>
    <t>Dodávka a montáž vnitřní vertikální žaluzie - rozměr a specifikace dle PD, ozn Ž07</t>
  </si>
  <si>
    <t>269104064</t>
  </si>
  <si>
    <t>4,55*2,25</t>
  </si>
  <si>
    <t>238</t>
  </si>
  <si>
    <t>767R015</t>
  </si>
  <si>
    <t>Dodávka a montáž vnitřní vertikální žaluzie - rozměr a specifikace dle PD, ozn Ž08</t>
  </si>
  <si>
    <t>-696736358</t>
  </si>
  <si>
    <t>1,5*1,2</t>
  </si>
  <si>
    <t>239</t>
  </si>
  <si>
    <t>767R016</t>
  </si>
  <si>
    <t>Dodávka a montáž konstrukce exteriérové zavěšené stříšky - rozměr a specifikace dle PD, ozn Z08</t>
  </si>
  <si>
    <t>272542566</t>
  </si>
  <si>
    <t>240</t>
  </si>
  <si>
    <t>767R017</t>
  </si>
  <si>
    <t>Dodávka a montáž konstrukce exteriérového schodiště- rozměr a specifikace dle PD, ozn Z09</t>
  </si>
  <si>
    <t>1432460053</t>
  </si>
  <si>
    <t>241</t>
  </si>
  <si>
    <t>767R018</t>
  </si>
  <si>
    <t>Dodávka a montáž konstrukce exteriérové lávky - rozměr a specifikace dle PD, ozn Z10</t>
  </si>
  <si>
    <t>-424084516</t>
  </si>
  <si>
    <t>242</t>
  </si>
  <si>
    <t>767R019</t>
  </si>
  <si>
    <t>Dodávka a montáž konstrukce přístřešku odpadového hospodářství včetně branky, opláštění a zastropení - rozměr a specifikace dle PD</t>
  </si>
  <si>
    <t>-1704407983</t>
  </si>
  <si>
    <t>243</t>
  </si>
  <si>
    <t>767R021</t>
  </si>
  <si>
    <t>Dodávka a montáž okenní konstrukce - rozměr a specifikace dle PD, ozn O01</t>
  </si>
  <si>
    <t>-375369224</t>
  </si>
  <si>
    <t>244</t>
  </si>
  <si>
    <t>767R022</t>
  </si>
  <si>
    <t>Dodávka a montáž okenní konstrukce - rozměr a specifikace dle PD, ozn O02</t>
  </si>
  <si>
    <t>-361275180</t>
  </si>
  <si>
    <t>245</t>
  </si>
  <si>
    <t>767R023</t>
  </si>
  <si>
    <t>Dodávka a montáž okenní konstrukce - rozměr a specifikace dle PD, ozn O03</t>
  </si>
  <si>
    <t>2010645245</t>
  </si>
  <si>
    <t>246</t>
  </si>
  <si>
    <t>767R024</t>
  </si>
  <si>
    <t>Dodávka a montáž okenní konstrukce - rozměr a specifikace dle PD, ozn O04</t>
  </si>
  <si>
    <t>1927564915</t>
  </si>
  <si>
    <t>247</t>
  </si>
  <si>
    <t>767R025</t>
  </si>
  <si>
    <t>Dodávka a montáž okenní konstrukce - rozměr a specifikace dle PD, ozn O05</t>
  </si>
  <si>
    <t>-378214898</t>
  </si>
  <si>
    <t>248</t>
  </si>
  <si>
    <t>767R026</t>
  </si>
  <si>
    <t>Dodávka a montáž okenní konstrukce - rozměr a specifikace dle PD, ozn O06</t>
  </si>
  <si>
    <t>-429926580</t>
  </si>
  <si>
    <t>249</t>
  </si>
  <si>
    <t>767R027</t>
  </si>
  <si>
    <t>Dodávka a montáž okenní konstrukce - rozměr a specifikace dle PD, ozn O07</t>
  </si>
  <si>
    <t>-100372780</t>
  </si>
  <si>
    <t>250</t>
  </si>
  <si>
    <t>767R028</t>
  </si>
  <si>
    <t>Dodávka a montáž okenní konstrukce - rozměr a specifikace dle PD, ozn O08</t>
  </si>
  <si>
    <t>-1794672442</t>
  </si>
  <si>
    <t>251</t>
  </si>
  <si>
    <t>767R029</t>
  </si>
  <si>
    <t>Dodávka a montáž okenní konstrukce - rozměr a specifikace dle PD, ozn O09</t>
  </si>
  <si>
    <t>-1971280391</t>
  </si>
  <si>
    <t>252</t>
  </si>
  <si>
    <t>998767102</t>
  </si>
  <si>
    <t>Přesun hmot pro zámečnické konstrukce  stanovený z hmotnosti přesunovaného materiálu vodorovná dopravní vzdálenost do 50 m v objektech výšky přes 6 do 12 m</t>
  </si>
  <si>
    <t>-964987510</t>
  </si>
  <si>
    <t>771</t>
  </si>
  <si>
    <t>Podlahy z dlaždic</t>
  </si>
  <si>
    <t>253</t>
  </si>
  <si>
    <t>771474113</t>
  </si>
  <si>
    <t>Montáž soklíků z dlaždic keramických  lepených flexibilním lepidlem rovných výšky přes 90 do 120 mm</t>
  </si>
  <si>
    <t>-813496573</t>
  </si>
  <si>
    <t>"P2" 36,301</t>
  </si>
  <si>
    <t>254</t>
  </si>
  <si>
    <t>59761009</t>
  </si>
  <si>
    <t>sokl - podlahy (barevný) 30 x 8 x 0,8 cm I. j.</t>
  </si>
  <si>
    <t>-1928085726</t>
  </si>
  <si>
    <t>36,301*1,1 'Přepočtené koeficientem množství</t>
  </si>
  <si>
    <t>255</t>
  </si>
  <si>
    <t>771574115</t>
  </si>
  <si>
    <t>Montáž podlah z dlaždic keramických  lepených flexibilním lepidlem režných nebo glazovaných hladkých přes 19 do 22 ks/ m2</t>
  </si>
  <si>
    <t>274669621</t>
  </si>
  <si>
    <t>V4</t>
  </si>
  <si>
    <t>42,05</t>
  </si>
  <si>
    <t>2,2+1,57+1,9+5,72+2,21+2,24+1,65+1,6+2,23+1,49+2,23+1,49+8,67+14,32+3,34+2,23+1,49+2,4</t>
  </si>
  <si>
    <t>256</t>
  </si>
  <si>
    <t>59761406</t>
  </si>
  <si>
    <t>dlaždice keramické slinuté neglazované mrazuvzdorné - specifikace dle PD, ozn V4</t>
  </si>
  <si>
    <t>-1012830827</t>
  </si>
  <si>
    <t>101,03*1,1 'Přepočtené koeficientem množství</t>
  </si>
  <si>
    <t>257</t>
  </si>
  <si>
    <t>59761432</t>
  </si>
  <si>
    <t>dlaždice keramické slinuté neglazované mrazuvzdorné - specifikace dle PD, ozn V4B</t>
  </si>
  <si>
    <t>923594436</t>
  </si>
  <si>
    <t>8,2*1,1 'Přepočtené koeficientem množství</t>
  </si>
  <si>
    <t>258</t>
  </si>
  <si>
    <t>771579191</t>
  </si>
  <si>
    <t>Montáž podlah z dlaždic keramických  Příplatek k cenám za plochu do 5 m2 jednotlivě</t>
  </si>
  <si>
    <t>346898969</t>
  </si>
  <si>
    <t>2,2+1,57+1,9+2,21+2,24+1,65+1,6+2,23+1,49+2,23+1,49+3,34+2,23+1,49+2,4</t>
  </si>
  <si>
    <t>3,3+4,9</t>
  </si>
  <si>
    <t>259</t>
  </si>
  <si>
    <t>771591111</t>
  </si>
  <si>
    <t>Podlahy - ostatní práce  penetrace podkladu</t>
  </si>
  <si>
    <t>-166133805</t>
  </si>
  <si>
    <t>260</t>
  </si>
  <si>
    <t>771591115</t>
  </si>
  <si>
    <t>Podlahy - ostatní práce  spárování silikonem</t>
  </si>
  <si>
    <t>1170374619</t>
  </si>
  <si>
    <t>261</t>
  </si>
  <si>
    <t>998771102</t>
  </si>
  <si>
    <t>Přesun hmot pro podlahy z dlaždic stanovený z hmotnosti přesunovaného materiálu vodorovná dopravní vzdálenost do 50 m v objektech výšky přes 6 do 12 m</t>
  </si>
  <si>
    <t>2029625818</t>
  </si>
  <si>
    <t>776</t>
  </si>
  <si>
    <t>Podlahy povlakové</t>
  </si>
  <si>
    <t>262</t>
  </si>
  <si>
    <t>776111111</t>
  </si>
  <si>
    <t>Příprava podkladu broušení podlah nového podkladu anhydritového</t>
  </si>
  <si>
    <t>-1152226629</t>
  </si>
  <si>
    <t>V1</t>
  </si>
  <si>
    <t>262,12</t>
  </si>
  <si>
    <t>V2</t>
  </si>
  <si>
    <t>128,450</t>
  </si>
  <si>
    <t>263</t>
  </si>
  <si>
    <t>776111311</t>
  </si>
  <si>
    <t>Příprava podkladu vysátí podlah</t>
  </si>
  <si>
    <t>320347105</t>
  </si>
  <si>
    <t>264</t>
  </si>
  <si>
    <t>776121111</t>
  </si>
  <si>
    <t>Příprava podkladu penetrace vodou ředitelná na savý podklad (válečkováním) ředěná v poměru 1:3 podlah</t>
  </si>
  <si>
    <t>768732542</t>
  </si>
  <si>
    <t>35,51+49,84+4,55+16,33+13,24+22,34+26,7+5+6,21+13,25+4,51+6,38+2,34+31,03+24,89</t>
  </si>
  <si>
    <t>29,66+51,52+9,94+30,4+5,89+1,04</t>
  </si>
  <si>
    <t>265</t>
  </si>
  <si>
    <t>776141121</t>
  </si>
  <si>
    <t>Příprava podkladu vyrovnání samonivelační stěrkou podlah min.pevnosti 30 MPa, tloušťky do 3 mm</t>
  </si>
  <si>
    <t>1052366563</t>
  </si>
  <si>
    <t>262,120</t>
  </si>
  <si>
    <t>266</t>
  </si>
  <si>
    <t>776221121</t>
  </si>
  <si>
    <t>Montáž podlahovin z PVC lepením standardním lepidlem z pásů elektrostaticky vodivých</t>
  </si>
  <si>
    <t>1333339163</t>
  </si>
  <si>
    <t>267</t>
  </si>
  <si>
    <t>28410242</t>
  </si>
  <si>
    <t>krytina podlahová homogenní elektrostaticky vodivá tl 2,0 mm - bližší specifikace dle PD, skladba V1</t>
  </si>
  <si>
    <t>-1621965101</t>
  </si>
  <si>
    <t>262,12*1,1 'Přepočtené koeficientem množství</t>
  </si>
  <si>
    <t>268</t>
  </si>
  <si>
    <t>28410243</t>
  </si>
  <si>
    <t>krytina podlahová homogenní elektrostaticky vodivá tl 2,0 mm - bližší specifikace dle PD, skladba V2</t>
  </si>
  <si>
    <t>-748174072</t>
  </si>
  <si>
    <t>128,45*1,1 'Přepočtené koeficientem množství</t>
  </si>
  <si>
    <t>269</t>
  </si>
  <si>
    <t>776411111</t>
  </si>
  <si>
    <t>Montáž soklíků lepením obvodových, výšky do 80 mm</t>
  </si>
  <si>
    <t>259542742</t>
  </si>
  <si>
    <t>P1</t>
  </si>
  <si>
    <t>13,65+30,85+24,75+28,25+9,7+7,3+8,7+14,6+10,1+13+25,35+52,08+18,225+6,101+6,1+24,177+6,2</t>
  </si>
  <si>
    <t>16,75+36,477+12,7+16,3+19,26+14,64+19,6+14,04+16,1+7,54+52,4+22,6+9,1+11,56+10,4+23,12+10,4+6,34+23,36+22,66+10,14+6</t>
  </si>
  <si>
    <t>270</t>
  </si>
  <si>
    <t>28342001.R01</t>
  </si>
  <si>
    <t>Sokl běžný, PZ lišta v. 60 mm</t>
  </si>
  <si>
    <t>-581620103</t>
  </si>
  <si>
    <t>680,62*1,02 'Přepočtené koeficientem množství</t>
  </si>
  <si>
    <t>271</t>
  </si>
  <si>
    <t>776421311</t>
  </si>
  <si>
    <t>Montáž lišt přechodových samolepících</t>
  </si>
  <si>
    <t>-206553615</t>
  </si>
  <si>
    <t>272</t>
  </si>
  <si>
    <t>55343110</t>
  </si>
  <si>
    <t>profil přechodový Al narážecí 30 mm stříbro</t>
  </si>
  <si>
    <t>-103033477</t>
  </si>
  <si>
    <t>5,5*1,02 'Přepočtené koeficientem množství</t>
  </si>
  <si>
    <t>273</t>
  </si>
  <si>
    <t>998776102</t>
  </si>
  <si>
    <t>Přesun hmot pro podlahy povlakové  stanovený z hmotnosti přesunovaného materiálu vodorovná dopravní vzdálenost do 50 m v objektech výšky přes 6 do 12 m</t>
  </si>
  <si>
    <t>-1698691858</t>
  </si>
  <si>
    <t>777</t>
  </si>
  <si>
    <t>Podlahy lité</t>
  </si>
  <si>
    <t>274</t>
  </si>
  <si>
    <t>777111101</t>
  </si>
  <si>
    <t>Příprava podkladu před provedením litých podlah zametení</t>
  </si>
  <si>
    <t>-230979511</t>
  </si>
  <si>
    <t>275</t>
  </si>
  <si>
    <t>777111111</t>
  </si>
  <si>
    <t>Příprava podkladu před provedením litých podlah vysátí</t>
  </si>
  <si>
    <t>990236734</t>
  </si>
  <si>
    <t>276</t>
  </si>
  <si>
    <t>777111123</t>
  </si>
  <si>
    <t>Příprava podkladu před provedením litých podlah obroušení strojní</t>
  </si>
  <si>
    <t>-805352819</t>
  </si>
  <si>
    <t>277</t>
  </si>
  <si>
    <t>777131101</t>
  </si>
  <si>
    <t>Penetrační nátěr podlahy epoxidový, na podklad suchý a vyzrálý</t>
  </si>
  <si>
    <t>1727827729</t>
  </si>
  <si>
    <t>278</t>
  </si>
  <si>
    <t>777511105</t>
  </si>
  <si>
    <t>Krycí stěrka dekorativní epoxidová, tloušťky přes 2 do 3 mm</t>
  </si>
  <si>
    <t>-1200927799</t>
  </si>
  <si>
    <t>V5</t>
  </si>
  <si>
    <t>99,14</t>
  </si>
  <si>
    <t>V5 - SOKL</t>
  </si>
  <si>
    <t>99,14*0,1</t>
  </si>
  <si>
    <t>279</t>
  </si>
  <si>
    <t>777911111</t>
  </si>
  <si>
    <t>Napojení na stěnu nebo sokl fabionem z epoxidové stěrky plněné pískem tuhé</t>
  </si>
  <si>
    <t>-2018328082</t>
  </si>
  <si>
    <t>280</t>
  </si>
  <si>
    <t>998777102</t>
  </si>
  <si>
    <t>Přesun hmot pro podlahy lité  stanovený z hmotnosti přesunovaného materiálu vodorovná dopravní vzdálenost do 50 m v objektech výšky přes 6 do 12 m</t>
  </si>
  <si>
    <t>-1141798539</t>
  </si>
  <si>
    <t>781</t>
  </si>
  <si>
    <t>Dokončovací práce - obklady</t>
  </si>
  <si>
    <t>281</t>
  </si>
  <si>
    <t>781474114</t>
  </si>
  <si>
    <t>Montáž obkladů vnitřních stěn z dlaždic keramických  lepených flexibilním lepidlem režných nebo glazovaných hladkých přes 19 do 22 ks/m2</t>
  </si>
  <si>
    <t>80770414</t>
  </si>
  <si>
    <t>282</t>
  </si>
  <si>
    <t>59761040</t>
  </si>
  <si>
    <t>obkládačky keramické koupelnové (bílé i barevné) přes 19 do 22 ks/m2</t>
  </si>
  <si>
    <t>668088012</t>
  </si>
  <si>
    <t>155,85*1,1 'Přepočtené koeficientem množství</t>
  </si>
  <si>
    <t>283</t>
  </si>
  <si>
    <t>781495111</t>
  </si>
  <si>
    <t>Ostatní prvky  ostatní práce penetrace podkladu</t>
  </si>
  <si>
    <t>68448243</t>
  </si>
  <si>
    <t>284</t>
  </si>
  <si>
    <t>781495115</t>
  </si>
  <si>
    <t>Ostatní prvky  ostatní práce spárování silikonem</t>
  </si>
  <si>
    <t>-798286727</t>
  </si>
  <si>
    <t>285</t>
  </si>
  <si>
    <t>781495141</t>
  </si>
  <si>
    <t>Ostatní prvky  průnik obkladem kruhový, bez izolace do 30 DN</t>
  </si>
  <si>
    <t>405881561</t>
  </si>
  <si>
    <t>286</t>
  </si>
  <si>
    <t>781495142</t>
  </si>
  <si>
    <t>Ostatní prvky  průnik obkladem kruhový, bez izolace přes 30 do 90 DN</t>
  </si>
  <si>
    <t>-1236434258</t>
  </si>
  <si>
    <t>287</t>
  </si>
  <si>
    <t>781779191</t>
  </si>
  <si>
    <t>Montáž obkladů vnějších stěn z dlaždic keramických  Příplatek k cenám za plochu do 10 m2 jednotlivě</t>
  </si>
  <si>
    <t>1511644745</t>
  </si>
  <si>
    <t>288</t>
  </si>
  <si>
    <t>998781102</t>
  </si>
  <si>
    <t>Přesun hmot pro obklady keramické  stanovený z hmotnosti přesunovaného materiálu vodorovná dopravní vzdálenost do 50 m v objektech výšky přes 6 do 12 m</t>
  </si>
  <si>
    <t>1441381048</t>
  </si>
  <si>
    <t>784</t>
  </si>
  <si>
    <t>Dokončovací práce - malby a tapety</t>
  </si>
  <si>
    <t>289</t>
  </si>
  <si>
    <t>784121001</t>
  </si>
  <si>
    <t>Oškrabání malby v místnostech výšky do 3,80 m</t>
  </si>
  <si>
    <t>1852724995</t>
  </si>
  <si>
    <t>PŮVODNÍ MALBY</t>
  </si>
  <si>
    <t>"STĚN" 984</t>
  </si>
  <si>
    <t>"STROP" 383,74</t>
  </si>
  <si>
    <t>290</t>
  </si>
  <si>
    <t>784181101</t>
  </si>
  <si>
    <t>Penetrace podkladu jednonásobná základní akrylátová v místnostech výšky do 3,80 m</t>
  </si>
  <si>
    <t>-1795307322</t>
  </si>
  <si>
    <t>428,5+135,52+1636,23</t>
  </si>
  <si>
    <t>12,39*2</t>
  </si>
  <si>
    <t>291</t>
  </si>
  <si>
    <t>784331001.R01</t>
  </si>
  <si>
    <t>Dvojnásobné bílé antibakteriální malby v místnostech výšky do 3,80 m</t>
  </si>
  <si>
    <t>59853508</t>
  </si>
  <si>
    <t>02 - Prvotní vybavení - nenaceňovat</t>
  </si>
  <si>
    <t xml:space="preserve">    725 - Prvotní vybavení - nenaceňovat</t>
  </si>
  <si>
    <t>03 - Volné a interiérové vybavení - nenaceňovat</t>
  </si>
  <si>
    <t>HSV - HSV</t>
  </si>
  <si>
    <t xml:space="preserve">    INT - Volné a interiérové vybavení - nenaceňovat</t>
  </si>
  <si>
    <t>INT</t>
  </si>
  <si>
    <t>I001</t>
  </si>
  <si>
    <t>-272119491</t>
  </si>
  <si>
    <t>04 - Videomanagment - nenaceňovat!</t>
  </si>
  <si>
    <t>N00 - Videomanagment</t>
  </si>
  <si>
    <t xml:space="preserve">    N01 - Videomanagment</t>
  </si>
  <si>
    <t>N00</t>
  </si>
  <si>
    <t>Videomanagment</t>
  </si>
  <si>
    <t>N01</t>
  </si>
  <si>
    <t>001</t>
  </si>
  <si>
    <t>Videomanegment - nenacenovat</t>
  </si>
  <si>
    <t>512</t>
  </si>
  <si>
    <t>-147878862</t>
  </si>
  <si>
    <t>05 - Ústřední topení</t>
  </si>
  <si>
    <t xml:space="preserve">    001 - ÚT</t>
  </si>
  <si>
    <t>ÚT</t>
  </si>
  <si>
    <t>-1492655853</t>
  </si>
  <si>
    <t>06 - Vzduchotechnika</t>
  </si>
  <si>
    <t xml:space="preserve">    001 - VZT</t>
  </si>
  <si>
    <t>VZT</t>
  </si>
  <si>
    <t>1737320205</t>
  </si>
  <si>
    <t>07 - Měření a regulace</t>
  </si>
  <si>
    <t xml:space="preserve">    001 - MaR</t>
  </si>
  <si>
    <t>MaR</t>
  </si>
  <si>
    <t>1229427899</t>
  </si>
  <si>
    <t>08 - Kanalizace</t>
  </si>
  <si>
    <t xml:space="preserve">    001 - Kanalizace</t>
  </si>
  <si>
    <t>933478324</t>
  </si>
  <si>
    <t>09 - Vodovod</t>
  </si>
  <si>
    <t xml:space="preserve">    001 - Vodovod</t>
  </si>
  <si>
    <t>1029826475</t>
  </si>
  <si>
    <t>10 - Přípojka splašková</t>
  </si>
  <si>
    <t xml:space="preserve">    001 - Přípojka splašková</t>
  </si>
  <si>
    <t>-67086075</t>
  </si>
  <si>
    <t>11 - Přípojka vodovodní</t>
  </si>
  <si>
    <t xml:space="preserve">    001 - Přípojka vodovodní</t>
  </si>
  <si>
    <t>1783590977</t>
  </si>
  <si>
    <t>12 - Dešťová kanalizace</t>
  </si>
  <si>
    <t xml:space="preserve">    001 - Dešťová kanalizace</t>
  </si>
  <si>
    <t>-1723597238</t>
  </si>
  <si>
    <t>13 - Přeložka vodovodu</t>
  </si>
  <si>
    <t xml:space="preserve">    001 - Přeložka vodovodu</t>
  </si>
  <si>
    <t>-1488442262</t>
  </si>
  <si>
    <t>14 - EPS</t>
  </si>
  <si>
    <t xml:space="preserve">    001 - EPS</t>
  </si>
  <si>
    <t>349321785</t>
  </si>
  <si>
    <t>15 - NN</t>
  </si>
  <si>
    <t xml:space="preserve">    001 - NN</t>
  </si>
  <si>
    <t>1803661258</t>
  </si>
  <si>
    <t>16 - NN - osvětlení - nenaceňovat</t>
  </si>
  <si>
    <t xml:space="preserve">    001 - NN - osvětlení - nenaceňovat</t>
  </si>
  <si>
    <t>-1517418979</t>
  </si>
  <si>
    <t>17 - NN - bleskosvod</t>
  </si>
  <si>
    <t xml:space="preserve">    001 - NN - bleskosvod</t>
  </si>
  <si>
    <t>1333895218</t>
  </si>
  <si>
    <t>18 - NN - přeložka</t>
  </si>
  <si>
    <t xml:space="preserve">    001 - NN - přeložka</t>
  </si>
  <si>
    <t>-1910225171</t>
  </si>
  <si>
    <t>19 - NN - přípojka</t>
  </si>
  <si>
    <t xml:space="preserve">    001 - NN - přípojka</t>
  </si>
  <si>
    <t>-1589544584</t>
  </si>
  <si>
    <t>20 - SLP - kabeláž</t>
  </si>
  <si>
    <t xml:space="preserve">    001 - SLP - kabeláž</t>
  </si>
  <si>
    <t>831879664</t>
  </si>
  <si>
    <t>21 - SLP - koncové prvky - nenaceňovat</t>
  </si>
  <si>
    <t xml:space="preserve">    001 - SLP - koncové prvky - nenaceňovat</t>
  </si>
  <si>
    <t>126007974</t>
  </si>
  <si>
    <t>22 - Medicinální plyny - nenaceňovat</t>
  </si>
  <si>
    <t xml:space="preserve">    001 - Medicinální plyny - nenaceňovat</t>
  </si>
  <si>
    <t>295576976</t>
  </si>
  <si>
    <t>23 - Lékařská technologie  - nenaceňovat</t>
  </si>
  <si>
    <t xml:space="preserve">    001 - Lékařská technologie  - nenaceňovat</t>
  </si>
  <si>
    <t>-1051338128</t>
  </si>
  <si>
    <t>24 - Komunikace - nenaceňovat</t>
  </si>
  <si>
    <t xml:space="preserve">    001 - Komunikace - nenaceňovat</t>
  </si>
  <si>
    <t>-86327033</t>
  </si>
  <si>
    <t>VORN - Vedlejší a ostatní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</si>
  <si>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</si>
  <si>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</si>
  <si>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</si>
  <si>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</si>
  <si>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</si>
  <si>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</si>
  <si>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</si>
  <si>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</si>
  <si>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</si>
  <si>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</si>
  <si>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012103000</t>
  </si>
  <si>
    <t>Průzkumné, geodetické a projektové práce geodetické práce před výstavbou</t>
  </si>
  <si>
    <t>…</t>
  </si>
  <si>
    <t>1024</t>
  </si>
  <si>
    <t>-755279192</t>
  </si>
  <si>
    <t>012203000</t>
  </si>
  <si>
    <t>Průzkumné, geodetické a projektové práce geodetické práce při provádění stavby</t>
  </si>
  <si>
    <t>-189864910</t>
  </si>
  <si>
    <t>012303000</t>
  </si>
  <si>
    <t>Průzkumné, geodetické a projektové práce geodetické práce po výstavbě</t>
  </si>
  <si>
    <t>-110525173</t>
  </si>
  <si>
    <t>013254000</t>
  </si>
  <si>
    <t>Průzkumné, geodetické a projektové práce projektové práce dokumentace stavby (výkresová a textová) skutečného provedení stavby</t>
  </si>
  <si>
    <t>598330379</t>
  </si>
  <si>
    <t>VRN3</t>
  </si>
  <si>
    <t>Zařízení staveniště</t>
  </si>
  <si>
    <t>032103000</t>
  </si>
  <si>
    <t>Zařízení staveniště vybavení staveniště náklady na stavební buňky</t>
  </si>
  <si>
    <t>-915697278</t>
  </si>
  <si>
    <t>032403000</t>
  </si>
  <si>
    <t>Zařízení staveniště vybavení staveniště provizorní komunikace</t>
  </si>
  <si>
    <t>-1984766722</t>
  </si>
  <si>
    <t>032503000</t>
  </si>
  <si>
    <t>Zařízení staveniště vybavení staveniště skládky na staveništi</t>
  </si>
  <si>
    <t>1248103945</t>
  </si>
  <si>
    <t>032903000</t>
  </si>
  <si>
    <t>Náklady na provoz a údržbu vybavení staveniště</t>
  </si>
  <si>
    <t>320366314</t>
  </si>
  <si>
    <t>034103000</t>
  </si>
  <si>
    <t>Zařízení staveniště zabezpečení staveniště energie pro zařízení staveniště</t>
  </si>
  <si>
    <t>-1011669012</t>
  </si>
  <si>
    <t>034203000</t>
  </si>
  <si>
    <t>Opatření na ochranu pozemků sousedních se staveništěm</t>
  </si>
  <si>
    <t>1297453035</t>
  </si>
  <si>
    <t>034303000</t>
  </si>
  <si>
    <t>Zařízení staveniště zabezpečení staveniště opatření na ochranu sousedních pozemků</t>
  </si>
  <si>
    <t>261899406</t>
  </si>
  <si>
    <t>034503000</t>
  </si>
  <si>
    <t>Informační tabule na staveništi</t>
  </si>
  <si>
    <t>1343844526</t>
  </si>
  <si>
    <t>034603000</t>
  </si>
  <si>
    <t>Zařízení staveniště zabezpečení staveniště alarm, strážní služba</t>
  </si>
  <si>
    <t>-881782404</t>
  </si>
  <si>
    <t>034703000</t>
  </si>
  <si>
    <t>Zařízení staveniště zabezpečení staveniště osvětlení staveniště</t>
  </si>
  <si>
    <t>1275584760</t>
  </si>
  <si>
    <t>VRN6</t>
  </si>
  <si>
    <t>Územní vlivy</t>
  </si>
  <si>
    <t>061002000</t>
  </si>
  <si>
    <t>Hlavní tituly průvodních činností a nákladů územní vlivy vliv klimatických podmínek</t>
  </si>
  <si>
    <t>-506866560</t>
  </si>
  <si>
    <t>VRN7</t>
  </si>
  <si>
    <t>Provozní vlivy</t>
  </si>
  <si>
    <t>070001000</t>
  </si>
  <si>
    <t>Základní rozdělení průvodních činností a nákladů provozní vlivy</t>
  </si>
  <si>
    <t>1824004512</t>
  </si>
  <si>
    <t>VRN9</t>
  </si>
  <si>
    <t>Ostatní náklady</t>
  </si>
  <si>
    <t>091003000</t>
  </si>
  <si>
    <t>Ostatní náklady související s objektem bez rozlišení</t>
  </si>
  <si>
    <t>-1039113840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</si>
  <si>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</si>
  <si>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</si>
  <si>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</si>
  <si>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</si>
  <si>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</si>
  <si>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</si>
  <si>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</si>
  <si>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</si>
  <si>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</si>
  <si>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</si>
  <si>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</si>
  <si>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</si>
  <si>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</si>
  <si>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</si>
  <si>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</si>
  <si>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</si>
  <si>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</si>
  <si>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</si>
  <si>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</si>
  <si>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</si>
  <si>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</si>
  <si>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</si>
  <si>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</si>
  <si>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</si>
  <si>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</si>
  <si>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</si>
  <si>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</si>
  <si>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</si>
  <si>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</si>
  <si>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</si>
  <si>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</si>
  <si>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</si>
  <si>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</si>
  <si>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</si>
  <si>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</si>
  <si>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</si>
  <si>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</si>
  <si>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</si>
  <si>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</si>
  <si>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</si>
  <si>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</si>
  <si>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</si>
  <si>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</si>
  <si>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</si>
  <si>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</si>
  <si>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</si>
  <si>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</si>
  <si>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</si>
  <si>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</si>
  <si>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</si>
  <si>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</si>
  <si>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</si>
  <si>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</si>
  <si>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</si>
  <si>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</si>
  <si>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</si>
  <si>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</si>
  <si>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</si>
  <si>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</si>
  <si>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</si>
  <si>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</si>
  <si>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</si>
  <si>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</si>
  <si>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</si>
  <si>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</si>
  <si>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</si>
  <si>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</si>
  <si>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</si>
  <si>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</si>
  <si>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</si>
  <si>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</si>
  <si>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</si>
  <si>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</si>
  <si>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</si>
  <si>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</si>
  <si>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</si>
  <si>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</si>
  <si>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</si>
  <si>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</si>
  <si>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</si>
  <si>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</si>
  <si>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</si>
  <si>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</si>
  <si>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</si>
  <si>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</si>
  <si>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</si>
  <si>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</si>
  <si>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</si>
  <si>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</si>
  <si>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</si>
  <si>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</si>
  <si>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</si>
  <si>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</si>
  <si>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</si>
  <si>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</si>
  <si>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</si>
  <si>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</si>
  <si>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</si>
  <si>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</si>
  <si>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</si>
  <si>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</si>
  <si>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</si>
  <si>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</si>
  <si>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</si>
  <si>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</si>
  <si>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</si>
  <si>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</si>
  <si>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</si>
  <si>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</si>
  <si>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</si>
  <si>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</si>
  <si>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</si>
  <si>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</si>
  <si>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</si>
  <si>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</si>
  <si>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</si>
  <si>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</si>
  <si>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</si>
  <si>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</si>
  <si>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</si>
  <si>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</si>
  <si>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</si>
  <si>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</si>
  <si>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</si>
  <si>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</si>
  <si>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</si>
  <si>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</si>
  <si>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</si>
  <si>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</si>
  <si>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</si>
  <si>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</si>
  <si>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</si>
  <si>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</si>
  <si>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</si>
  <si>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</si>
  <si>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</si>
  <si>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</si>
  <si>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</si>
  <si>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</si>
  <si>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</si>
  <si>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</si>
  <si>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</si>
  <si>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</si>
  <si>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</si>
  <si>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</si>
  <si>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</si>
  <si>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</si>
  <si>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</si>
  <si>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</si>
  <si>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</si>
  <si>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</si>
  <si>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</si>
  <si>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</si>
  <si>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</si>
  <si>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</si>
  <si>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</si>
  <si>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</si>
  <si>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</si>
  <si>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</si>
  <si>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</si>
  <si>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</si>
  <si>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</si>
  <si>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</si>
  <si>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</si>
  <si>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</si>
  <si>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</si>
  <si>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</si>
  <si>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</si>
  <si>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</si>
  <si>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</si>
  <si>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</si>
  <si>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</si>
  <si>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</si>
  <si>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</si>
  <si>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</si>
  <si>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</si>
  <si>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</si>
  <si>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</si>
  <si>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</si>
  <si>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</si>
  <si>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</si>
  <si>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</si>
  <si>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ks</t>
  </si>
  <si>
    <r>
      <t xml:space="preserve">Prvotní vybavení - </t>
    </r>
    <r>
      <rPr>
        <b/>
        <sz val="11"/>
        <color rgb="FFFF0000"/>
        <rFont val="Trebuchet MS"/>
        <family val="2"/>
        <charset val="238"/>
      </rPr>
      <t>nenaceňovat</t>
    </r>
  </si>
  <si>
    <r>
      <t xml:space="preserve">Volné a interiérové vybavení - </t>
    </r>
    <r>
      <rPr>
        <b/>
        <sz val="11"/>
        <color rgb="FFFF0000"/>
        <rFont val="Trebuchet MS"/>
        <family val="2"/>
        <charset val="238"/>
      </rPr>
      <t>nenaceňovat</t>
    </r>
  </si>
  <si>
    <r>
      <t xml:space="preserve">Videomanagment - </t>
    </r>
    <r>
      <rPr>
        <b/>
        <sz val="11"/>
        <color rgb="FFFF0000"/>
        <rFont val="Trebuchet MS"/>
        <family val="2"/>
        <charset val="238"/>
      </rPr>
      <t>nenaceňovat</t>
    </r>
  </si>
  <si>
    <r>
      <t xml:space="preserve">NN - osvětlení - </t>
    </r>
    <r>
      <rPr>
        <b/>
        <sz val="11"/>
        <color rgb="FFFF0000"/>
        <rFont val="Trebuchet MS"/>
        <family val="2"/>
        <charset val="238"/>
      </rPr>
      <t>nenaceňovat</t>
    </r>
  </si>
  <si>
    <r>
      <t xml:space="preserve">SLP - koncové prvky - </t>
    </r>
    <r>
      <rPr>
        <b/>
        <sz val="11"/>
        <color rgb="FFFF0000"/>
        <rFont val="Trebuchet MS"/>
        <family val="2"/>
        <charset val="238"/>
      </rPr>
      <t>nenaceňovat</t>
    </r>
  </si>
  <si>
    <r>
      <t xml:space="preserve">Medicinální plyny - </t>
    </r>
    <r>
      <rPr>
        <b/>
        <sz val="11"/>
        <color rgb="FFFF0000"/>
        <rFont val="Trebuchet MS"/>
        <family val="2"/>
        <charset val="238"/>
      </rPr>
      <t>nenaceňovat</t>
    </r>
  </si>
  <si>
    <r>
      <t xml:space="preserve">Lékařská technologie  - </t>
    </r>
    <r>
      <rPr>
        <b/>
        <sz val="11"/>
        <color rgb="FFFF0000"/>
        <rFont val="Trebuchet MS"/>
        <family val="2"/>
        <charset val="238"/>
      </rPr>
      <t>nenaceňovat</t>
    </r>
  </si>
  <si>
    <r>
      <t xml:space="preserve">Komunikace - </t>
    </r>
    <r>
      <rPr>
        <b/>
        <sz val="11"/>
        <color rgb="FFFF0000"/>
        <rFont val="Trebuchet MS"/>
        <family val="2"/>
        <charset val="238"/>
      </rPr>
      <t>nenaceňovat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</si>
</sst>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6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7"/>
      <color rgb="FF96969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  <font>
      <b/>
      <sz val="11"/>
      <color rgb="FFFF0000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6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18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4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4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7" fillId="0" borderId="23" xfId="0" applyFont="1" applyBorder="1" applyAlignment="1"/>
    <xf numFmtId="0" fontId="7" fillId="0" borderId="24" xfId="0" applyFont="1" applyBorder="1" applyAlignment="1"/>
    <xf numFmtId="166" fontId="7" fillId="0" borderId="24" xfId="0" applyNumberFormat="1" applyFont="1" applyBorder="1" applyAlignment="1"/>
    <xf numFmtId="166" fontId="7" fillId="0" borderId="25" xfId="0" applyNumberFormat="1" applyFont="1" applyBorder="1" applyAlignment="1"/>
    <xf numFmtId="0" fontId="9" fillId="0" borderId="23" xfId="0" applyFont="1" applyBorder="1" applyAlignment="1">
      <alignment vertical="center"/>
    </xf>
    <xf numFmtId="0" fontId="9" fillId="0" borderId="24" xfId="0" applyFont="1" applyBorder="1" applyAlignment="1">
      <alignment vertical="center"/>
    </xf>
    <xf numFmtId="0" fontId="9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78"/>
  <sheetViews>
    <sheetView showGridLines="0" tabSelected="1" workbookViewId="0">
      <pane ySplit="1" topLeftCell="A34" activePane="bottomLeft" state="frozen"/>
      <selection pane="bottomLeft" activeCell="J67" sqref="J67:AF67"/>
    </sheetView>
  </sheetViews>
  <sheetFormatPr defaultRowHeight="12" x14ac:dyDescent="0.35"/>
  <cols>
    <col min="1" max="1" width="8.375" customWidth="1"/>
    <col min="2" max="2" width="1.625" customWidth="1"/>
    <col min="3" max="3" width="4.125" customWidth="1"/>
    <col min="4" max="33" width="2.625" customWidth="1"/>
    <col min="34" max="34" width="3.375" customWidth="1"/>
    <col min="35" max="35" width="31.625" customWidth="1"/>
    <col min="36" max="37" width="2.5" customWidth="1"/>
    <col min="38" max="38" width="8.375" customWidth="1"/>
    <col min="39" max="39" width="3.375" customWidth="1"/>
    <col min="40" max="40" width="13.375" customWidth="1"/>
    <col min="41" max="41" width="7.5" customWidth="1"/>
    <col min="42" max="42" width="4.125" customWidth="1"/>
    <col min="43" max="43" width="15.625" customWidth="1"/>
    <col min="44" max="44" width="13.625" customWidth="1"/>
    <col min="45" max="47" width="25.875" hidden="1" customWidth="1"/>
    <col min="48" max="52" width="21.625" hidden="1" customWidth="1"/>
    <col min="53" max="53" width="19.125" hidden="1" customWidth="1"/>
    <col min="54" max="54" width="25" hidden="1" customWidth="1"/>
    <col min="55" max="56" width="19.125" hidden="1" customWidth="1"/>
    <col min="57" max="57" width="66.5" customWidth="1"/>
    <col min="71" max="91" width="9.375" hidden="1"/>
  </cols>
  <sheetData>
    <row r="1" spans="1:74" ht="21.4" customHeight="1" x14ac:dyDescent="0.35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7" customHeight="1" x14ac:dyDescent="0.35">
      <c r="AR2" s="313" t="s">
        <v>8</v>
      </c>
      <c r="AS2" s="314"/>
      <c r="AT2" s="314"/>
      <c r="AU2" s="314"/>
      <c r="AV2" s="314"/>
      <c r="AW2" s="314"/>
      <c r="AX2" s="314"/>
      <c r="AY2" s="314"/>
      <c r="AZ2" s="314"/>
      <c r="BA2" s="314"/>
      <c r="BB2" s="314"/>
      <c r="BC2" s="314"/>
      <c r="BD2" s="314"/>
      <c r="BE2" s="314"/>
      <c r="BS2" s="23" t="s">
        <v>9</v>
      </c>
      <c r="BT2" s="23" t="s">
        <v>10</v>
      </c>
    </row>
    <row r="3" spans="1:74" ht="7" customHeight="1" x14ac:dyDescent="0.35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7" customHeight="1" x14ac:dyDescent="0.35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" customHeight="1" x14ac:dyDescent="0.35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33" t="s">
        <v>17</v>
      </c>
      <c r="L5" s="334"/>
      <c r="M5" s="334"/>
      <c r="N5" s="334"/>
      <c r="O5" s="334"/>
      <c r="P5" s="334"/>
      <c r="Q5" s="334"/>
      <c r="R5" s="334"/>
      <c r="S5" s="334"/>
      <c r="T5" s="334"/>
      <c r="U5" s="334"/>
      <c r="V5" s="334"/>
      <c r="W5" s="334"/>
      <c r="X5" s="334"/>
      <c r="Y5" s="334"/>
      <c r="Z5" s="334"/>
      <c r="AA5" s="334"/>
      <c r="AB5" s="334"/>
      <c r="AC5" s="334"/>
      <c r="AD5" s="334"/>
      <c r="AE5" s="334"/>
      <c r="AF5" s="334"/>
      <c r="AG5" s="334"/>
      <c r="AH5" s="334"/>
      <c r="AI5" s="334"/>
      <c r="AJ5" s="334"/>
      <c r="AK5" s="334"/>
      <c r="AL5" s="334"/>
      <c r="AM5" s="334"/>
      <c r="AN5" s="334"/>
      <c r="AO5" s="334"/>
      <c r="AP5" s="28"/>
      <c r="AQ5" s="30"/>
      <c r="BE5" s="331" t="s">
        <v>18</v>
      </c>
      <c r="BS5" s="23" t="s">
        <v>9</v>
      </c>
    </row>
    <row r="6" spans="1:74" ht="37" customHeight="1" x14ac:dyDescent="0.35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335" t="s">
        <v>20</v>
      </c>
      <c r="L6" s="334"/>
      <c r="M6" s="334"/>
      <c r="N6" s="334"/>
      <c r="O6" s="334"/>
      <c r="P6" s="334"/>
      <c r="Q6" s="334"/>
      <c r="R6" s="334"/>
      <c r="S6" s="334"/>
      <c r="T6" s="334"/>
      <c r="U6" s="334"/>
      <c r="V6" s="334"/>
      <c r="W6" s="334"/>
      <c r="X6" s="334"/>
      <c r="Y6" s="334"/>
      <c r="Z6" s="334"/>
      <c r="AA6" s="334"/>
      <c r="AB6" s="334"/>
      <c r="AC6" s="334"/>
      <c r="AD6" s="334"/>
      <c r="AE6" s="334"/>
      <c r="AF6" s="334"/>
      <c r="AG6" s="334"/>
      <c r="AH6" s="334"/>
      <c r="AI6" s="334"/>
      <c r="AJ6" s="334"/>
      <c r="AK6" s="334"/>
      <c r="AL6" s="334"/>
      <c r="AM6" s="334"/>
      <c r="AN6" s="334"/>
      <c r="AO6" s="334"/>
      <c r="AP6" s="28"/>
      <c r="AQ6" s="30"/>
      <c r="BE6" s="332"/>
      <c r="BS6" s="23" t="s">
        <v>9</v>
      </c>
    </row>
    <row r="7" spans="1:74" ht="14.4" customHeight="1" x14ac:dyDescent="0.35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5</v>
      </c>
      <c r="AO7" s="28"/>
      <c r="AP7" s="28"/>
      <c r="AQ7" s="30"/>
      <c r="BE7" s="332"/>
      <c r="BS7" s="23" t="s">
        <v>9</v>
      </c>
    </row>
    <row r="8" spans="1:74" ht="14.4" customHeight="1" x14ac:dyDescent="0.35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32"/>
      <c r="BS8" s="23" t="s">
        <v>9</v>
      </c>
    </row>
    <row r="9" spans="1:74" ht="14.4" customHeight="1" x14ac:dyDescent="0.35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32"/>
      <c r="BS9" s="23" t="s">
        <v>9</v>
      </c>
    </row>
    <row r="10" spans="1:74" ht="14.4" customHeight="1" x14ac:dyDescent="0.35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5</v>
      </c>
      <c r="AO10" s="28"/>
      <c r="AP10" s="28"/>
      <c r="AQ10" s="30"/>
      <c r="BE10" s="332"/>
      <c r="BS10" s="23" t="s">
        <v>9</v>
      </c>
    </row>
    <row r="11" spans="1:74" ht="18.5" customHeight="1" x14ac:dyDescent="0.35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30</v>
      </c>
      <c r="AL11" s="28"/>
      <c r="AM11" s="28"/>
      <c r="AN11" s="34" t="s">
        <v>5</v>
      </c>
      <c r="AO11" s="28"/>
      <c r="AP11" s="28"/>
      <c r="AQ11" s="30"/>
      <c r="BE11" s="332"/>
      <c r="BS11" s="23" t="s">
        <v>9</v>
      </c>
    </row>
    <row r="12" spans="1:74" ht="7" customHeight="1" x14ac:dyDescent="0.35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32"/>
      <c r="BS12" s="23" t="s">
        <v>9</v>
      </c>
    </row>
    <row r="13" spans="1:74" ht="14.4" customHeight="1" x14ac:dyDescent="0.35">
      <c r="B13" s="27"/>
      <c r="C13" s="28"/>
      <c r="D13" s="36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32</v>
      </c>
      <c r="AO13" s="28"/>
      <c r="AP13" s="28"/>
      <c r="AQ13" s="30"/>
      <c r="BE13" s="332"/>
      <c r="BS13" s="23" t="s">
        <v>9</v>
      </c>
    </row>
    <row r="14" spans="1:74" x14ac:dyDescent="0.35">
      <c r="B14" s="27"/>
      <c r="C14" s="28"/>
      <c r="D14" s="28"/>
      <c r="E14" s="336" t="s">
        <v>32</v>
      </c>
      <c r="F14" s="337"/>
      <c r="G14" s="337"/>
      <c r="H14" s="337"/>
      <c r="I14" s="337"/>
      <c r="J14" s="337"/>
      <c r="K14" s="337"/>
      <c r="L14" s="337"/>
      <c r="M14" s="337"/>
      <c r="N14" s="337"/>
      <c r="O14" s="337"/>
      <c r="P14" s="337"/>
      <c r="Q14" s="337"/>
      <c r="R14" s="337"/>
      <c r="S14" s="337"/>
      <c r="T14" s="337"/>
      <c r="U14" s="337"/>
      <c r="V14" s="337"/>
      <c r="W14" s="337"/>
      <c r="X14" s="337"/>
      <c r="Y14" s="337"/>
      <c r="Z14" s="337"/>
      <c r="AA14" s="337"/>
      <c r="AB14" s="337"/>
      <c r="AC14" s="337"/>
      <c r="AD14" s="337"/>
      <c r="AE14" s="337"/>
      <c r="AF14" s="337"/>
      <c r="AG14" s="337"/>
      <c r="AH14" s="337"/>
      <c r="AI14" s="337"/>
      <c r="AJ14" s="337"/>
      <c r="AK14" s="36" t="s">
        <v>30</v>
      </c>
      <c r="AL14" s="28"/>
      <c r="AM14" s="28"/>
      <c r="AN14" s="38" t="s">
        <v>32</v>
      </c>
      <c r="AO14" s="28"/>
      <c r="AP14" s="28"/>
      <c r="AQ14" s="30"/>
      <c r="BE14" s="332"/>
      <c r="BS14" s="23" t="s">
        <v>9</v>
      </c>
    </row>
    <row r="15" spans="1:74" ht="7" customHeight="1" x14ac:dyDescent="0.35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32"/>
      <c r="BS15" s="23" t="s">
        <v>6</v>
      </c>
    </row>
    <row r="16" spans="1:74" ht="14.4" customHeight="1" x14ac:dyDescent="0.35">
      <c r="B16" s="27"/>
      <c r="C16" s="28"/>
      <c r="D16" s="36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5</v>
      </c>
      <c r="AO16" s="28"/>
      <c r="AP16" s="28"/>
      <c r="AQ16" s="30"/>
      <c r="BE16" s="332"/>
      <c r="BS16" s="23" t="s">
        <v>6</v>
      </c>
    </row>
    <row r="17" spans="2:71" ht="18.5" customHeight="1" x14ac:dyDescent="0.35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30</v>
      </c>
      <c r="AL17" s="28"/>
      <c r="AM17" s="28"/>
      <c r="AN17" s="34" t="s">
        <v>5</v>
      </c>
      <c r="AO17" s="28"/>
      <c r="AP17" s="28"/>
      <c r="AQ17" s="30"/>
      <c r="BE17" s="332"/>
      <c r="BS17" s="23" t="s">
        <v>35</v>
      </c>
    </row>
    <row r="18" spans="2:71" ht="7" customHeight="1" x14ac:dyDescent="0.35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32"/>
      <c r="BS18" s="23" t="s">
        <v>9</v>
      </c>
    </row>
    <row r="19" spans="2:71" ht="14.4" customHeight="1" x14ac:dyDescent="0.35">
      <c r="B19" s="27"/>
      <c r="C19" s="28"/>
      <c r="D19" s="36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32"/>
      <c r="BS19" s="23" t="s">
        <v>9</v>
      </c>
    </row>
    <row r="20" spans="2:71" ht="16.5" customHeight="1" x14ac:dyDescent="0.35">
      <c r="B20" s="27"/>
      <c r="C20" s="28"/>
      <c r="D20" s="28"/>
      <c r="E20" s="338" t="s">
        <v>5</v>
      </c>
      <c r="F20" s="338"/>
      <c r="G20" s="338"/>
      <c r="H20" s="338"/>
      <c r="I20" s="338"/>
      <c r="J20" s="338"/>
      <c r="K20" s="338"/>
      <c r="L20" s="338"/>
      <c r="M20" s="338"/>
      <c r="N20" s="338"/>
      <c r="O20" s="338"/>
      <c r="P20" s="338"/>
      <c r="Q20" s="338"/>
      <c r="R20" s="338"/>
      <c r="S20" s="338"/>
      <c r="T20" s="338"/>
      <c r="U20" s="338"/>
      <c r="V20" s="338"/>
      <c r="W20" s="338"/>
      <c r="X20" s="338"/>
      <c r="Y20" s="338"/>
      <c r="Z20" s="338"/>
      <c r="AA20" s="338"/>
      <c r="AB20" s="338"/>
      <c r="AC20" s="338"/>
      <c r="AD20" s="338"/>
      <c r="AE20" s="338"/>
      <c r="AF20" s="338"/>
      <c r="AG20" s="338"/>
      <c r="AH20" s="338"/>
      <c r="AI20" s="338"/>
      <c r="AJ20" s="338"/>
      <c r="AK20" s="338"/>
      <c r="AL20" s="338"/>
      <c r="AM20" s="338"/>
      <c r="AN20" s="338"/>
      <c r="AO20" s="28"/>
      <c r="AP20" s="28"/>
      <c r="AQ20" s="30"/>
      <c r="BE20" s="332"/>
      <c r="BS20" s="23" t="s">
        <v>6</v>
      </c>
    </row>
    <row r="21" spans="2:71" ht="7" customHeight="1" x14ac:dyDescent="0.35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32"/>
    </row>
    <row r="22" spans="2:71" ht="7" customHeight="1" x14ac:dyDescent="0.35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32"/>
    </row>
    <row r="23" spans="2:71" s="1" customFormat="1" ht="25.9" customHeight="1" x14ac:dyDescent="0.35">
      <c r="B23" s="40"/>
      <c r="C23" s="41"/>
      <c r="D23" s="42" t="s">
        <v>37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39">
        <f>ROUND(AG51,2)</f>
        <v>0</v>
      </c>
      <c r="AL23" s="340"/>
      <c r="AM23" s="340"/>
      <c r="AN23" s="340"/>
      <c r="AO23" s="340"/>
      <c r="AP23" s="41"/>
      <c r="AQ23" s="44"/>
      <c r="BE23" s="332"/>
    </row>
    <row r="24" spans="2:71" s="1" customFormat="1" ht="7" customHeight="1" x14ac:dyDescent="0.35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32"/>
    </row>
    <row r="25" spans="2:71" s="1" customFormat="1" x14ac:dyDescent="0.35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41" t="s">
        <v>38</v>
      </c>
      <c r="M25" s="341"/>
      <c r="N25" s="341"/>
      <c r="O25" s="341"/>
      <c r="P25" s="41"/>
      <c r="Q25" s="41"/>
      <c r="R25" s="41"/>
      <c r="S25" s="41"/>
      <c r="T25" s="41"/>
      <c r="U25" s="41"/>
      <c r="V25" s="41"/>
      <c r="W25" s="341" t="s">
        <v>39</v>
      </c>
      <c r="X25" s="341"/>
      <c r="Y25" s="341"/>
      <c r="Z25" s="341"/>
      <c r="AA25" s="341"/>
      <c r="AB25" s="341"/>
      <c r="AC25" s="341"/>
      <c r="AD25" s="341"/>
      <c r="AE25" s="341"/>
      <c r="AF25" s="41"/>
      <c r="AG25" s="41"/>
      <c r="AH25" s="41"/>
      <c r="AI25" s="41"/>
      <c r="AJ25" s="41"/>
      <c r="AK25" s="341" t="s">
        <v>40</v>
      </c>
      <c r="AL25" s="341"/>
      <c r="AM25" s="341"/>
      <c r="AN25" s="341"/>
      <c r="AO25" s="341"/>
      <c r="AP25" s="41"/>
      <c r="AQ25" s="44"/>
      <c r="BE25" s="332"/>
    </row>
    <row r="26" spans="2:71" s="2" customFormat="1" ht="14.4" customHeight="1" x14ac:dyDescent="0.35">
      <c r="B26" s="46"/>
      <c r="C26" s="47"/>
      <c r="D26" s="48" t="s">
        <v>41</v>
      </c>
      <c r="E26" s="47"/>
      <c r="F26" s="48" t="s">
        <v>42</v>
      </c>
      <c r="G26" s="47"/>
      <c r="H26" s="47"/>
      <c r="I26" s="47"/>
      <c r="J26" s="47"/>
      <c r="K26" s="47"/>
      <c r="L26" s="342">
        <v>0.21</v>
      </c>
      <c r="M26" s="343"/>
      <c r="N26" s="343"/>
      <c r="O26" s="343"/>
      <c r="P26" s="47"/>
      <c r="Q26" s="47"/>
      <c r="R26" s="47"/>
      <c r="S26" s="47"/>
      <c r="T26" s="47"/>
      <c r="U26" s="47"/>
      <c r="V26" s="47"/>
      <c r="W26" s="344">
        <f>ROUND(AZ51,2)</f>
        <v>0</v>
      </c>
      <c r="X26" s="343"/>
      <c r="Y26" s="343"/>
      <c r="Z26" s="343"/>
      <c r="AA26" s="343"/>
      <c r="AB26" s="343"/>
      <c r="AC26" s="343"/>
      <c r="AD26" s="343"/>
      <c r="AE26" s="343"/>
      <c r="AF26" s="47"/>
      <c r="AG26" s="47"/>
      <c r="AH26" s="47"/>
      <c r="AI26" s="47"/>
      <c r="AJ26" s="47"/>
      <c r="AK26" s="344">
        <f>ROUND(AV51,2)</f>
        <v>0</v>
      </c>
      <c r="AL26" s="343"/>
      <c r="AM26" s="343"/>
      <c r="AN26" s="343"/>
      <c r="AO26" s="343"/>
      <c r="AP26" s="47"/>
      <c r="AQ26" s="49"/>
      <c r="BE26" s="332"/>
    </row>
    <row r="27" spans="2:71" s="2" customFormat="1" ht="14.4" customHeight="1" x14ac:dyDescent="0.35">
      <c r="B27" s="46"/>
      <c r="C27" s="47"/>
      <c r="D27" s="47"/>
      <c r="E27" s="47"/>
      <c r="F27" s="48" t="s">
        <v>43</v>
      </c>
      <c r="G27" s="47"/>
      <c r="H27" s="47"/>
      <c r="I27" s="47"/>
      <c r="J27" s="47"/>
      <c r="K27" s="47"/>
      <c r="L27" s="342">
        <v>0.15</v>
      </c>
      <c r="M27" s="343"/>
      <c r="N27" s="343"/>
      <c r="O27" s="343"/>
      <c r="P27" s="47"/>
      <c r="Q27" s="47"/>
      <c r="R27" s="47"/>
      <c r="S27" s="47"/>
      <c r="T27" s="47"/>
      <c r="U27" s="47"/>
      <c r="V27" s="47"/>
      <c r="W27" s="344">
        <f>ROUND(BA51,2)</f>
        <v>0</v>
      </c>
      <c r="X27" s="343"/>
      <c r="Y27" s="343"/>
      <c r="Z27" s="343"/>
      <c r="AA27" s="343"/>
      <c r="AB27" s="343"/>
      <c r="AC27" s="343"/>
      <c r="AD27" s="343"/>
      <c r="AE27" s="343"/>
      <c r="AF27" s="47"/>
      <c r="AG27" s="47"/>
      <c r="AH27" s="47"/>
      <c r="AI27" s="47"/>
      <c r="AJ27" s="47"/>
      <c r="AK27" s="344">
        <f>ROUND(AW51,2)</f>
        <v>0</v>
      </c>
      <c r="AL27" s="343"/>
      <c r="AM27" s="343"/>
      <c r="AN27" s="343"/>
      <c r="AO27" s="343"/>
      <c r="AP27" s="47"/>
      <c r="AQ27" s="49"/>
      <c r="BE27" s="332"/>
    </row>
    <row r="28" spans="2:71" s="2" customFormat="1" ht="14.4" hidden="1" customHeight="1" x14ac:dyDescent="0.35">
      <c r="B28" s="46"/>
      <c r="C28" s="47"/>
      <c r="D28" s="47"/>
      <c r="E28" s="47"/>
      <c r="F28" s="48" t="s">
        <v>44</v>
      </c>
      <c r="G28" s="47"/>
      <c r="H28" s="47"/>
      <c r="I28" s="47"/>
      <c r="J28" s="47"/>
      <c r="K28" s="47"/>
      <c r="L28" s="342">
        <v>0.21</v>
      </c>
      <c r="M28" s="343"/>
      <c r="N28" s="343"/>
      <c r="O28" s="343"/>
      <c r="P28" s="47"/>
      <c r="Q28" s="47"/>
      <c r="R28" s="47"/>
      <c r="S28" s="47"/>
      <c r="T28" s="47"/>
      <c r="U28" s="47"/>
      <c r="V28" s="47"/>
      <c r="W28" s="344">
        <f>ROUND(BB51,2)</f>
        <v>0</v>
      </c>
      <c r="X28" s="343"/>
      <c r="Y28" s="343"/>
      <c r="Z28" s="343"/>
      <c r="AA28" s="343"/>
      <c r="AB28" s="343"/>
      <c r="AC28" s="343"/>
      <c r="AD28" s="343"/>
      <c r="AE28" s="343"/>
      <c r="AF28" s="47"/>
      <c r="AG28" s="47"/>
      <c r="AH28" s="47"/>
      <c r="AI28" s="47"/>
      <c r="AJ28" s="47"/>
      <c r="AK28" s="344">
        <v>0</v>
      </c>
      <c r="AL28" s="343"/>
      <c r="AM28" s="343"/>
      <c r="AN28" s="343"/>
      <c r="AO28" s="343"/>
      <c r="AP28" s="47"/>
      <c r="AQ28" s="49"/>
      <c r="BE28" s="332"/>
    </row>
    <row r="29" spans="2:71" s="2" customFormat="1" ht="14.4" hidden="1" customHeight="1" x14ac:dyDescent="0.35">
      <c r="B29" s="46"/>
      <c r="C29" s="47"/>
      <c r="D29" s="47"/>
      <c r="E29" s="47"/>
      <c r="F29" s="48" t="s">
        <v>45</v>
      </c>
      <c r="G29" s="47"/>
      <c r="H29" s="47"/>
      <c r="I29" s="47"/>
      <c r="J29" s="47"/>
      <c r="K29" s="47"/>
      <c r="L29" s="342">
        <v>0.15</v>
      </c>
      <c r="M29" s="343"/>
      <c r="N29" s="343"/>
      <c r="O29" s="343"/>
      <c r="P29" s="47"/>
      <c r="Q29" s="47"/>
      <c r="R29" s="47"/>
      <c r="S29" s="47"/>
      <c r="T29" s="47"/>
      <c r="U29" s="47"/>
      <c r="V29" s="47"/>
      <c r="W29" s="344">
        <f>ROUND(BC51,2)</f>
        <v>0</v>
      </c>
      <c r="X29" s="343"/>
      <c r="Y29" s="343"/>
      <c r="Z29" s="343"/>
      <c r="AA29" s="343"/>
      <c r="AB29" s="343"/>
      <c r="AC29" s="343"/>
      <c r="AD29" s="343"/>
      <c r="AE29" s="343"/>
      <c r="AF29" s="47"/>
      <c r="AG29" s="47"/>
      <c r="AH29" s="47"/>
      <c r="AI29" s="47"/>
      <c r="AJ29" s="47"/>
      <c r="AK29" s="344">
        <v>0</v>
      </c>
      <c r="AL29" s="343"/>
      <c r="AM29" s="343"/>
      <c r="AN29" s="343"/>
      <c r="AO29" s="343"/>
      <c r="AP29" s="47"/>
      <c r="AQ29" s="49"/>
      <c r="BE29" s="332"/>
    </row>
    <row r="30" spans="2:71" s="2" customFormat="1" ht="14.4" hidden="1" customHeight="1" x14ac:dyDescent="0.35">
      <c r="B30" s="46"/>
      <c r="C30" s="47"/>
      <c r="D30" s="47"/>
      <c r="E30" s="47"/>
      <c r="F30" s="48" t="s">
        <v>46</v>
      </c>
      <c r="G30" s="47"/>
      <c r="H30" s="47"/>
      <c r="I30" s="47"/>
      <c r="J30" s="47"/>
      <c r="K30" s="47"/>
      <c r="L30" s="342">
        <v>0</v>
      </c>
      <c r="M30" s="343"/>
      <c r="N30" s="343"/>
      <c r="O30" s="343"/>
      <c r="P30" s="47"/>
      <c r="Q30" s="47"/>
      <c r="R30" s="47"/>
      <c r="S30" s="47"/>
      <c r="T30" s="47"/>
      <c r="U30" s="47"/>
      <c r="V30" s="47"/>
      <c r="W30" s="344">
        <f>ROUND(BD51,2)</f>
        <v>0</v>
      </c>
      <c r="X30" s="343"/>
      <c r="Y30" s="343"/>
      <c r="Z30" s="343"/>
      <c r="AA30" s="343"/>
      <c r="AB30" s="343"/>
      <c r="AC30" s="343"/>
      <c r="AD30" s="343"/>
      <c r="AE30" s="343"/>
      <c r="AF30" s="47"/>
      <c r="AG30" s="47"/>
      <c r="AH30" s="47"/>
      <c r="AI30" s="47"/>
      <c r="AJ30" s="47"/>
      <c r="AK30" s="344">
        <v>0</v>
      </c>
      <c r="AL30" s="343"/>
      <c r="AM30" s="343"/>
      <c r="AN30" s="343"/>
      <c r="AO30" s="343"/>
      <c r="AP30" s="47"/>
      <c r="AQ30" s="49"/>
      <c r="BE30" s="332"/>
    </row>
    <row r="31" spans="2:71" s="1" customFormat="1" ht="7" customHeight="1" x14ac:dyDescent="0.35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32"/>
    </row>
    <row r="32" spans="2:71" s="1" customFormat="1" ht="25.9" customHeight="1" x14ac:dyDescent="0.35">
      <c r="B32" s="40"/>
      <c r="C32" s="50"/>
      <c r="D32" s="51" t="s">
        <v>47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48</v>
      </c>
      <c r="U32" s="52"/>
      <c r="V32" s="52"/>
      <c r="W32" s="52"/>
      <c r="X32" s="315" t="s">
        <v>49</v>
      </c>
      <c r="Y32" s="316"/>
      <c r="Z32" s="316"/>
      <c r="AA32" s="316"/>
      <c r="AB32" s="316"/>
      <c r="AC32" s="52"/>
      <c r="AD32" s="52"/>
      <c r="AE32" s="52"/>
      <c r="AF32" s="52"/>
      <c r="AG32" s="52"/>
      <c r="AH32" s="52"/>
      <c r="AI32" s="52"/>
      <c r="AJ32" s="52"/>
      <c r="AK32" s="317">
        <f>SUM(AK23:AK30)</f>
        <v>0</v>
      </c>
      <c r="AL32" s="316"/>
      <c r="AM32" s="316"/>
      <c r="AN32" s="316"/>
      <c r="AO32" s="318"/>
      <c r="AP32" s="50"/>
      <c r="AQ32" s="54"/>
      <c r="BE32" s="332"/>
    </row>
    <row r="33" spans="2:56" s="1" customFormat="1" ht="7" customHeight="1" x14ac:dyDescent="0.35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7" customHeight="1" x14ac:dyDescent="0.35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7" customHeight="1" x14ac:dyDescent="0.35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7" customHeight="1" x14ac:dyDescent="0.35">
      <c r="B39" s="40"/>
      <c r="C39" s="60" t="s">
        <v>50</v>
      </c>
      <c r="AR39" s="40"/>
    </row>
    <row r="40" spans="2:56" s="1" customFormat="1" ht="7" customHeight="1" x14ac:dyDescent="0.35">
      <c r="B40" s="40"/>
      <c r="AR40" s="40"/>
    </row>
    <row r="41" spans="2:56" s="3" customFormat="1" ht="14.4" customHeight="1" x14ac:dyDescent="0.35">
      <c r="B41" s="61"/>
      <c r="C41" s="62" t="s">
        <v>16</v>
      </c>
      <c r="L41" s="3" t="str">
        <f>K5</f>
        <v>44/2018</v>
      </c>
      <c r="AR41" s="61"/>
    </row>
    <row r="42" spans="2:56" s="4" customFormat="1" ht="37" customHeight="1" x14ac:dyDescent="0.35">
      <c r="B42" s="63"/>
      <c r="C42" s="64" t="s">
        <v>19</v>
      </c>
      <c r="L42" s="319" t="str">
        <f>K6</f>
        <v>Nové pracoviště magnetické rezonance a interního příjmu včetně reorganizace 1.PP</v>
      </c>
      <c r="M42" s="320"/>
      <c r="N42" s="320"/>
      <c r="O42" s="320"/>
      <c r="P42" s="320"/>
      <c r="Q42" s="320"/>
      <c r="R42" s="320"/>
      <c r="S42" s="320"/>
      <c r="T42" s="320"/>
      <c r="U42" s="320"/>
      <c r="V42" s="320"/>
      <c r="W42" s="320"/>
      <c r="X42" s="320"/>
      <c r="Y42" s="320"/>
      <c r="Z42" s="320"/>
      <c r="AA42" s="320"/>
      <c r="AB42" s="320"/>
      <c r="AC42" s="320"/>
      <c r="AD42" s="320"/>
      <c r="AE42" s="320"/>
      <c r="AF42" s="320"/>
      <c r="AG42" s="320"/>
      <c r="AH42" s="320"/>
      <c r="AI42" s="320"/>
      <c r="AJ42" s="320"/>
      <c r="AK42" s="320"/>
      <c r="AL42" s="320"/>
      <c r="AM42" s="320"/>
      <c r="AN42" s="320"/>
      <c r="AO42" s="320"/>
      <c r="AR42" s="63"/>
    </row>
    <row r="43" spans="2:56" s="1" customFormat="1" ht="7" customHeight="1" x14ac:dyDescent="0.35">
      <c r="B43" s="40"/>
      <c r="AR43" s="40"/>
    </row>
    <row r="44" spans="2:56" s="1" customFormat="1" x14ac:dyDescent="0.35">
      <c r="B44" s="40"/>
      <c r="C44" s="62" t="s">
        <v>23</v>
      </c>
      <c r="L44" s="65" t="str">
        <f>IF(K8="","",K8)</f>
        <v>pavilon I,Nemocnice Děčín</v>
      </c>
      <c r="AI44" s="62" t="s">
        <v>25</v>
      </c>
      <c r="AM44" s="321" t="str">
        <f>IF(AN8= "","",AN8)</f>
        <v>8. 2. 2018</v>
      </c>
      <c r="AN44" s="321"/>
      <c r="AR44" s="40"/>
    </row>
    <row r="45" spans="2:56" s="1" customFormat="1" ht="7" customHeight="1" x14ac:dyDescent="0.35">
      <c r="B45" s="40"/>
      <c r="AR45" s="40"/>
    </row>
    <row r="46" spans="2:56" s="1" customFormat="1" x14ac:dyDescent="0.35">
      <c r="B46" s="40"/>
      <c r="C46" s="62" t="s">
        <v>27</v>
      </c>
      <c r="L46" s="3" t="str">
        <f>IF(E11= "","",E11)</f>
        <v>Krajská zdravotní, a.s. - Nemocnice Děčín, o.z.</v>
      </c>
      <c r="AI46" s="62" t="s">
        <v>33</v>
      </c>
      <c r="AM46" s="322" t="str">
        <f>IF(E17="","",E17)</f>
        <v>JIKA CZ, ing Jiří Slánský</v>
      </c>
      <c r="AN46" s="322"/>
      <c r="AO46" s="322"/>
      <c r="AP46" s="322"/>
      <c r="AR46" s="40"/>
      <c r="AS46" s="323" t="s">
        <v>51</v>
      </c>
      <c r="AT46" s="324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x14ac:dyDescent="0.35">
      <c r="B47" s="40"/>
      <c r="C47" s="62" t="s">
        <v>31</v>
      </c>
      <c r="L47" s="3" t="str">
        <f>IF(E14= "Vyplň údaj","",E14)</f>
        <v/>
      </c>
      <c r="AR47" s="40"/>
      <c r="AS47" s="325"/>
      <c r="AT47" s="326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75" customHeight="1" x14ac:dyDescent="0.35">
      <c r="B48" s="40"/>
      <c r="AR48" s="40"/>
      <c r="AS48" s="325"/>
      <c r="AT48" s="326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 x14ac:dyDescent="0.35">
      <c r="B49" s="40"/>
      <c r="C49" s="327" t="s">
        <v>52</v>
      </c>
      <c r="D49" s="328"/>
      <c r="E49" s="328"/>
      <c r="F49" s="328"/>
      <c r="G49" s="328"/>
      <c r="H49" s="70"/>
      <c r="I49" s="329" t="s">
        <v>53</v>
      </c>
      <c r="J49" s="328"/>
      <c r="K49" s="328"/>
      <c r="L49" s="328"/>
      <c r="M49" s="328"/>
      <c r="N49" s="328"/>
      <c r="O49" s="328"/>
      <c r="P49" s="328"/>
      <c r="Q49" s="328"/>
      <c r="R49" s="328"/>
      <c r="S49" s="328"/>
      <c r="T49" s="328"/>
      <c r="U49" s="328"/>
      <c r="V49" s="328"/>
      <c r="W49" s="328"/>
      <c r="X49" s="328"/>
      <c r="Y49" s="328"/>
      <c r="Z49" s="328"/>
      <c r="AA49" s="328"/>
      <c r="AB49" s="328"/>
      <c r="AC49" s="328"/>
      <c r="AD49" s="328"/>
      <c r="AE49" s="328"/>
      <c r="AF49" s="328"/>
      <c r="AG49" s="330" t="s">
        <v>54</v>
      </c>
      <c r="AH49" s="328"/>
      <c r="AI49" s="328"/>
      <c r="AJ49" s="328"/>
      <c r="AK49" s="328"/>
      <c r="AL49" s="328"/>
      <c r="AM49" s="328"/>
      <c r="AN49" s="329" t="s">
        <v>55</v>
      </c>
      <c r="AO49" s="328"/>
      <c r="AP49" s="328"/>
      <c r="AQ49" s="71" t="s">
        <v>56</v>
      </c>
      <c r="AR49" s="40"/>
      <c r="AS49" s="72" t="s">
        <v>57</v>
      </c>
      <c r="AT49" s="73" t="s">
        <v>58</v>
      </c>
      <c r="AU49" s="73" t="s">
        <v>59</v>
      </c>
      <c r="AV49" s="73" t="s">
        <v>60</v>
      </c>
      <c r="AW49" s="73" t="s">
        <v>61</v>
      </c>
      <c r="AX49" s="73" t="s">
        <v>62</v>
      </c>
      <c r="AY49" s="73" t="s">
        <v>63</v>
      </c>
      <c r="AZ49" s="73" t="s">
        <v>64</v>
      </c>
      <c r="BA49" s="73" t="s">
        <v>65</v>
      </c>
      <c r="BB49" s="73" t="s">
        <v>66</v>
      </c>
      <c r="BC49" s="73" t="s">
        <v>67</v>
      </c>
      <c r="BD49" s="74" t="s">
        <v>68</v>
      </c>
    </row>
    <row r="50" spans="1:91" s="1" customFormat="1" ht="10.75" customHeight="1" x14ac:dyDescent="0.35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" customHeight="1" x14ac:dyDescent="0.35">
      <c r="B51" s="63"/>
      <c r="C51" s="76" t="s">
        <v>69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11">
        <f>ROUND(SUM(AG52:AG76),2)</f>
        <v>0</v>
      </c>
      <c r="AH51" s="311"/>
      <c r="AI51" s="311"/>
      <c r="AJ51" s="311"/>
      <c r="AK51" s="311"/>
      <c r="AL51" s="311"/>
      <c r="AM51" s="311"/>
      <c r="AN51" s="312">
        <f t="shared" ref="AN51:AN76" si="0">SUM(AG51,AT51)</f>
        <v>0</v>
      </c>
      <c r="AO51" s="312"/>
      <c r="AP51" s="312"/>
      <c r="AQ51" s="78" t="s">
        <v>5</v>
      </c>
      <c r="AR51" s="63"/>
      <c r="AS51" s="79">
        <f>ROUND(SUM(AS52:AS76),2)</f>
        <v>0</v>
      </c>
      <c r="AT51" s="80">
        <f t="shared" ref="AT51:AT76" si="1">ROUND(SUM(AV51:AW51),2)</f>
        <v>0</v>
      </c>
      <c r="AU51" s="81">
        <f>ROUND(SUM(AU52:AU76),5)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ROUND(SUM(AZ52:AZ76),2)</f>
        <v>0</v>
      </c>
      <c r="BA51" s="80">
        <f>ROUND(SUM(BA52:BA76),2)</f>
        <v>0</v>
      </c>
      <c r="BB51" s="80">
        <f>ROUND(SUM(BB52:BB76),2)</f>
        <v>0</v>
      </c>
      <c r="BC51" s="80">
        <f>ROUND(SUM(BC52:BC76),2)</f>
        <v>0</v>
      </c>
      <c r="BD51" s="82">
        <f>ROUND(SUM(BD52:BD76),2)</f>
        <v>0</v>
      </c>
      <c r="BS51" s="64" t="s">
        <v>70</v>
      </c>
      <c r="BT51" s="64" t="s">
        <v>71</v>
      </c>
      <c r="BU51" s="83" t="s">
        <v>72</v>
      </c>
      <c r="BV51" s="64" t="s">
        <v>73</v>
      </c>
      <c r="BW51" s="64" t="s">
        <v>7</v>
      </c>
      <c r="BX51" s="64" t="s">
        <v>74</v>
      </c>
      <c r="CL51" s="64" t="s">
        <v>5</v>
      </c>
    </row>
    <row r="52" spans="1:91" s="5" customFormat="1" ht="16.5" customHeight="1" x14ac:dyDescent="0.35">
      <c r="A52" s="84" t="s">
        <v>75</v>
      </c>
      <c r="B52" s="85"/>
      <c r="C52" s="86"/>
      <c r="D52" s="310" t="s">
        <v>76</v>
      </c>
      <c r="E52" s="310"/>
      <c r="F52" s="310"/>
      <c r="G52" s="310"/>
      <c r="H52" s="310"/>
      <c r="I52" s="87"/>
      <c r="J52" s="310" t="s">
        <v>77</v>
      </c>
      <c r="K52" s="310"/>
      <c r="L52" s="310"/>
      <c r="M52" s="310"/>
      <c r="N52" s="310"/>
      <c r="O52" s="310"/>
      <c r="P52" s="310"/>
      <c r="Q52" s="310"/>
      <c r="R52" s="310"/>
      <c r="S52" s="310"/>
      <c r="T52" s="310"/>
      <c r="U52" s="310"/>
      <c r="V52" s="310"/>
      <c r="W52" s="310"/>
      <c r="X52" s="310"/>
      <c r="Y52" s="310"/>
      <c r="Z52" s="310"/>
      <c r="AA52" s="310"/>
      <c r="AB52" s="310"/>
      <c r="AC52" s="310"/>
      <c r="AD52" s="310"/>
      <c r="AE52" s="310"/>
      <c r="AF52" s="310"/>
      <c r="AG52" s="308">
        <f>'01 - ASŘ'!J27</f>
        <v>0</v>
      </c>
      <c r="AH52" s="309"/>
      <c r="AI52" s="309"/>
      <c r="AJ52" s="309"/>
      <c r="AK52" s="309"/>
      <c r="AL52" s="309"/>
      <c r="AM52" s="309"/>
      <c r="AN52" s="308">
        <f t="shared" si="0"/>
        <v>0</v>
      </c>
      <c r="AO52" s="309"/>
      <c r="AP52" s="309"/>
      <c r="AQ52" s="88" t="s">
        <v>78</v>
      </c>
      <c r="AR52" s="85"/>
      <c r="AS52" s="89">
        <v>0</v>
      </c>
      <c r="AT52" s="90">
        <f t="shared" si="1"/>
        <v>0</v>
      </c>
      <c r="AU52" s="91">
        <f>'01 - ASŘ'!P100</f>
        <v>0</v>
      </c>
      <c r="AV52" s="90">
        <f>'01 - ASŘ'!J30</f>
        <v>0</v>
      </c>
      <c r="AW52" s="90">
        <f>'01 - ASŘ'!J31</f>
        <v>0</v>
      </c>
      <c r="AX52" s="90">
        <f>'01 - ASŘ'!J32</f>
        <v>0</v>
      </c>
      <c r="AY52" s="90">
        <f>'01 - ASŘ'!J33</f>
        <v>0</v>
      </c>
      <c r="AZ52" s="90">
        <f>'01 - ASŘ'!F30</f>
        <v>0</v>
      </c>
      <c r="BA52" s="90">
        <f>'01 - ASŘ'!F31</f>
        <v>0</v>
      </c>
      <c r="BB52" s="90">
        <f>'01 - ASŘ'!F32</f>
        <v>0</v>
      </c>
      <c r="BC52" s="90">
        <f>'01 - ASŘ'!F33</f>
        <v>0</v>
      </c>
      <c r="BD52" s="92">
        <f>'01 - ASŘ'!F34</f>
        <v>0</v>
      </c>
      <c r="BT52" s="93" t="s">
        <v>79</v>
      </c>
      <c r="BV52" s="93" t="s">
        <v>73</v>
      </c>
      <c r="BW52" s="93" t="s">
        <v>80</v>
      </c>
      <c r="BX52" s="93" t="s">
        <v>7</v>
      </c>
      <c r="CL52" s="93" t="s">
        <v>5</v>
      </c>
      <c r="CM52" s="93" t="s">
        <v>81</v>
      </c>
    </row>
    <row r="53" spans="1:91" s="5" customFormat="1" ht="16.5" customHeight="1" x14ac:dyDescent="0.35">
      <c r="A53" s="84" t="s">
        <v>75</v>
      </c>
      <c r="B53" s="85"/>
      <c r="C53" s="86"/>
      <c r="D53" s="310" t="s">
        <v>82</v>
      </c>
      <c r="E53" s="310"/>
      <c r="F53" s="310"/>
      <c r="G53" s="310"/>
      <c r="H53" s="310"/>
      <c r="I53" s="87"/>
      <c r="J53" s="310" t="s">
        <v>1951</v>
      </c>
      <c r="K53" s="310"/>
      <c r="L53" s="310"/>
      <c r="M53" s="310"/>
      <c r="N53" s="310"/>
      <c r="O53" s="310"/>
      <c r="P53" s="310"/>
      <c r="Q53" s="310"/>
      <c r="R53" s="310"/>
      <c r="S53" s="310"/>
      <c r="T53" s="310"/>
      <c r="U53" s="310"/>
      <c r="V53" s="310"/>
      <c r="W53" s="310"/>
      <c r="X53" s="310"/>
      <c r="Y53" s="310"/>
      <c r="Z53" s="310"/>
      <c r="AA53" s="310"/>
      <c r="AB53" s="310"/>
      <c r="AC53" s="310"/>
      <c r="AD53" s="310"/>
      <c r="AE53" s="310"/>
      <c r="AF53" s="310"/>
      <c r="AG53" s="308">
        <f>'02 - Prvotní vybavení - n...'!J27</f>
        <v>0</v>
      </c>
      <c r="AH53" s="309"/>
      <c r="AI53" s="309"/>
      <c r="AJ53" s="309"/>
      <c r="AK53" s="309"/>
      <c r="AL53" s="309"/>
      <c r="AM53" s="309"/>
      <c r="AN53" s="308">
        <f t="shared" si="0"/>
        <v>0</v>
      </c>
      <c r="AO53" s="309"/>
      <c r="AP53" s="309"/>
      <c r="AQ53" s="88" t="s">
        <v>78</v>
      </c>
      <c r="AR53" s="85"/>
      <c r="AS53" s="89">
        <v>0</v>
      </c>
      <c r="AT53" s="90">
        <f t="shared" si="1"/>
        <v>0</v>
      </c>
      <c r="AU53" s="91">
        <f>'02 - Prvotní vybavení - n...'!P78</f>
        <v>0</v>
      </c>
      <c r="AV53" s="90">
        <f>'02 - Prvotní vybavení - n...'!J30</f>
        <v>0</v>
      </c>
      <c r="AW53" s="90">
        <f>'02 - Prvotní vybavení - n...'!J31</f>
        <v>0</v>
      </c>
      <c r="AX53" s="90">
        <f>'02 - Prvotní vybavení - n...'!J32</f>
        <v>0</v>
      </c>
      <c r="AY53" s="90">
        <f>'02 - Prvotní vybavení - n...'!J33</f>
        <v>0</v>
      </c>
      <c r="AZ53" s="90">
        <f>'02 - Prvotní vybavení - n...'!F30</f>
        <v>0</v>
      </c>
      <c r="BA53" s="90">
        <f>'02 - Prvotní vybavení - n...'!F31</f>
        <v>0</v>
      </c>
      <c r="BB53" s="90">
        <f>'02 - Prvotní vybavení - n...'!F32</f>
        <v>0</v>
      </c>
      <c r="BC53" s="90">
        <f>'02 - Prvotní vybavení - n...'!F33</f>
        <v>0</v>
      </c>
      <c r="BD53" s="92">
        <f>'02 - Prvotní vybavení - n...'!F34</f>
        <v>0</v>
      </c>
      <c r="BT53" s="93" t="s">
        <v>79</v>
      </c>
      <c r="BV53" s="93" t="s">
        <v>73</v>
      </c>
      <c r="BW53" s="93" t="s">
        <v>84</v>
      </c>
      <c r="BX53" s="93" t="s">
        <v>7</v>
      </c>
      <c r="CL53" s="93" t="s">
        <v>5</v>
      </c>
      <c r="CM53" s="93" t="s">
        <v>81</v>
      </c>
    </row>
    <row r="54" spans="1:91" s="5" customFormat="1" ht="31.5" customHeight="1" x14ac:dyDescent="0.35">
      <c r="A54" s="84" t="s">
        <v>75</v>
      </c>
      <c r="B54" s="85"/>
      <c r="C54" s="86"/>
      <c r="D54" s="310" t="s">
        <v>85</v>
      </c>
      <c r="E54" s="310"/>
      <c r="F54" s="310"/>
      <c r="G54" s="310"/>
      <c r="H54" s="310"/>
      <c r="I54" s="87"/>
      <c r="J54" s="310" t="s">
        <v>1952</v>
      </c>
      <c r="K54" s="310"/>
      <c r="L54" s="310"/>
      <c r="M54" s="310"/>
      <c r="N54" s="310"/>
      <c r="O54" s="310"/>
      <c r="P54" s="310"/>
      <c r="Q54" s="310"/>
      <c r="R54" s="310"/>
      <c r="S54" s="310"/>
      <c r="T54" s="310"/>
      <c r="U54" s="310"/>
      <c r="V54" s="310"/>
      <c r="W54" s="310"/>
      <c r="X54" s="310"/>
      <c r="Y54" s="310"/>
      <c r="Z54" s="310"/>
      <c r="AA54" s="310"/>
      <c r="AB54" s="310"/>
      <c r="AC54" s="310"/>
      <c r="AD54" s="310"/>
      <c r="AE54" s="310"/>
      <c r="AF54" s="310"/>
      <c r="AG54" s="308">
        <f>'03 - Volné a interiérové ...'!J27</f>
        <v>0</v>
      </c>
      <c r="AH54" s="309"/>
      <c r="AI54" s="309"/>
      <c r="AJ54" s="309"/>
      <c r="AK54" s="309"/>
      <c r="AL54" s="309"/>
      <c r="AM54" s="309"/>
      <c r="AN54" s="308">
        <f t="shared" si="0"/>
        <v>0</v>
      </c>
      <c r="AO54" s="309"/>
      <c r="AP54" s="309"/>
      <c r="AQ54" s="88" t="s">
        <v>78</v>
      </c>
      <c r="AR54" s="85"/>
      <c r="AS54" s="89">
        <v>0</v>
      </c>
      <c r="AT54" s="90">
        <f t="shared" si="1"/>
        <v>0</v>
      </c>
      <c r="AU54" s="91">
        <f>'03 - Volné a interiérové ...'!P78</f>
        <v>0</v>
      </c>
      <c r="AV54" s="90">
        <f>'03 - Volné a interiérové ...'!J30</f>
        <v>0</v>
      </c>
      <c r="AW54" s="90">
        <f>'03 - Volné a interiérové ...'!J31</f>
        <v>0</v>
      </c>
      <c r="AX54" s="90">
        <f>'03 - Volné a interiérové ...'!J32</f>
        <v>0</v>
      </c>
      <c r="AY54" s="90">
        <f>'03 - Volné a interiérové ...'!J33</f>
        <v>0</v>
      </c>
      <c r="AZ54" s="90">
        <f>'03 - Volné a interiérové ...'!F30</f>
        <v>0</v>
      </c>
      <c r="BA54" s="90">
        <f>'03 - Volné a interiérové ...'!F31</f>
        <v>0</v>
      </c>
      <c r="BB54" s="90">
        <f>'03 - Volné a interiérové ...'!F32</f>
        <v>0</v>
      </c>
      <c r="BC54" s="90">
        <f>'03 - Volné a interiérové ...'!F33</f>
        <v>0</v>
      </c>
      <c r="BD54" s="92">
        <f>'03 - Volné a interiérové ...'!F34</f>
        <v>0</v>
      </c>
      <c r="BT54" s="93" t="s">
        <v>79</v>
      </c>
      <c r="BV54" s="93" t="s">
        <v>73</v>
      </c>
      <c r="BW54" s="93" t="s">
        <v>87</v>
      </c>
      <c r="BX54" s="93" t="s">
        <v>7</v>
      </c>
      <c r="CL54" s="93" t="s">
        <v>5</v>
      </c>
      <c r="CM54" s="93" t="s">
        <v>81</v>
      </c>
    </row>
    <row r="55" spans="1:91" s="5" customFormat="1" ht="16.5" customHeight="1" x14ac:dyDescent="0.35">
      <c r="A55" s="84" t="s">
        <v>75</v>
      </c>
      <c r="B55" s="85"/>
      <c r="C55" s="86"/>
      <c r="D55" s="310" t="s">
        <v>88</v>
      </c>
      <c r="E55" s="310"/>
      <c r="F55" s="310"/>
      <c r="G55" s="310"/>
      <c r="H55" s="310"/>
      <c r="I55" s="87"/>
      <c r="J55" s="310" t="s">
        <v>1953</v>
      </c>
      <c r="K55" s="310"/>
      <c r="L55" s="310"/>
      <c r="M55" s="310"/>
      <c r="N55" s="310"/>
      <c r="O55" s="310"/>
      <c r="P55" s="310"/>
      <c r="Q55" s="310"/>
      <c r="R55" s="310"/>
      <c r="S55" s="310"/>
      <c r="T55" s="310"/>
      <c r="U55" s="310"/>
      <c r="V55" s="310"/>
      <c r="W55" s="310"/>
      <c r="X55" s="310"/>
      <c r="Y55" s="310"/>
      <c r="Z55" s="310"/>
      <c r="AA55" s="310"/>
      <c r="AB55" s="310"/>
      <c r="AC55" s="310"/>
      <c r="AD55" s="310"/>
      <c r="AE55" s="310"/>
      <c r="AF55" s="310"/>
      <c r="AG55" s="308">
        <f>'04 - Videomanagment - nen...'!J27</f>
        <v>0</v>
      </c>
      <c r="AH55" s="309"/>
      <c r="AI55" s="309"/>
      <c r="AJ55" s="309"/>
      <c r="AK55" s="309"/>
      <c r="AL55" s="309"/>
      <c r="AM55" s="309"/>
      <c r="AN55" s="308">
        <f t="shared" si="0"/>
        <v>0</v>
      </c>
      <c r="AO55" s="309"/>
      <c r="AP55" s="309"/>
      <c r="AQ55" s="88" t="s">
        <v>78</v>
      </c>
      <c r="AR55" s="85"/>
      <c r="AS55" s="89">
        <v>0</v>
      </c>
      <c r="AT55" s="90">
        <f t="shared" si="1"/>
        <v>0</v>
      </c>
      <c r="AU55" s="91">
        <f>'04 - Videomanagment - nen...'!P78</f>
        <v>0</v>
      </c>
      <c r="AV55" s="90">
        <f>'04 - Videomanagment - nen...'!J30</f>
        <v>0</v>
      </c>
      <c r="AW55" s="90">
        <f>'04 - Videomanagment - nen...'!J31</f>
        <v>0</v>
      </c>
      <c r="AX55" s="90">
        <f>'04 - Videomanagment - nen...'!J32</f>
        <v>0</v>
      </c>
      <c r="AY55" s="90">
        <f>'04 - Videomanagment - nen...'!J33</f>
        <v>0</v>
      </c>
      <c r="AZ55" s="90">
        <f>'04 - Videomanagment - nen...'!F30</f>
        <v>0</v>
      </c>
      <c r="BA55" s="90">
        <f>'04 - Videomanagment - nen...'!F31</f>
        <v>0</v>
      </c>
      <c r="BB55" s="90">
        <f>'04 - Videomanagment - nen...'!F32</f>
        <v>0</v>
      </c>
      <c r="BC55" s="90">
        <f>'04 - Videomanagment - nen...'!F33</f>
        <v>0</v>
      </c>
      <c r="BD55" s="92">
        <f>'04 - Videomanagment - nen...'!F34</f>
        <v>0</v>
      </c>
      <c r="BT55" s="93" t="s">
        <v>79</v>
      </c>
      <c r="BV55" s="93" t="s">
        <v>73</v>
      </c>
      <c r="BW55" s="93" t="s">
        <v>89</v>
      </c>
      <c r="BX55" s="93" t="s">
        <v>7</v>
      </c>
      <c r="CL55" s="93" t="s">
        <v>5</v>
      </c>
      <c r="CM55" s="93" t="s">
        <v>81</v>
      </c>
    </row>
    <row r="56" spans="1:91" s="5" customFormat="1" ht="16.5" customHeight="1" x14ac:dyDescent="0.35">
      <c r="A56" s="84" t="s">
        <v>75</v>
      </c>
      <c r="B56" s="85"/>
      <c r="C56" s="86"/>
      <c r="D56" s="310" t="s">
        <v>90</v>
      </c>
      <c r="E56" s="310"/>
      <c r="F56" s="310"/>
      <c r="G56" s="310"/>
      <c r="H56" s="310"/>
      <c r="I56" s="87"/>
      <c r="J56" s="310" t="s">
        <v>91</v>
      </c>
      <c r="K56" s="310"/>
      <c r="L56" s="310"/>
      <c r="M56" s="310"/>
      <c r="N56" s="310"/>
      <c r="O56" s="310"/>
      <c r="P56" s="310"/>
      <c r="Q56" s="310"/>
      <c r="R56" s="310"/>
      <c r="S56" s="310"/>
      <c r="T56" s="310"/>
      <c r="U56" s="310"/>
      <c r="V56" s="310"/>
      <c r="W56" s="310"/>
      <c r="X56" s="310"/>
      <c r="Y56" s="310"/>
      <c r="Z56" s="310"/>
      <c r="AA56" s="310"/>
      <c r="AB56" s="310"/>
      <c r="AC56" s="310"/>
      <c r="AD56" s="310"/>
      <c r="AE56" s="310"/>
      <c r="AF56" s="310"/>
      <c r="AG56" s="308">
        <f>'05 - Ústřední topení'!J27</f>
        <v>0</v>
      </c>
      <c r="AH56" s="309"/>
      <c r="AI56" s="309"/>
      <c r="AJ56" s="309"/>
      <c r="AK56" s="309"/>
      <c r="AL56" s="309"/>
      <c r="AM56" s="309"/>
      <c r="AN56" s="308">
        <f t="shared" si="0"/>
        <v>0</v>
      </c>
      <c r="AO56" s="309"/>
      <c r="AP56" s="309"/>
      <c r="AQ56" s="88" t="s">
        <v>78</v>
      </c>
      <c r="AR56" s="85"/>
      <c r="AS56" s="89">
        <v>0</v>
      </c>
      <c r="AT56" s="90">
        <f t="shared" si="1"/>
        <v>0</v>
      </c>
      <c r="AU56" s="91">
        <f>'05 - Ústřední topení'!P78</f>
        <v>0</v>
      </c>
      <c r="AV56" s="90">
        <f>'05 - Ústřední topení'!J30</f>
        <v>0</v>
      </c>
      <c r="AW56" s="90">
        <f>'05 - Ústřední topení'!J31</f>
        <v>0</v>
      </c>
      <c r="AX56" s="90">
        <f>'05 - Ústřední topení'!J32</f>
        <v>0</v>
      </c>
      <c r="AY56" s="90">
        <f>'05 - Ústřední topení'!J33</f>
        <v>0</v>
      </c>
      <c r="AZ56" s="90">
        <f>'05 - Ústřední topení'!F30</f>
        <v>0</v>
      </c>
      <c r="BA56" s="90">
        <f>'05 - Ústřední topení'!F31</f>
        <v>0</v>
      </c>
      <c r="BB56" s="90">
        <f>'05 - Ústřední topení'!F32</f>
        <v>0</v>
      </c>
      <c r="BC56" s="90">
        <f>'05 - Ústřední topení'!F33</f>
        <v>0</v>
      </c>
      <c r="BD56" s="92">
        <f>'05 - Ústřední topení'!F34</f>
        <v>0</v>
      </c>
      <c r="BT56" s="93" t="s">
        <v>79</v>
      </c>
      <c r="BV56" s="93" t="s">
        <v>73</v>
      </c>
      <c r="BW56" s="93" t="s">
        <v>92</v>
      </c>
      <c r="BX56" s="93" t="s">
        <v>7</v>
      </c>
      <c r="CL56" s="93" t="s">
        <v>5</v>
      </c>
      <c r="CM56" s="93" t="s">
        <v>81</v>
      </c>
    </row>
    <row r="57" spans="1:91" s="5" customFormat="1" ht="16.5" customHeight="1" x14ac:dyDescent="0.35">
      <c r="A57" s="84" t="s">
        <v>75</v>
      </c>
      <c r="B57" s="85"/>
      <c r="C57" s="86"/>
      <c r="D57" s="310" t="s">
        <v>93</v>
      </c>
      <c r="E57" s="310"/>
      <c r="F57" s="310"/>
      <c r="G57" s="310"/>
      <c r="H57" s="310"/>
      <c r="I57" s="87"/>
      <c r="J57" s="310" t="s">
        <v>94</v>
      </c>
      <c r="K57" s="310"/>
      <c r="L57" s="310"/>
      <c r="M57" s="310"/>
      <c r="N57" s="310"/>
      <c r="O57" s="310"/>
      <c r="P57" s="310"/>
      <c r="Q57" s="310"/>
      <c r="R57" s="310"/>
      <c r="S57" s="310"/>
      <c r="T57" s="310"/>
      <c r="U57" s="310"/>
      <c r="V57" s="310"/>
      <c r="W57" s="310"/>
      <c r="X57" s="310"/>
      <c r="Y57" s="310"/>
      <c r="Z57" s="310"/>
      <c r="AA57" s="310"/>
      <c r="AB57" s="310"/>
      <c r="AC57" s="310"/>
      <c r="AD57" s="310"/>
      <c r="AE57" s="310"/>
      <c r="AF57" s="310"/>
      <c r="AG57" s="308">
        <f>'06 - Vzduchotechnika'!J27</f>
        <v>0</v>
      </c>
      <c r="AH57" s="309"/>
      <c r="AI57" s="309"/>
      <c r="AJ57" s="309"/>
      <c r="AK57" s="309"/>
      <c r="AL57" s="309"/>
      <c r="AM57" s="309"/>
      <c r="AN57" s="308">
        <f t="shared" si="0"/>
        <v>0</v>
      </c>
      <c r="AO57" s="309"/>
      <c r="AP57" s="309"/>
      <c r="AQ57" s="88" t="s">
        <v>78</v>
      </c>
      <c r="AR57" s="85"/>
      <c r="AS57" s="89">
        <v>0</v>
      </c>
      <c r="AT57" s="90">
        <f t="shared" si="1"/>
        <v>0</v>
      </c>
      <c r="AU57" s="91">
        <f>'06 - Vzduchotechnika'!P78</f>
        <v>0</v>
      </c>
      <c r="AV57" s="90">
        <f>'06 - Vzduchotechnika'!J30</f>
        <v>0</v>
      </c>
      <c r="AW57" s="90">
        <f>'06 - Vzduchotechnika'!J31</f>
        <v>0</v>
      </c>
      <c r="AX57" s="90">
        <f>'06 - Vzduchotechnika'!J32</f>
        <v>0</v>
      </c>
      <c r="AY57" s="90">
        <f>'06 - Vzduchotechnika'!J33</f>
        <v>0</v>
      </c>
      <c r="AZ57" s="90">
        <f>'06 - Vzduchotechnika'!F30</f>
        <v>0</v>
      </c>
      <c r="BA57" s="90">
        <f>'06 - Vzduchotechnika'!F31</f>
        <v>0</v>
      </c>
      <c r="BB57" s="90">
        <f>'06 - Vzduchotechnika'!F32</f>
        <v>0</v>
      </c>
      <c r="BC57" s="90">
        <f>'06 - Vzduchotechnika'!F33</f>
        <v>0</v>
      </c>
      <c r="BD57" s="92">
        <f>'06 - Vzduchotechnika'!F34</f>
        <v>0</v>
      </c>
      <c r="BT57" s="93" t="s">
        <v>79</v>
      </c>
      <c r="BV57" s="93" t="s">
        <v>73</v>
      </c>
      <c r="BW57" s="93" t="s">
        <v>95</v>
      </c>
      <c r="BX57" s="93" t="s">
        <v>7</v>
      </c>
      <c r="CL57" s="93" t="s">
        <v>5</v>
      </c>
      <c r="CM57" s="93" t="s">
        <v>81</v>
      </c>
    </row>
    <row r="58" spans="1:91" s="5" customFormat="1" ht="16.5" customHeight="1" x14ac:dyDescent="0.35">
      <c r="A58" s="84" t="s">
        <v>75</v>
      </c>
      <c r="B58" s="85"/>
      <c r="C58" s="86"/>
      <c r="D58" s="310" t="s">
        <v>96</v>
      </c>
      <c r="E58" s="310"/>
      <c r="F58" s="310"/>
      <c r="G58" s="310"/>
      <c r="H58" s="310"/>
      <c r="I58" s="87"/>
      <c r="J58" s="310" t="s">
        <v>97</v>
      </c>
      <c r="K58" s="310"/>
      <c r="L58" s="310"/>
      <c r="M58" s="310"/>
      <c r="N58" s="310"/>
      <c r="O58" s="310"/>
      <c r="P58" s="310"/>
      <c r="Q58" s="310"/>
      <c r="R58" s="310"/>
      <c r="S58" s="310"/>
      <c r="T58" s="310"/>
      <c r="U58" s="310"/>
      <c r="V58" s="310"/>
      <c r="W58" s="310"/>
      <c r="X58" s="310"/>
      <c r="Y58" s="310"/>
      <c r="Z58" s="310"/>
      <c r="AA58" s="310"/>
      <c r="AB58" s="310"/>
      <c r="AC58" s="310"/>
      <c r="AD58" s="310"/>
      <c r="AE58" s="310"/>
      <c r="AF58" s="310"/>
      <c r="AG58" s="308">
        <f>'07 - Měření a regulace'!J27</f>
        <v>0</v>
      </c>
      <c r="AH58" s="309"/>
      <c r="AI58" s="309"/>
      <c r="AJ58" s="309"/>
      <c r="AK58" s="309"/>
      <c r="AL58" s="309"/>
      <c r="AM58" s="309"/>
      <c r="AN58" s="308">
        <f t="shared" si="0"/>
        <v>0</v>
      </c>
      <c r="AO58" s="309"/>
      <c r="AP58" s="309"/>
      <c r="AQ58" s="88" t="s">
        <v>78</v>
      </c>
      <c r="AR58" s="85"/>
      <c r="AS58" s="89">
        <v>0</v>
      </c>
      <c r="AT58" s="90">
        <f t="shared" si="1"/>
        <v>0</v>
      </c>
      <c r="AU58" s="91">
        <f>'07 - Měření a regulace'!P78</f>
        <v>0</v>
      </c>
      <c r="AV58" s="90">
        <f>'07 - Měření a regulace'!J30</f>
        <v>0</v>
      </c>
      <c r="AW58" s="90">
        <f>'07 - Měření a regulace'!J31</f>
        <v>0</v>
      </c>
      <c r="AX58" s="90">
        <f>'07 - Měření a regulace'!J32</f>
        <v>0</v>
      </c>
      <c r="AY58" s="90">
        <f>'07 - Měření a regulace'!J33</f>
        <v>0</v>
      </c>
      <c r="AZ58" s="90">
        <f>'07 - Měření a regulace'!F30</f>
        <v>0</v>
      </c>
      <c r="BA58" s="90">
        <f>'07 - Měření a regulace'!F31</f>
        <v>0</v>
      </c>
      <c r="BB58" s="90">
        <f>'07 - Měření a regulace'!F32</f>
        <v>0</v>
      </c>
      <c r="BC58" s="90">
        <f>'07 - Měření a regulace'!F33</f>
        <v>0</v>
      </c>
      <c r="BD58" s="92">
        <f>'07 - Měření a regulace'!F34</f>
        <v>0</v>
      </c>
      <c r="BT58" s="93" t="s">
        <v>79</v>
      </c>
      <c r="BV58" s="93" t="s">
        <v>73</v>
      </c>
      <c r="BW58" s="93" t="s">
        <v>98</v>
      </c>
      <c r="BX58" s="93" t="s">
        <v>7</v>
      </c>
      <c r="CL58" s="93" t="s">
        <v>5</v>
      </c>
      <c r="CM58" s="93" t="s">
        <v>81</v>
      </c>
    </row>
    <row r="59" spans="1:91" s="5" customFormat="1" ht="16.5" customHeight="1" x14ac:dyDescent="0.35">
      <c r="A59" s="84" t="s">
        <v>75</v>
      </c>
      <c r="B59" s="85"/>
      <c r="C59" s="86"/>
      <c r="D59" s="310" t="s">
        <v>99</v>
      </c>
      <c r="E59" s="310"/>
      <c r="F59" s="310"/>
      <c r="G59" s="310"/>
      <c r="H59" s="310"/>
      <c r="I59" s="87"/>
      <c r="J59" s="310" t="s">
        <v>100</v>
      </c>
      <c r="K59" s="310"/>
      <c r="L59" s="310"/>
      <c r="M59" s="310"/>
      <c r="N59" s="310"/>
      <c r="O59" s="310"/>
      <c r="P59" s="310"/>
      <c r="Q59" s="310"/>
      <c r="R59" s="310"/>
      <c r="S59" s="310"/>
      <c r="T59" s="310"/>
      <c r="U59" s="310"/>
      <c r="V59" s="310"/>
      <c r="W59" s="310"/>
      <c r="X59" s="310"/>
      <c r="Y59" s="310"/>
      <c r="Z59" s="310"/>
      <c r="AA59" s="310"/>
      <c r="AB59" s="310"/>
      <c r="AC59" s="310"/>
      <c r="AD59" s="310"/>
      <c r="AE59" s="310"/>
      <c r="AF59" s="310"/>
      <c r="AG59" s="308">
        <f>'08 - Kanalizace'!J27</f>
        <v>0</v>
      </c>
      <c r="AH59" s="309"/>
      <c r="AI59" s="309"/>
      <c r="AJ59" s="309"/>
      <c r="AK59" s="309"/>
      <c r="AL59" s="309"/>
      <c r="AM59" s="309"/>
      <c r="AN59" s="308">
        <f t="shared" si="0"/>
        <v>0</v>
      </c>
      <c r="AO59" s="309"/>
      <c r="AP59" s="309"/>
      <c r="AQ59" s="88" t="s">
        <v>78</v>
      </c>
      <c r="AR59" s="85"/>
      <c r="AS59" s="89">
        <v>0</v>
      </c>
      <c r="AT59" s="90">
        <f t="shared" si="1"/>
        <v>0</v>
      </c>
      <c r="AU59" s="91">
        <f>'08 - Kanalizace'!P78</f>
        <v>0</v>
      </c>
      <c r="AV59" s="90">
        <f>'08 - Kanalizace'!J30</f>
        <v>0</v>
      </c>
      <c r="AW59" s="90">
        <f>'08 - Kanalizace'!J31</f>
        <v>0</v>
      </c>
      <c r="AX59" s="90">
        <f>'08 - Kanalizace'!J32</f>
        <v>0</v>
      </c>
      <c r="AY59" s="90">
        <f>'08 - Kanalizace'!J33</f>
        <v>0</v>
      </c>
      <c r="AZ59" s="90">
        <f>'08 - Kanalizace'!F30</f>
        <v>0</v>
      </c>
      <c r="BA59" s="90">
        <f>'08 - Kanalizace'!F31</f>
        <v>0</v>
      </c>
      <c r="BB59" s="90">
        <f>'08 - Kanalizace'!F32</f>
        <v>0</v>
      </c>
      <c r="BC59" s="90">
        <f>'08 - Kanalizace'!F33</f>
        <v>0</v>
      </c>
      <c r="BD59" s="92">
        <f>'08 - Kanalizace'!F34</f>
        <v>0</v>
      </c>
      <c r="BT59" s="93" t="s">
        <v>79</v>
      </c>
      <c r="BV59" s="93" t="s">
        <v>73</v>
      </c>
      <c r="BW59" s="93" t="s">
        <v>101</v>
      </c>
      <c r="BX59" s="93" t="s">
        <v>7</v>
      </c>
      <c r="CL59" s="93" t="s">
        <v>5</v>
      </c>
      <c r="CM59" s="93" t="s">
        <v>81</v>
      </c>
    </row>
    <row r="60" spans="1:91" s="5" customFormat="1" ht="16.5" customHeight="1" x14ac:dyDescent="0.35">
      <c r="A60" s="84" t="s">
        <v>75</v>
      </c>
      <c r="B60" s="85"/>
      <c r="C60" s="86"/>
      <c r="D60" s="310" t="s">
        <v>102</v>
      </c>
      <c r="E60" s="310"/>
      <c r="F60" s="310"/>
      <c r="G60" s="310"/>
      <c r="H60" s="310"/>
      <c r="I60" s="87"/>
      <c r="J60" s="310" t="s">
        <v>103</v>
      </c>
      <c r="K60" s="310"/>
      <c r="L60" s="310"/>
      <c r="M60" s="310"/>
      <c r="N60" s="310"/>
      <c r="O60" s="310"/>
      <c r="P60" s="310"/>
      <c r="Q60" s="310"/>
      <c r="R60" s="310"/>
      <c r="S60" s="310"/>
      <c r="T60" s="310"/>
      <c r="U60" s="310"/>
      <c r="V60" s="310"/>
      <c r="W60" s="310"/>
      <c r="X60" s="310"/>
      <c r="Y60" s="310"/>
      <c r="Z60" s="310"/>
      <c r="AA60" s="310"/>
      <c r="AB60" s="310"/>
      <c r="AC60" s="310"/>
      <c r="AD60" s="310"/>
      <c r="AE60" s="310"/>
      <c r="AF60" s="310"/>
      <c r="AG60" s="308">
        <f>'09 - Vodovod'!J27</f>
        <v>0</v>
      </c>
      <c r="AH60" s="309"/>
      <c r="AI60" s="309"/>
      <c r="AJ60" s="309"/>
      <c r="AK60" s="309"/>
      <c r="AL60" s="309"/>
      <c r="AM60" s="309"/>
      <c r="AN60" s="308">
        <f t="shared" si="0"/>
        <v>0</v>
      </c>
      <c r="AO60" s="309"/>
      <c r="AP60" s="309"/>
      <c r="AQ60" s="88" t="s">
        <v>78</v>
      </c>
      <c r="AR60" s="85"/>
      <c r="AS60" s="89">
        <v>0</v>
      </c>
      <c r="AT60" s="90">
        <f t="shared" si="1"/>
        <v>0</v>
      </c>
      <c r="AU60" s="91">
        <f>'09 - Vodovod'!P78</f>
        <v>0</v>
      </c>
      <c r="AV60" s="90">
        <f>'09 - Vodovod'!J30</f>
        <v>0</v>
      </c>
      <c r="AW60" s="90">
        <f>'09 - Vodovod'!J31</f>
        <v>0</v>
      </c>
      <c r="AX60" s="90">
        <f>'09 - Vodovod'!J32</f>
        <v>0</v>
      </c>
      <c r="AY60" s="90">
        <f>'09 - Vodovod'!J33</f>
        <v>0</v>
      </c>
      <c r="AZ60" s="90">
        <f>'09 - Vodovod'!F30</f>
        <v>0</v>
      </c>
      <c r="BA60" s="90">
        <f>'09 - Vodovod'!F31</f>
        <v>0</v>
      </c>
      <c r="BB60" s="90">
        <f>'09 - Vodovod'!F32</f>
        <v>0</v>
      </c>
      <c r="BC60" s="90">
        <f>'09 - Vodovod'!F33</f>
        <v>0</v>
      </c>
      <c r="BD60" s="92">
        <f>'09 - Vodovod'!F34</f>
        <v>0</v>
      </c>
      <c r="BT60" s="93" t="s">
        <v>79</v>
      </c>
      <c r="BV60" s="93" t="s">
        <v>73</v>
      </c>
      <c r="BW60" s="93" t="s">
        <v>104</v>
      </c>
      <c r="BX60" s="93" t="s">
        <v>7</v>
      </c>
      <c r="CL60" s="93" t="s">
        <v>5</v>
      </c>
      <c r="CM60" s="93" t="s">
        <v>81</v>
      </c>
    </row>
    <row r="61" spans="1:91" s="5" customFormat="1" ht="16.5" customHeight="1" x14ac:dyDescent="0.35">
      <c r="A61" s="84" t="s">
        <v>75</v>
      </c>
      <c r="B61" s="85"/>
      <c r="C61" s="86"/>
      <c r="D61" s="310" t="s">
        <v>105</v>
      </c>
      <c r="E61" s="310"/>
      <c r="F61" s="310"/>
      <c r="G61" s="310"/>
      <c r="H61" s="310"/>
      <c r="I61" s="87"/>
      <c r="J61" s="310" t="s">
        <v>106</v>
      </c>
      <c r="K61" s="310"/>
      <c r="L61" s="310"/>
      <c r="M61" s="310"/>
      <c r="N61" s="310"/>
      <c r="O61" s="310"/>
      <c r="P61" s="310"/>
      <c r="Q61" s="310"/>
      <c r="R61" s="310"/>
      <c r="S61" s="310"/>
      <c r="T61" s="310"/>
      <c r="U61" s="310"/>
      <c r="V61" s="310"/>
      <c r="W61" s="310"/>
      <c r="X61" s="310"/>
      <c r="Y61" s="310"/>
      <c r="Z61" s="310"/>
      <c r="AA61" s="310"/>
      <c r="AB61" s="310"/>
      <c r="AC61" s="310"/>
      <c r="AD61" s="310"/>
      <c r="AE61" s="310"/>
      <c r="AF61" s="310"/>
      <c r="AG61" s="308">
        <f>'10 - Přípojka splašková'!J27</f>
        <v>0</v>
      </c>
      <c r="AH61" s="309"/>
      <c r="AI61" s="309"/>
      <c r="AJ61" s="309"/>
      <c r="AK61" s="309"/>
      <c r="AL61" s="309"/>
      <c r="AM61" s="309"/>
      <c r="AN61" s="308">
        <f t="shared" si="0"/>
        <v>0</v>
      </c>
      <c r="AO61" s="309"/>
      <c r="AP61" s="309"/>
      <c r="AQ61" s="88" t="s">
        <v>78</v>
      </c>
      <c r="AR61" s="85"/>
      <c r="AS61" s="89">
        <v>0</v>
      </c>
      <c r="AT61" s="90">
        <f t="shared" si="1"/>
        <v>0</v>
      </c>
      <c r="AU61" s="91">
        <f>'10 - Přípojka splašková'!P78</f>
        <v>0</v>
      </c>
      <c r="AV61" s="90">
        <f>'10 - Přípojka splašková'!J30</f>
        <v>0</v>
      </c>
      <c r="AW61" s="90">
        <f>'10 - Přípojka splašková'!J31</f>
        <v>0</v>
      </c>
      <c r="AX61" s="90">
        <f>'10 - Přípojka splašková'!J32</f>
        <v>0</v>
      </c>
      <c r="AY61" s="90">
        <f>'10 - Přípojka splašková'!J33</f>
        <v>0</v>
      </c>
      <c r="AZ61" s="90">
        <f>'10 - Přípojka splašková'!F30</f>
        <v>0</v>
      </c>
      <c r="BA61" s="90">
        <f>'10 - Přípojka splašková'!F31</f>
        <v>0</v>
      </c>
      <c r="BB61" s="90">
        <f>'10 - Přípojka splašková'!F32</f>
        <v>0</v>
      </c>
      <c r="BC61" s="90">
        <f>'10 - Přípojka splašková'!F33</f>
        <v>0</v>
      </c>
      <c r="BD61" s="92">
        <f>'10 - Přípojka splašková'!F34</f>
        <v>0</v>
      </c>
      <c r="BT61" s="93" t="s">
        <v>79</v>
      </c>
      <c r="BV61" s="93" t="s">
        <v>73</v>
      </c>
      <c r="BW61" s="93" t="s">
        <v>107</v>
      </c>
      <c r="BX61" s="93" t="s">
        <v>7</v>
      </c>
      <c r="CL61" s="93" t="s">
        <v>5</v>
      </c>
      <c r="CM61" s="93" t="s">
        <v>81</v>
      </c>
    </row>
    <row r="62" spans="1:91" s="5" customFormat="1" ht="16.5" customHeight="1" x14ac:dyDescent="0.35">
      <c r="A62" s="84" t="s">
        <v>75</v>
      </c>
      <c r="B62" s="85"/>
      <c r="C62" s="86"/>
      <c r="D62" s="310" t="s">
        <v>108</v>
      </c>
      <c r="E62" s="310"/>
      <c r="F62" s="310"/>
      <c r="G62" s="310"/>
      <c r="H62" s="310"/>
      <c r="I62" s="87"/>
      <c r="J62" s="310" t="s">
        <v>109</v>
      </c>
      <c r="K62" s="310"/>
      <c r="L62" s="310"/>
      <c r="M62" s="310"/>
      <c r="N62" s="310"/>
      <c r="O62" s="310"/>
      <c r="P62" s="310"/>
      <c r="Q62" s="310"/>
      <c r="R62" s="310"/>
      <c r="S62" s="310"/>
      <c r="T62" s="310"/>
      <c r="U62" s="310"/>
      <c r="V62" s="310"/>
      <c r="W62" s="310"/>
      <c r="X62" s="310"/>
      <c r="Y62" s="310"/>
      <c r="Z62" s="310"/>
      <c r="AA62" s="310"/>
      <c r="AB62" s="310"/>
      <c r="AC62" s="310"/>
      <c r="AD62" s="310"/>
      <c r="AE62" s="310"/>
      <c r="AF62" s="310"/>
      <c r="AG62" s="308">
        <f>'11 - Přípojka vodovodní'!J27</f>
        <v>0</v>
      </c>
      <c r="AH62" s="309"/>
      <c r="AI62" s="309"/>
      <c r="AJ62" s="309"/>
      <c r="AK62" s="309"/>
      <c r="AL62" s="309"/>
      <c r="AM62" s="309"/>
      <c r="AN62" s="308">
        <f t="shared" si="0"/>
        <v>0</v>
      </c>
      <c r="AO62" s="309"/>
      <c r="AP62" s="309"/>
      <c r="AQ62" s="88" t="s">
        <v>78</v>
      </c>
      <c r="AR62" s="85"/>
      <c r="AS62" s="89">
        <v>0</v>
      </c>
      <c r="AT62" s="90">
        <f t="shared" si="1"/>
        <v>0</v>
      </c>
      <c r="AU62" s="91">
        <f>'11 - Přípojka vodovodní'!P78</f>
        <v>0</v>
      </c>
      <c r="AV62" s="90">
        <f>'11 - Přípojka vodovodní'!J30</f>
        <v>0</v>
      </c>
      <c r="AW62" s="90">
        <f>'11 - Přípojka vodovodní'!J31</f>
        <v>0</v>
      </c>
      <c r="AX62" s="90">
        <f>'11 - Přípojka vodovodní'!J32</f>
        <v>0</v>
      </c>
      <c r="AY62" s="90">
        <f>'11 - Přípojka vodovodní'!J33</f>
        <v>0</v>
      </c>
      <c r="AZ62" s="90">
        <f>'11 - Přípojka vodovodní'!F30</f>
        <v>0</v>
      </c>
      <c r="BA62" s="90">
        <f>'11 - Přípojka vodovodní'!F31</f>
        <v>0</v>
      </c>
      <c r="BB62" s="90">
        <f>'11 - Přípojka vodovodní'!F32</f>
        <v>0</v>
      </c>
      <c r="BC62" s="90">
        <f>'11 - Přípojka vodovodní'!F33</f>
        <v>0</v>
      </c>
      <c r="BD62" s="92">
        <f>'11 - Přípojka vodovodní'!F34</f>
        <v>0</v>
      </c>
      <c r="BT62" s="93" t="s">
        <v>79</v>
      </c>
      <c r="BV62" s="93" t="s">
        <v>73</v>
      </c>
      <c r="BW62" s="93" t="s">
        <v>110</v>
      </c>
      <c r="BX62" s="93" t="s">
        <v>7</v>
      </c>
      <c r="CL62" s="93" t="s">
        <v>5</v>
      </c>
      <c r="CM62" s="93" t="s">
        <v>81</v>
      </c>
    </row>
    <row r="63" spans="1:91" s="5" customFormat="1" ht="16.5" customHeight="1" x14ac:dyDescent="0.35">
      <c r="A63" s="84" t="s">
        <v>75</v>
      </c>
      <c r="B63" s="85"/>
      <c r="C63" s="86"/>
      <c r="D63" s="310" t="s">
        <v>111</v>
      </c>
      <c r="E63" s="310"/>
      <c r="F63" s="310"/>
      <c r="G63" s="310"/>
      <c r="H63" s="310"/>
      <c r="I63" s="87"/>
      <c r="J63" s="310" t="s">
        <v>112</v>
      </c>
      <c r="K63" s="310"/>
      <c r="L63" s="310"/>
      <c r="M63" s="310"/>
      <c r="N63" s="310"/>
      <c r="O63" s="310"/>
      <c r="P63" s="310"/>
      <c r="Q63" s="310"/>
      <c r="R63" s="310"/>
      <c r="S63" s="310"/>
      <c r="T63" s="310"/>
      <c r="U63" s="310"/>
      <c r="V63" s="310"/>
      <c r="W63" s="310"/>
      <c r="X63" s="310"/>
      <c r="Y63" s="310"/>
      <c r="Z63" s="310"/>
      <c r="AA63" s="310"/>
      <c r="AB63" s="310"/>
      <c r="AC63" s="310"/>
      <c r="AD63" s="310"/>
      <c r="AE63" s="310"/>
      <c r="AF63" s="310"/>
      <c r="AG63" s="308">
        <f>'12 - Dešťová kanalizace'!J27</f>
        <v>0</v>
      </c>
      <c r="AH63" s="309"/>
      <c r="AI63" s="309"/>
      <c r="AJ63" s="309"/>
      <c r="AK63" s="309"/>
      <c r="AL63" s="309"/>
      <c r="AM63" s="309"/>
      <c r="AN63" s="308">
        <f t="shared" si="0"/>
        <v>0</v>
      </c>
      <c r="AO63" s="309"/>
      <c r="AP63" s="309"/>
      <c r="AQ63" s="88" t="s">
        <v>78</v>
      </c>
      <c r="AR63" s="85"/>
      <c r="AS63" s="89">
        <v>0</v>
      </c>
      <c r="AT63" s="90">
        <f t="shared" si="1"/>
        <v>0</v>
      </c>
      <c r="AU63" s="91">
        <f>'12 - Dešťová kanalizace'!P78</f>
        <v>0</v>
      </c>
      <c r="AV63" s="90">
        <f>'12 - Dešťová kanalizace'!J30</f>
        <v>0</v>
      </c>
      <c r="AW63" s="90">
        <f>'12 - Dešťová kanalizace'!J31</f>
        <v>0</v>
      </c>
      <c r="AX63" s="90">
        <f>'12 - Dešťová kanalizace'!J32</f>
        <v>0</v>
      </c>
      <c r="AY63" s="90">
        <f>'12 - Dešťová kanalizace'!J33</f>
        <v>0</v>
      </c>
      <c r="AZ63" s="90">
        <f>'12 - Dešťová kanalizace'!F30</f>
        <v>0</v>
      </c>
      <c r="BA63" s="90">
        <f>'12 - Dešťová kanalizace'!F31</f>
        <v>0</v>
      </c>
      <c r="BB63" s="90">
        <f>'12 - Dešťová kanalizace'!F32</f>
        <v>0</v>
      </c>
      <c r="BC63" s="90">
        <f>'12 - Dešťová kanalizace'!F33</f>
        <v>0</v>
      </c>
      <c r="BD63" s="92">
        <f>'12 - Dešťová kanalizace'!F34</f>
        <v>0</v>
      </c>
      <c r="BT63" s="93" t="s">
        <v>79</v>
      </c>
      <c r="BV63" s="93" t="s">
        <v>73</v>
      </c>
      <c r="BW63" s="93" t="s">
        <v>113</v>
      </c>
      <c r="BX63" s="93" t="s">
        <v>7</v>
      </c>
      <c r="CL63" s="93" t="s">
        <v>5</v>
      </c>
      <c r="CM63" s="93" t="s">
        <v>81</v>
      </c>
    </row>
    <row r="64" spans="1:91" s="5" customFormat="1" ht="16.5" customHeight="1" x14ac:dyDescent="0.35">
      <c r="A64" s="84" t="s">
        <v>75</v>
      </c>
      <c r="B64" s="85"/>
      <c r="C64" s="86"/>
      <c r="D64" s="310" t="s">
        <v>114</v>
      </c>
      <c r="E64" s="310"/>
      <c r="F64" s="310"/>
      <c r="G64" s="310"/>
      <c r="H64" s="310"/>
      <c r="I64" s="87"/>
      <c r="J64" s="310" t="s">
        <v>115</v>
      </c>
      <c r="K64" s="310"/>
      <c r="L64" s="310"/>
      <c r="M64" s="310"/>
      <c r="N64" s="310"/>
      <c r="O64" s="310"/>
      <c r="P64" s="310"/>
      <c r="Q64" s="310"/>
      <c r="R64" s="310"/>
      <c r="S64" s="310"/>
      <c r="T64" s="310"/>
      <c r="U64" s="310"/>
      <c r="V64" s="310"/>
      <c r="W64" s="310"/>
      <c r="X64" s="310"/>
      <c r="Y64" s="310"/>
      <c r="Z64" s="310"/>
      <c r="AA64" s="310"/>
      <c r="AB64" s="310"/>
      <c r="AC64" s="310"/>
      <c r="AD64" s="310"/>
      <c r="AE64" s="310"/>
      <c r="AF64" s="310"/>
      <c r="AG64" s="308">
        <f>'13 - Přeložka vodovodu'!J27</f>
        <v>0</v>
      </c>
      <c r="AH64" s="309"/>
      <c r="AI64" s="309"/>
      <c r="AJ64" s="309"/>
      <c r="AK64" s="309"/>
      <c r="AL64" s="309"/>
      <c r="AM64" s="309"/>
      <c r="AN64" s="308">
        <f t="shared" si="0"/>
        <v>0</v>
      </c>
      <c r="AO64" s="309"/>
      <c r="AP64" s="309"/>
      <c r="AQ64" s="88" t="s">
        <v>78</v>
      </c>
      <c r="AR64" s="85"/>
      <c r="AS64" s="89">
        <v>0</v>
      </c>
      <c r="AT64" s="90">
        <f t="shared" si="1"/>
        <v>0</v>
      </c>
      <c r="AU64" s="91">
        <f>'13 - Přeložka vodovodu'!P78</f>
        <v>0</v>
      </c>
      <c r="AV64" s="90">
        <f>'13 - Přeložka vodovodu'!J30</f>
        <v>0</v>
      </c>
      <c r="AW64" s="90">
        <f>'13 - Přeložka vodovodu'!J31</f>
        <v>0</v>
      </c>
      <c r="AX64" s="90">
        <f>'13 - Přeložka vodovodu'!J32</f>
        <v>0</v>
      </c>
      <c r="AY64" s="90">
        <f>'13 - Přeložka vodovodu'!J33</f>
        <v>0</v>
      </c>
      <c r="AZ64" s="90">
        <f>'13 - Přeložka vodovodu'!F30</f>
        <v>0</v>
      </c>
      <c r="BA64" s="90">
        <f>'13 - Přeložka vodovodu'!F31</f>
        <v>0</v>
      </c>
      <c r="BB64" s="90">
        <f>'13 - Přeložka vodovodu'!F32</f>
        <v>0</v>
      </c>
      <c r="BC64" s="90">
        <f>'13 - Přeložka vodovodu'!F33</f>
        <v>0</v>
      </c>
      <c r="BD64" s="92">
        <f>'13 - Přeložka vodovodu'!F34</f>
        <v>0</v>
      </c>
      <c r="BT64" s="93" t="s">
        <v>79</v>
      </c>
      <c r="BV64" s="93" t="s">
        <v>73</v>
      </c>
      <c r="BW64" s="93" t="s">
        <v>116</v>
      </c>
      <c r="BX64" s="93" t="s">
        <v>7</v>
      </c>
      <c r="CL64" s="93" t="s">
        <v>5</v>
      </c>
      <c r="CM64" s="93" t="s">
        <v>81</v>
      </c>
    </row>
    <row r="65" spans="1:91" s="5" customFormat="1" ht="16.5" customHeight="1" x14ac:dyDescent="0.35">
      <c r="A65" s="84" t="s">
        <v>75</v>
      </c>
      <c r="B65" s="85"/>
      <c r="C65" s="86"/>
      <c r="D65" s="310" t="s">
        <v>117</v>
      </c>
      <c r="E65" s="310"/>
      <c r="F65" s="310"/>
      <c r="G65" s="310"/>
      <c r="H65" s="310"/>
      <c r="I65" s="87"/>
      <c r="J65" s="310" t="s">
        <v>118</v>
      </c>
      <c r="K65" s="310"/>
      <c r="L65" s="310"/>
      <c r="M65" s="310"/>
      <c r="N65" s="310"/>
      <c r="O65" s="310"/>
      <c r="P65" s="310"/>
      <c r="Q65" s="310"/>
      <c r="R65" s="310"/>
      <c r="S65" s="310"/>
      <c r="T65" s="310"/>
      <c r="U65" s="310"/>
      <c r="V65" s="310"/>
      <c r="W65" s="310"/>
      <c r="X65" s="310"/>
      <c r="Y65" s="310"/>
      <c r="Z65" s="310"/>
      <c r="AA65" s="310"/>
      <c r="AB65" s="310"/>
      <c r="AC65" s="310"/>
      <c r="AD65" s="310"/>
      <c r="AE65" s="310"/>
      <c r="AF65" s="310"/>
      <c r="AG65" s="308">
        <f>'14 - EPS'!J27</f>
        <v>0</v>
      </c>
      <c r="AH65" s="309"/>
      <c r="AI65" s="309"/>
      <c r="AJ65" s="309"/>
      <c r="AK65" s="309"/>
      <c r="AL65" s="309"/>
      <c r="AM65" s="309"/>
      <c r="AN65" s="308">
        <f t="shared" si="0"/>
        <v>0</v>
      </c>
      <c r="AO65" s="309"/>
      <c r="AP65" s="309"/>
      <c r="AQ65" s="88" t="s">
        <v>78</v>
      </c>
      <c r="AR65" s="85"/>
      <c r="AS65" s="89">
        <v>0</v>
      </c>
      <c r="AT65" s="90">
        <f t="shared" si="1"/>
        <v>0</v>
      </c>
      <c r="AU65" s="91">
        <f>'14 - EPS'!P78</f>
        <v>0</v>
      </c>
      <c r="AV65" s="90">
        <f>'14 - EPS'!J30</f>
        <v>0</v>
      </c>
      <c r="AW65" s="90">
        <f>'14 - EPS'!J31</f>
        <v>0</v>
      </c>
      <c r="AX65" s="90">
        <f>'14 - EPS'!J32</f>
        <v>0</v>
      </c>
      <c r="AY65" s="90">
        <f>'14 - EPS'!J33</f>
        <v>0</v>
      </c>
      <c r="AZ65" s="90">
        <f>'14 - EPS'!F30</f>
        <v>0</v>
      </c>
      <c r="BA65" s="90">
        <f>'14 - EPS'!F31</f>
        <v>0</v>
      </c>
      <c r="BB65" s="90">
        <f>'14 - EPS'!F32</f>
        <v>0</v>
      </c>
      <c r="BC65" s="90">
        <f>'14 - EPS'!F33</f>
        <v>0</v>
      </c>
      <c r="BD65" s="92">
        <f>'14 - EPS'!F34</f>
        <v>0</v>
      </c>
      <c r="BT65" s="93" t="s">
        <v>79</v>
      </c>
      <c r="BV65" s="93" t="s">
        <v>73</v>
      </c>
      <c r="BW65" s="93" t="s">
        <v>119</v>
      </c>
      <c r="BX65" s="93" t="s">
        <v>7</v>
      </c>
      <c r="CL65" s="93" t="s">
        <v>5</v>
      </c>
      <c r="CM65" s="93" t="s">
        <v>81</v>
      </c>
    </row>
    <row r="66" spans="1:91" s="5" customFormat="1" ht="16.5" customHeight="1" x14ac:dyDescent="0.35">
      <c r="A66" s="84" t="s">
        <v>75</v>
      </c>
      <c r="B66" s="85"/>
      <c r="C66" s="86"/>
      <c r="D66" s="310" t="s">
        <v>11</v>
      </c>
      <c r="E66" s="310"/>
      <c r="F66" s="310"/>
      <c r="G66" s="310"/>
      <c r="H66" s="310"/>
      <c r="I66" s="87"/>
      <c r="J66" s="310" t="s">
        <v>120</v>
      </c>
      <c r="K66" s="310"/>
      <c r="L66" s="310"/>
      <c r="M66" s="310"/>
      <c r="N66" s="310"/>
      <c r="O66" s="310"/>
      <c r="P66" s="310"/>
      <c r="Q66" s="310"/>
      <c r="R66" s="310"/>
      <c r="S66" s="310"/>
      <c r="T66" s="310"/>
      <c r="U66" s="310"/>
      <c r="V66" s="310"/>
      <c r="W66" s="310"/>
      <c r="X66" s="310"/>
      <c r="Y66" s="310"/>
      <c r="Z66" s="310"/>
      <c r="AA66" s="310"/>
      <c r="AB66" s="310"/>
      <c r="AC66" s="310"/>
      <c r="AD66" s="310"/>
      <c r="AE66" s="310"/>
      <c r="AF66" s="310"/>
      <c r="AG66" s="308">
        <f>'15 - NN'!J27</f>
        <v>0</v>
      </c>
      <c r="AH66" s="309"/>
      <c r="AI66" s="309"/>
      <c r="AJ66" s="309"/>
      <c r="AK66" s="309"/>
      <c r="AL66" s="309"/>
      <c r="AM66" s="309"/>
      <c r="AN66" s="308">
        <f t="shared" si="0"/>
        <v>0</v>
      </c>
      <c r="AO66" s="309"/>
      <c r="AP66" s="309"/>
      <c r="AQ66" s="88" t="s">
        <v>78</v>
      </c>
      <c r="AR66" s="85"/>
      <c r="AS66" s="89">
        <v>0</v>
      </c>
      <c r="AT66" s="90">
        <f t="shared" si="1"/>
        <v>0</v>
      </c>
      <c r="AU66" s="91">
        <f>'15 - NN'!P78</f>
        <v>0</v>
      </c>
      <c r="AV66" s="90">
        <f>'15 - NN'!J30</f>
        <v>0</v>
      </c>
      <c r="AW66" s="90">
        <f>'15 - NN'!J31</f>
        <v>0</v>
      </c>
      <c r="AX66" s="90">
        <f>'15 - NN'!J32</f>
        <v>0</v>
      </c>
      <c r="AY66" s="90">
        <f>'15 - NN'!J33</f>
        <v>0</v>
      </c>
      <c r="AZ66" s="90">
        <f>'15 - NN'!F30</f>
        <v>0</v>
      </c>
      <c r="BA66" s="90">
        <f>'15 - NN'!F31</f>
        <v>0</v>
      </c>
      <c r="BB66" s="90">
        <f>'15 - NN'!F32</f>
        <v>0</v>
      </c>
      <c r="BC66" s="90">
        <f>'15 - NN'!F33</f>
        <v>0</v>
      </c>
      <c r="BD66" s="92">
        <f>'15 - NN'!F34</f>
        <v>0</v>
      </c>
      <c r="BT66" s="93" t="s">
        <v>79</v>
      </c>
      <c r="BV66" s="93" t="s">
        <v>73</v>
      </c>
      <c r="BW66" s="93" t="s">
        <v>121</v>
      </c>
      <c r="BX66" s="93" t="s">
        <v>7</v>
      </c>
      <c r="CL66" s="93" t="s">
        <v>5</v>
      </c>
      <c r="CM66" s="93" t="s">
        <v>81</v>
      </c>
    </row>
    <row r="67" spans="1:91" s="5" customFormat="1" ht="16.5" customHeight="1" x14ac:dyDescent="0.35">
      <c r="A67" s="84" t="s">
        <v>75</v>
      </c>
      <c r="B67" s="85"/>
      <c r="C67" s="86"/>
      <c r="D67" s="310" t="s">
        <v>122</v>
      </c>
      <c r="E67" s="310"/>
      <c r="F67" s="310"/>
      <c r="G67" s="310"/>
      <c r="H67" s="310"/>
      <c r="I67" s="87"/>
      <c r="J67" s="310" t="s">
        <v>1954</v>
      </c>
      <c r="K67" s="310"/>
      <c r="L67" s="310"/>
      <c r="M67" s="310"/>
      <c r="N67" s="310"/>
      <c r="O67" s="310"/>
      <c r="P67" s="310"/>
      <c r="Q67" s="310"/>
      <c r="R67" s="310"/>
      <c r="S67" s="310"/>
      <c r="T67" s="310"/>
      <c r="U67" s="310"/>
      <c r="V67" s="310"/>
      <c r="W67" s="310"/>
      <c r="X67" s="310"/>
      <c r="Y67" s="310"/>
      <c r="Z67" s="310"/>
      <c r="AA67" s="310"/>
      <c r="AB67" s="310"/>
      <c r="AC67" s="310"/>
      <c r="AD67" s="310"/>
      <c r="AE67" s="310"/>
      <c r="AF67" s="310"/>
      <c r="AG67" s="308">
        <f>'16 - NN - osvětlení - nen...'!J27</f>
        <v>0</v>
      </c>
      <c r="AH67" s="309"/>
      <c r="AI67" s="309"/>
      <c r="AJ67" s="309"/>
      <c r="AK67" s="309"/>
      <c r="AL67" s="309"/>
      <c r="AM67" s="309"/>
      <c r="AN67" s="308">
        <f t="shared" si="0"/>
        <v>0</v>
      </c>
      <c r="AO67" s="309"/>
      <c r="AP67" s="309"/>
      <c r="AQ67" s="88" t="s">
        <v>78</v>
      </c>
      <c r="AR67" s="85"/>
      <c r="AS67" s="89">
        <v>0</v>
      </c>
      <c r="AT67" s="90">
        <f t="shared" si="1"/>
        <v>0</v>
      </c>
      <c r="AU67" s="91">
        <f>'16 - NN - osvětlení - nen...'!P78</f>
        <v>0</v>
      </c>
      <c r="AV67" s="90">
        <f>'16 - NN - osvětlení - nen...'!J30</f>
        <v>0</v>
      </c>
      <c r="AW67" s="90">
        <f>'16 - NN - osvětlení - nen...'!J31</f>
        <v>0</v>
      </c>
      <c r="AX67" s="90">
        <f>'16 - NN - osvětlení - nen...'!J32</f>
        <v>0</v>
      </c>
      <c r="AY67" s="90">
        <f>'16 - NN - osvětlení - nen...'!J33</f>
        <v>0</v>
      </c>
      <c r="AZ67" s="90">
        <f>'16 - NN - osvětlení - nen...'!F30</f>
        <v>0</v>
      </c>
      <c r="BA67" s="90">
        <f>'16 - NN - osvětlení - nen...'!F31</f>
        <v>0</v>
      </c>
      <c r="BB67" s="90">
        <f>'16 - NN - osvětlení - nen...'!F32</f>
        <v>0</v>
      </c>
      <c r="BC67" s="90">
        <f>'16 - NN - osvětlení - nen...'!F33</f>
        <v>0</v>
      </c>
      <c r="BD67" s="92">
        <f>'16 - NN - osvětlení - nen...'!F34</f>
        <v>0</v>
      </c>
      <c r="BT67" s="93" t="s">
        <v>79</v>
      </c>
      <c r="BV67" s="93" t="s">
        <v>73</v>
      </c>
      <c r="BW67" s="93" t="s">
        <v>124</v>
      </c>
      <c r="BX67" s="93" t="s">
        <v>7</v>
      </c>
      <c r="CL67" s="93" t="s">
        <v>5</v>
      </c>
      <c r="CM67" s="93" t="s">
        <v>81</v>
      </c>
    </row>
    <row r="68" spans="1:91" s="5" customFormat="1" ht="16.5" customHeight="1" x14ac:dyDescent="0.35">
      <c r="A68" s="84" t="s">
        <v>75</v>
      </c>
      <c r="B68" s="85"/>
      <c r="C68" s="86"/>
      <c r="D68" s="310" t="s">
        <v>125</v>
      </c>
      <c r="E68" s="310"/>
      <c r="F68" s="310"/>
      <c r="G68" s="310"/>
      <c r="H68" s="310"/>
      <c r="I68" s="87"/>
      <c r="J68" s="310" t="s">
        <v>126</v>
      </c>
      <c r="K68" s="310"/>
      <c r="L68" s="310"/>
      <c r="M68" s="310"/>
      <c r="N68" s="310"/>
      <c r="O68" s="310"/>
      <c r="P68" s="310"/>
      <c r="Q68" s="310"/>
      <c r="R68" s="310"/>
      <c r="S68" s="310"/>
      <c r="T68" s="310"/>
      <c r="U68" s="310"/>
      <c r="V68" s="310"/>
      <c r="W68" s="310"/>
      <c r="X68" s="310"/>
      <c r="Y68" s="310"/>
      <c r="Z68" s="310"/>
      <c r="AA68" s="310"/>
      <c r="AB68" s="310"/>
      <c r="AC68" s="310"/>
      <c r="AD68" s="310"/>
      <c r="AE68" s="310"/>
      <c r="AF68" s="310"/>
      <c r="AG68" s="308">
        <f>'17 - NN - bleskosvod'!J27</f>
        <v>0</v>
      </c>
      <c r="AH68" s="309"/>
      <c r="AI68" s="309"/>
      <c r="AJ68" s="309"/>
      <c r="AK68" s="309"/>
      <c r="AL68" s="309"/>
      <c r="AM68" s="309"/>
      <c r="AN68" s="308">
        <f t="shared" si="0"/>
        <v>0</v>
      </c>
      <c r="AO68" s="309"/>
      <c r="AP68" s="309"/>
      <c r="AQ68" s="88" t="s">
        <v>78</v>
      </c>
      <c r="AR68" s="85"/>
      <c r="AS68" s="89">
        <v>0</v>
      </c>
      <c r="AT68" s="90">
        <f t="shared" si="1"/>
        <v>0</v>
      </c>
      <c r="AU68" s="91">
        <f>'17 - NN - bleskosvod'!P78</f>
        <v>0</v>
      </c>
      <c r="AV68" s="90">
        <f>'17 - NN - bleskosvod'!J30</f>
        <v>0</v>
      </c>
      <c r="AW68" s="90">
        <f>'17 - NN - bleskosvod'!J31</f>
        <v>0</v>
      </c>
      <c r="AX68" s="90">
        <f>'17 - NN - bleskosvod'!J32</f>
        <v>0</v>
      </c>
      <c r="AY68" s="90">
        <f>'17 - NN - bleskosvod'!J33</f>
        <v>0</v>
      </c>
      <c r="AZ68" s="90">
        <f>'17 - NN - bleskosvod'!F30</f>
        <v>0</v>
      </c>
      <c r="BA68" s="90">
        <f>'17 - NN - bleskosvod'!F31</f>
        <v>0</v>
      </c>
      <c r="BB68" s="90">
        <f>'17 - NN - bleskosvod'!F32</f>
        <v>0</v>
      </c>
      <c r="BC68" s="90">
        <f>'17 - NN - bleskosvod'!F33</f>
        <v>0</v>
      </c>
      <c r="BD68" s="92">
        <f>'17 - NN - bleskosvod'!F34</f>
        <v>0</v>
      </c>
      <c r="BT68" s="93" t="s">
        <v>79</v>
      </c>
      <c r="BV68" s="93" t="s">
        <v>73</v>
      </c>
      <c r="BW68" s="93" t="s">
        <v>127</v>
      </c>
      <c r="BX68" s="93" t="s">
        <v>7</v>
      </c>
      <c r="CL68" s="93" t="s">
        <v>5</v>
      </c>
      <c r="CM68" s="93" t="s">
        <v>81</v>
      </c>
    </row>
    <row r="69" spans="1:91" s="5" customFormat="1" ht="16.5" customHeight="1" x14ac:dyDescent="0.35">
      <c r="A69" s="84" t="s">
        <v>75</v>
      </c>
      <c r="B69" s="85"/>
      <c r="C69" s="86"/>
      <c r="D69" s="310" t="s">
        <v>128</v>
      </c>
      <c r="E69" s="310"/>
      <c r="F69" s="310"/>
      <c r="G69" s="310"/>
      <c r="H69" s="310"/>
      <c r="I69" s="87"/>
      <c r="J69" s="310" t="s">
        <v>129</v>
      </c>
      <c r="K69" s="310"/>
      <c r="L69" s="310"/>
      <c r="M69" s="310"/>
      <c r="N69" s="310"/>
      <c r="O69" s="310"/>
      <c r="P69" s="310"/>
      <c r="Q69" s="310"/>
      <c r="R69" s="310"/>
      <c r="S69" s="310"/>
      <c r="T69" s="310"/>
      <c r="U69" s="310"/>
      <c r="V69" s="310"/>
      <c r="W69" s="310"/>
      <c r="X69" s="310"/>
      <c r="Y69" s="310"/>
      <c r="Z69" s="310"/>
      <c r="AA69" s="310"/>
      <c r="AB69" s="310"/>
      <c r="AC69" s="310"/>
      <c r="AD69" s="310"/>
      <c r="AE69" s="310"/>
      <c r="AF69" s="310"/>
      <c r="AG69" s="308">
        <f>'18 - NN - přeložka'!J27</f>
        <v>0</v>
      </c>
      <c r="AH69" s="309"/>
      <c r="AI69" s="309"/>
      <c r="AJ69" s="309"/>
      <c r="AK69" s="309"/>
      <c r="AL69" s="309"/>
      <c r="AM69" s="309"/>
      <c r="AN69" s="308">
        <f t="shared" si="0"/>
        <v>0</v>
      </c>
      <c r="AO69" s="309"/>
      <c r="AP69" s="309"/>
      <c r="AQ69" s="88" t="s">
        <v>78</v>
      </c>
      <c r="AR69" s="85"/>
      <c r="AS69" s="89">
        <v>0</v>
      </c>
      <c r="AT69" s="90">
        <f t="shared" si="1"/>
        <v>0</v>
      </c>
      <c r="AU69" s="91">
        <f>'18 - NN - přeložka'!P78</f>
        <v>0</v>
      </c>
      <c r="AV69" s="90">
        <f>'18 - NN - přeložka'!J30</f>
        <v>0</v>
      </c>
      <c r="AW69" s="90">
        <f>'18 - NN - přeložka'!J31</f>
        <v>0</v>
      </c>
      <c r="AX69" s="90">
        <f>'18 - NN - přeložka'!J32</f>
        <v>0</v>
      </c>
      <c r="AY69" s="90">
        <f>'18 - NN - přeložka'!J33</f>
        <v>0</v>
      </c>
      <c r="AZ69" s="90">
        <f>'18 - NN - přeložka'!F30</f>
        <v>0</v>
      </c>
      <c r="BA69" s="90">
        <f>'18 - NN - přeložka'!F31</f>
        <v>0</v>
      </c>
      <c r="BB69" s="90">
        <f>'18 - NN - přeložka'!F32</f>
        <v>0</v>
      </c>
      <c r="BC69" s="90">
        <f>'18 - NN - přeložka'!F33</f>
        <v>0</v>
      </c>
      <c r="BD69" s="92">
        <f>'18 - NN - přeložka'!F34</f>
        <v>0</v>
      </c>
      <c r="BT69" s="93" t="s">
        <v>79</v>
      </c>
      <c r="BV69" s="93" t="s">
        <v>73</v>
      </c>
      <c r="BW69" s="93" t="s">
        <v>130</v>
      </c>
      <c r="BX69" s="93" t="s">
        <v>7</v>
      </c>
      <c r="CL69" s="93" t="s">
        <v>5</v>
      </c>
      <c r="CM69" s="93" t="s">
        <v>81</v>
      </c>
    </row>
    <row r="70" spans="1:91" s="5" customFormat="1" ht="16.5" customHeight="1" x14ac:dyDescent="0.35">
      <c r="A70" s="84" t="s">
        <v>75</v>
      </c>
      <c r="B70" s="85"/>
      <c r="C70" s="86"/>
      <c r="D70" s="310" t="s">
        <v>131</v>
      </c>
      <c r="E70" s="310"/>
      <c r="F70" s="310"/>
      <c r="G70" s="310"/>
      <c r="H70" s="310"/>
      <c r="I70" s="87"/>
      <c r="J70" s="310" t="s">
        <v>132</v>
      </c>
      <c r="K70" s="310"/>
      <c r="L70" s="310"/>
      <c r="M70" s="310"/>
      <c r="N70" s="310"/>
      <c r="O70" s="310"/>
      <c r="P70" s="310"/>
      <c r="Q70" s="310"/>
      <c r="R70" s="310"/>
      <c r="S70" s="310"/>
      <c r="T70" s="310"/>
      <c r="U70" s="310"/>
      <c r="V70" s="310"/>
      <c r="W70" s="310"/>
      <c r="X70" s="310"/>
      <c r="Y70" s="310"/>
      <c r="Z70" s="310"/>
      <c r="AA70" s="310"/>
      <c r="AB70" s="310"/>
      <c r="AC70" s="310"/>
      <c r="AD70" s="310"/>
      <c r="AE70" s="310"/>
      <c r="AF70" s="310"/>
      <c r="AG70" s="308">
        <f>'19 - NN - přípojka'!J27</f>
        <v>0</v>
      </c>
      <c r="AH70" s="309"/>
      <c r="AI70" s="309"/>
      <c r="AJ70" s="309"/>
      <c r="AK70" s="309"/>
      <c r="AL70" s="309"/>
      <c r="AM70" s="309"/>
      <c r="AN70" s="308">
        <f t="shared" si="0"/>
        <v>0</v>
      </c>
      <c r="AO70" s="309"/>
      <c r="AP70" s="309"/>
      <c r="AQ70" s="88" t="s">
        <v>78</v>
      </c>
      <c r="AR70" s="85"/>
      <c r="AS70" s="89">
        <v>0</v>
      </c>
      <c r="AT70" s="90">
        <f t="shared" si="1"/>
        <v>0</v>
      </c>
      <c r="AU70" s="91">
        <f>'19 - NN - přípojka'!P78</f>
        <v>0</v>
      </c>
      <c r="AV70" s="90">
        <f>'19 - NN - přípojka'!J30</f>
        <v>0</v>
      </c>
      <c r="AW70" s="90">
        <f>'19 - NN - přípojka'!J31</f>
        <v>0</v>
      </c>
      <c r="AX70" s="90">
        <f>'19 - NN - přípojka'!J32</f>
        <v>0</v>
      </c>
      <c r="AY70" s="90">
        <f>'19 - NN - přípojka'!J33</f>
        <v>0</v>
      </c>
      <c r="AZ70" s="90">
        <f>'19 - NN - přípojka'!F30</f>
        <v>0</v>
      </c>
      <c r="BA70" s="90">
        <f>'19 - NN - přípojka'!F31</f>
        <v>0</v>
      </c>
      <c r="BB70" s="90">
        <f>'19 - NN - přípojka'!F32</f>
        <v>0</v>
      </c>
      <c r="BC70" s="90">
        <f>'19 - NN - přípojka'!F33</f>
        <v>0</v>
      </c>
      <c r="BD70" s="92">
        <f>'19 - NN - přípojka'!F34</f>
        <v>0</v>
      </c>
      <c r="BT70" s="93" t="s">
        <v>79</v>
      </c>
      <c r="BV70" s="93" t="s">
        <v>73</v>
      </c>
      <c r="BW70" s="93" t="s">
        <v>133</v>
      </c>
      <c r="BX70" s="93" t="s">
        <v>7</v>
      </c>
      <c r="CL70" s="93" t="s">
        <v>5</v>
      </c>
      <c r="CM70" s="93" t="s">
        <v>81</v>
      </c>
    </row>
    <row r="71" spans="1:91" s="5" customFormat="1" ht="16.5" customHeight="1" x14ac:dyDescent="0.35">
      <c r="A71" s="84" t="s">
        <v>75</v>
      </c>
      <c r="B71" s="85"/>
      <c r="C71" s="86"/>
      <c r="D71" s="310" t="s">
        <v>134</v>
      </c>
      <c r="E71" s="310"/>
      <c r="F71" s="310"/>
      <c r="G71" s="310"/>
      <c r="H71" s="310"/>
      <c r="I71" s="87"/>
      <c r="J71" s="310" t="s">
        <v>135</v>
      </c>
      <c r="K71" s="310"/>
      <c r="L71" s="310"/>
      <c r="M71" s="310"/>
      <c r="N71" s="310"/>
      <c r="O71" s="310"/>
      <c r="P71" s="310"/>
      <c r="Q71" s="310"/>
      <c r="R71" s="310"/>
      <c r="S71" s="310"/>
      <c r="T71" s="310"/>
      <c r="U71" s="310"/>
      <c r="V71" s="310"/>
      <c r="W71" s="310"/>
      <c r="X71" s="310"/>
      <c r="Y71" s="310"/>
      <c r="Z71" s="310"/>
      <c r="AA71" s="310"/>
      <c r="AB71" s="310"/>
      <c r="AC71" s="310"/>
      <c r="AD71" s="310"/>
      <c r="AE71" s="310"/>
      <c r="AF71" s="310"/>
      <c r="AG71" s="308">
        <f>'20 - SLP - kabeláž'!J27</f>
        <v>0</v>
      </c>
      <c r="AH71" s="309"/>
      <c r="AI71" s="309"/>
      <c r="AJ71" s="309"/>
      <c r="AK71" s="309"/>
      <c r="AL71" s="309"/>
      <c r="AM71" s="309"/>
      <c r="AN71" s="308">
        <f t="shared" si="0"/>
        <v>0</v>
      </c>
      <c r="AO71" s="309"/>
      <c r="AP71" s="309"/>
      <c r="AQ71" s="88" t="s">
        <v>78</v>
      </c>
      <c r="AR71" s="85"/>
      <c r="AS71" s="89">
        <v>0</v>
      </c>
      <c r="AT71" s="90">
        <f t="shared" si="1"/>
        <v>0</v>
      </c>
      <c r="AU71" s="91">
        <f>'20 - SLP - kabeláž'!P78</f>
        <v>0</v>
      </c>
      <c r="AV71" s="90">
        <f>'20 - SLP - kabeláž'!J30</f>
        <v>0</v>
      </c>
      <c r="AW71" s="90">
        <f>'20 - SLP - kabeláž'!J31</f>
        <v>0</v>
      </c>
      <c r="AX71" s="90">
        <f>'20 - SLP - kabeláž'!J32</f>
        <v>0</v>
      </c>
      <c r="AY71" s="90">
        <f>'20 - SLP - kabeláž'!J33</f>
        <v>0</v>
      </c>
      <c r="AZ71" s="90">
        <f>'20 - SLP - kabeláž'!F30</f>
        <v>0</v>
      </c>
      <c r="BA71" s="90">
        <f>'20 - SLP - kabeláž'!F31</f>
        <v>0</v>
      </c>
      <c r="BB71" s="90">
        <f>'20 - SLP - kabeláž'!F32</f>
        <v>0</v>
      </c>
      <c r="BC71" s="90">
        <f>'20 - SLP - kabeláž'!F33</f>
        <v>0</v>
      </c>
      <c r="BD71" s="92">
        <f>'20 - SLP - kabeláž'!F34</f>
        <v>0</v>
      </c>
      <c r="BT71" s="93" t="s">
        <v>79</v>
      </c>
      <c r="BV71" s="93" t="s">
        <v>73</v>
      </c>
      <c r="BW71" s="93" t="s">
        <v>136</v>
      </c>
      <c r="BX71" s="93" t="s">
        <v>7</v>
      </c>
      <c r="CL71" s="93" t="s">
        <v>5</v>
      </c>
      <c r="CM71" s="93" t="s">
        <v>81</v>
      </c>
    </row>
    <row r="72" spans="1:91" s="5" customFormat="1" ht="16.5" customHeight="1" x14ac:dyDescent="0.35">
      <c r="A72" s="84" t="s">
        <v>75</v>
      </c>
      <c r="B72" s="85"/>
      <c r="C72" s="86"/>
      <c r="D72" s="310" t="s">
        <v>10</v>
      </c>
      <c r="E72" s="310"/>
      <c r="F72" s="310"/>
      <c r="G72" s="310"/>
      <c r="H72" s="310"/>
      <c r="I72" s="87"/>
      <c r="J72" s="310" t="s">
        <v>1955</v>
      </c>
      <c r="K72" s="310"/>
      <c r="L72" s="310"/>
      <c r="M72" s="310"/>
      <c r="N72" s="310"/>
      <c r="O72" s="310"/>
      <c r="P72" s="310"/>
      <c r="Q72" s="310"/>
      <c r="R72" s="310"/>
      <c r="S72" s="310"/>
      <c r="T72" s="310"/>
      <c r="U72" s="310"/>
      <c r="V72" s="310"/>
      <c r="W72" s="310"/>
      <c r="X72" s="310"/>
      <c r="Y72" s="310"/>
      <c r="Z72" s="310"/>
      <c r="AA72" s="310"/>
      <c r="AB72" s="310"/>
      <c r="AC72" s="310"/>
      <c r="AD72" s="310"/>
      <c r="AE72" s="310"/>
      <c r="AF72" s="310"/>
      <c r="AG72" s="308">
        <f>'21 - SLP - koncové prvky ...'!J27</f>
        <v>0</v>
      </c>
      <c r="AH72" s="309"/>
      <c r="AI72" s="309"/>
      <c r="AJ72" s="309"/>
      <c r="AK72" s="309"/>
      <c r="AL72" s="309"/>
      <c r="AM72" s="309"/>
      <c r="AN72" s="308">
        <f t="shared" si="0"/>
        <v>0</v>
      </c>
      <c r="AO72" s="309"/>
      <c r="AP72" s="309"/>
      <c r="AQ72" s="88" t="s">
        <v>78</v>
      </c>
      <c r="AR72" s="85"/>
      <c r="AS72" s="89">
        <v>0</v>
      </c>
      <c r="AT72" s="90">
        <f t="shared" si="1"/>
        <v>0</v>
      </c>
      <c r="AU72" s="91">
        <f>'21 - SLP - koncové prvky ...'!P78</f>
        <v>0</v>
      </c>
      <c r="AV72" s="90">
        <f>'21 - SLP - koncové prvky ...'!J30</f>
        <v>0</v>
      </c>
      <c r="AW72" s="90">
        <f>'21 - SLP - koncové prvky ...'!J31</f>
        <v>0</v>
      </c>
      <c r="AX72" s="90">
        <f>'21 - SLP - koncové prvky ...'!J32</f>
        <v>0</v>
      </c>
      <c r="AY72" s="90">
        <f>'21 - SLP - koncové prvky ...'!J33</f>
        <v>0</v>
      </c>
      <c r="AZ72" s="90">
        <f>'21 - SLP - koncové prvky ...'!F30</f>
        <v>0</v>
      </c>
      <c r="BA72" s="90">
        <f>'21 - SLP - koncové prvky ...'!F31</f>
        <v>0</v>
      </c>
      <c r="BB72" s="90">
        <f>'21 - SLP - koncové prvky ...'!F32</f>
        <v>0</v>
      </c>
      <c r="BC72" s="90">
        <f>'21 - SLP - koncové prvky ...'!F33</f>
        <v>0</v>
      </c>
      <c r="BD72" s="92">
        <f>'21 - SLP - koncové prvky ...'!F34</f>
        <v>0</v>
      </c>
      <c r="BT72" s="93" t="s">
        <v>79</v>
      </c>
      <c r="BV72" s="93" t="s">
        <v>73</v>
      </c>
      <c r="BW72" s="93" t="s">
        <v>138</v>
      </c>
      <c r="BX72" s="93" t="s">
        <v>7</v>
      </c>
      <c r="CL72" s="93" t="s">
        <v>5</v>
      </c>
      <c r="CM72" s="93" t="s">
        <v>81</v>
      </c>
    </row>
    <row r="73" spans="1:91" s="5" customFormat="1" ht="16.5" customHeight="1" x14ac:dyDescent="0.35">
      <c r="A73" s="84" t="s">
        <v>75</v>
      </c>
      <c r="B73" s="85"/>
      <c r="C73" s="86"/>
      <c r="D73" s="310" t="s">
        <v>139</v>
      </c>
      <c r="E73" s="310"/>
      <c r="F73" s="310"/>
      <c r="G73" s="310"/>
      <c r="H73" s="310"/>
      <c r="I73" s="87"/>
      <c r="J73" s="310" t="s">
        <v>1956</v>
      </c>
      <c r="K73" s="310"/>
      <c r="L73" s="310"/>
      <c r="M73" s="310"/>
      <c r="N73" s="310"/>
      <c r="O73" s="310"/>
      <c r="P73" s="310"/>
      <c r="Q73" s="310"/>
      <c r="R73" s="310"/>
      <c r="S73" s="310"/>
      <c r="T73" s="310"/>
      <c r="U73" s="310"/>
      <c r="V73" s="310"/>
      <c r="W73" s="310"/>
      <c r="X73" s="310"/>
      <c r="Y73" s="310"/>
      <c r="Z73" s="310"/>
      <c r="AA73" s="310"/>
      <c r="AB73" s="310"/>
      <c r="AC73" s="310"/>
      <c r="AD73" s="310"/>
      <c r="AE73" s="310"/>
      <c r="AF73" s="310"/>
      <c r="AG73" s="308">
        <f>'22 - Medicinální plyny - ...'!J27</f>
        <v>0</v>
      </c>
      <c r="AH73" s="309"/>
      <c r="AI73" s="309"/>
      <c r="AJ73" s="309"/>
      <c r="AK73" s="309"/>
      <c r="AL73" s="309"/>
      <c r="AM73" s="309"/>
      <c r="AN73" s="308">
        <f t="shared" si="0"/>
        <v>0</v>
      </c>
      <c r="AO73" s="309"/>
      <c r="AP73" s="309"/>
      <c r="AQ73" s="88" t="s">
        <v>78</v>
      </c>
      <c r="AR73" s="85"/>
      <c r="AS73" s="89">
        <v>0</v>
      </c>
      <c r="AT73" s="90">
        <f t="shared" si="1"/>
        <v>0</v>
      </c>
      <c r="AU73" s="91">
        <f>'22 - Medicinální plyny - ...'!P78</f>
        <v>0</v>
      </c>
      <c r="AV73" s="90">
        <f>'22 - Medicinální plyny - ...'!J30</f>
        <v>0</v>
      </c>
      <c r="AW73" s="90">
        <f>'22 - Medicinální plyny - ...'!J31</f>
        <v>0</v>
      </c>
      <c r="AX73" s="90">
        <f>'22 - Medicinální plyny - ...'!J32</f>
        <v>0</v>
      </c>
      <c r="AY73" s="90">
        <f>'22 - Medicinální plyny - ...'!J33</f>
        <v>0</v>
      </c>
      <c r="AZ73" s="90">
        <f>'22 - Medicinální plyny - ...'!F30</f>
        <v>0</v>
      </c>
      <c r="BA73" s="90">
        <f>'22 - Medicinální plyny - ...'!F31</f>
        <v>0</v>
      </c>
      <c r="BB73" s="90">
        <f>'22 - Medicinální plyny - ...'!F32</f>
        <v>0</v>
      </c>
      <c r="BC73" s="90">
        <f>'22 - Medicinální plyny - ...'!F33</f>
        <v>0</v>
      </c>
      <c r="BD73" s="92">
        <f>'22 - Medicinální plyny - ...'!F34</f>
        <v>0</v>
      </c>
      <c r="BT73" s="93" t="s">
        <v>79</v>
      </c>
      <c r="BV73" s="93" t="s">
        <v>73</v>
      </c>
      <c r="BW73" s="93" t="s">
        <v>141</v>
      </c>
      <c r="BX73" s="93" t="s">
        <v>7</v>
      </c>
      <c r="CL73" s="93" t="s">
        <v>5</v>
      </c>
      <c r="CM73" s="93" t="s">
        <v>81</v>
      </c>
    </row>
    <row r="74" spans="1:91" s="5" customFormat="1" ht="16.5" customHeight="1" x14ac:dyDescent="0.35">
      <c r="A74" s="84" t="s">
        <v>75</v>
      </c>
      <c r="B74" s="85"/>
      <c r="C74" s="86"/>
      <c r="D74" s="310" t="s">
        <v>142</v>
      </c>
      <c r="E74" s="310"/>
      <c r="F74" s="310"/>
      <c r="G74" s="310"/>
      <c r="H74" s="310"/>
      <c r="I74" s="87"/>
      <c r="J74" s="310" t="s">
        <v>1957</v>
      </c>
      <c r="K74" s="310"/>
      <c r="L74" s="310"/>
      <c r="M74" s="310"/>
      <c r="N74" s="310"/>
      <c r="O74" s="310"/>
      <c r="P74" s="310"/>
      <c r="Q74" s="310"/>
      <c r="R74" s="310"/>
      <c r="S74" s="310"/>
      <c r="T74" s="310"/>
      <c r="U74" s="310"/>
      <c r="V74" s="310"/>
      <c r="W74" s="310"/>
      <c r="X74" s="310"/>
      <c r="Y74" s="310"/>
      <c r="Z74" s="310"/>
      <c r="AA74" s="310"/>
      <c r="AB74" s="310"/>
      <c r="AC74" s="310"/>
      <c r="AD74" s="310"/>
      <c r="AE74" s="310"/>
      <c r="AF74" s="310"/>
      <c r="AG74" s="308">
        <f>'23 - Lékařská technologie...'!J27</f>
        <v>0</v>
      </c>
      <c r="AH74" s="309"/>
      <c r="AI74" s="309"/>
      <c r="AJ74" s="309"/>
      <c r="AK74" s="309"/>
      <c r="AL74" s="309"/>
      <c r="AM74" s="309"/>
      <c r="AN74" s="308">
        <f t="shared" si="0"/>
        <v>0</v>
      </c>
      <c r="AO74" s="309"/>
      <c r="AP74" s="309"/>
      <c r="AQ74" s="88" t="s">
        <v>78</v>
      </c>
      <c r="AR74" s="85"/>
      <c r="AS74" s="89">
        <v>0</v>
      </c>
      <c r="AT74" s="90">
        <f t="shared" si="1"/>
        <v>0</v>
      </c>
      <c r="AU74" s="91">
        <f>'23 - Lékařská technologie...'!P78</f>
        <v>0</v>
      </c>
      <c r="AV74" s="90">
        <f>'23 - Lékařská technologie...'!J30</f>
        <v>0</v>
      </c>
      <c r="AW74" s="90">
        <f>'23 - Lékařská technologie...'!J31</f>
        <v>0</v>
      </c>
      <c r="AX74" s="90">
        <f>'23 - Lékařská technologie...'!J32</f>
        <v>0</v>
      </c>
      <c r="AY74" s="90">
        <f>'23 - Lékařská technologie...'!J33</f>
        <v>0</v>
      </c>
      <c r="AZ74" s="90">
        <f>'23 - Lékařská technologie...'!F30</f>
        <v>0</v>
      </c>
      <c r="BA74" s="90">
        <f>'23 - Lékařská technologie...'!F31</f>
        <v>0</v>
      </c>
      <c r="BB74" s="90">
        <f>'23 - Lékařská technologie...'!F32</f>
        <v>0</v>
      </c>
      <c r="BC74" s="90">
        <f>'23 - Lékařská technologie...'!F33</f>
        <v>0</v>
      </c>
      <c r="BD74" s="92">
        <f>'23 - Lékařská technologie...'!F34</f>
        <v>0</v>
      </c>
      <c r="BT74" s="93" t="s">
        <v>79</v>
      </c>
      <c r="BV74" s="93" t="s">
        <v>73</v>
      </c>
      <c r="BW74" s="93" t="s">
        <v>144</v>
      </c>
      <c r="BX74" s="93" t="s">
        <v>7</v>
      </c>
      <c r="CL74" s="93" t="s">
        <v>5</v>
      </c>
      <c r="CM74" s="93" t="s">
        <v>81</v>
      </c>
    </row>
    <row r="75" spans="1:91" s="5" customFormat="1" ht="16.5" customHeight="1" x14ac:dyDescent="0.35">
      <c r="A75" s="84" t="s">
        <v>75</v>
      </c>
      <c r="B75" s="85"/>
      <c r="C75" s="86"/>
      <c r="D75" s="310" t="s">
        <v>145</v>
      </c>
      <c r="E75" s="310"/>
      <c r="F75" s="310"/>
      <c r="G75" s="310"/>
      <c r="H75" s="310"/>
      <c r="I75" s="87"/>
      <c r="J75" s="310" t="s">
        <v>1958</v>
      </c>
      <c r="K75" s="310"/>
      <c r="L75" s="310"/>
      <c r="M75" s="310"/>
      <c r="N75" s="310"/>
      <c r="O75" s="310"/>
      <c r="P75" s="310"/>
      <c r="Q75" s="310"/>
      <c r="R75" s="310"/>
      <c r="S75" s="310"/>
      <c r="T75" s="310"/>
      <c r="U75" s="310"/>
      <c r="V75" s="310"/>
      <c r="W75" s="310"/>
      <c r="X75" s="310"/>
      <c r="Y75" s="310"/>
      <c r="Z75" s="310"/>
      <c r="AA75" s="310"/>
      <c r="AB75" s="310"/>
      <c r="AC75" s="310"/>
      <c r="AD75" s="310"/>
      <c r="AE75" s="310"/>
      <c r="AF75" s="310"/>
      <c r="AG75" s="308">
        <f>'24 - Komunikace - nenaceň...'!J27</f>
        <v>0</v>
      </c>
      <c r="AH75" s="309"/>
      <c r="AI75" s="309"/>
      <c r="AJ75" s="309"/>
      <c r="AK75" s="309"/>
      <c r="AL75" s="309"/>
      <c r="AM75" s="309"/>
      <c r="AN75" s="308">
        <f t="shared" si="0"/>
        <v>0</v>
      </c>
      <c r="AO75" s="309"/>
      <c r="AP75" s="309"/>
      <c r="AQ75" s="88" t="s">
        <v>78</v>
      </c>
      <c r="AR75" s="85"/>
      <c r="AS75" s="89">
        <v>0</v>
      </c>
      <c r="AT75" s="90">
        <f t="shared" si="1"/>
        <v>0</v>
      </c>
      <c r="AU75" s="91">
        <f>'24 - Komunikace - nenaceň...'!P78</f>
        <v>0</v>
      </c>
      <c r="AV75" s="90">
        <f>'24 - Komunikace - nenaceň...'!J30</f>
        <v>0</v>
      </c>
      <c r="AW75" s="90">
        <f>'24 - Komunikace - nenaceň...'!J31</f>
        <v>0</v>
      </c>
      <c r="AX75" s="90">
        <f>'24 - Komunikace - nenaceň...'!J32</f>
        <v>0</v>
      </c>
      <c r="AY75" s="90">
        <f>'24 - Komunikace - nenaceň...'!J33</f>
        <v>0</v>
      </c>
      <c r="AZ75" s="90">
        <f>'24 - Komunikace - nenaceň...'!F30</f>
        <v>0</v>
      </c>
      <c r="BA75" s="90">
        <f>'24 - Komunikace - nenaceň...'!F31</f>
        <v>0</v>
      </c>
      <c r="BB75" s="90">
        <f>'24 - Komunikace - nenaceň...'!F32</f>
        <v>0</v>
      </c>
      <c r="BC75" s="90">
        <f>'24 - Komunikace - nenaceň...'!F33</f>
        <v>0</v>
      </c>
      <c r="BD75" s="92">
        <f>'24 - Komunikace - nenaceň...'!F34</f>
        <v>0</v>
      </c>
      <c r="BT75" s="93" t="s">
        <v>79</v>
      </c>
      <c r="BV75" s="93" t="s">
        <v>73</v>
      </c>
      <c r="BW75" s="93" t="s">
        <v>147</v>
      </c>
      <c r="BX75" s="93" t="s">
        <v>7</v>
      </c>
      <c r="CL75" s="93" t="s">
        <v>5</v>
      </c>
      <c r="CM75" s="93" t="s">
        <v>81</v>
      </c>
    </row>
    <row r="76" spans="1:91" s="5" customFormat="1" ht="16.5" customHeight="1" x14ac:dyDescent="0.35">
      <c r="A76" s="84" t="s">
        <v>75</v>
      </c>
      <c r="B76" s="85"/>
      <c r="C76" s="86"/>
      <c r="D76" s="310" t="s">
        <v>148</v>
      </c>
      <c r="E76" s="310"/>
      <c r="F76" s="310"/>
      <c r="G76" s="310"/>
      <c r="H76" s="310"/>
      <c r="I76" s="87"/>
      <c r="J76" s="310" t="s">
        <v>149</v>
      </c>
      <c r="K76" s="310"/>
      <c r="L76" s="310"/>
      <c r="M76" s="310"/>
      <c r="N76" s="310"/>
      <c r="O76" s="310"/>
      <c r="P76" s="310"/>
      <c r="Q76" s="310"/>
      <c r="R76" s="310"/>
      <c r="S76" s="310"/>
      <c r="T76" s="310"/>
      <c r="U76" s="310"/>
      <c r="V76" s="310"/>
      <c r="W76" s="310"/>
      <c r="X76" s="310"/>
      <c r="Y76" s="310"/>
      <c r="Z76" s="310"/>
      <c r="AA76" s="310"/>
      <c r="AB76" s="310"/>
      <c r="AC76" s="310"/>
      <c r="AD76" s="310"/>
      <c r="AE76" s="310"/>
      <c r="AF76" s="310"/>
      <c r="AG76" s="308">
        <f>'VORN - Vedlejší a ostatní...'!J27</f>
        <v>0</v>
      </c>
      <c r="AH76" s="309"/>
      <c r="AI76" s="309"/>
      <c r="AJ76" s="309"/>
      <c r="AK76" s="309"/>
      <c r="AL76" s="309"/>
      <c r="AM76" s="309"/>
      <c r="AN76" s="308">
        <f t="shared" si="0"/>
        <v>0</v>
      </c>
      <c r="AO76" s="309"/>
      <c r="AP76" s="309"/>
      <c r="AQ76" s="88" t="s">
        <v>78</v>
      </c>
      <c r="AR76" s="85"/>
      <c r="AS76" s="94">
        <v>0</v>
      </c>
      <c r="AT76" s="95">
        <f t="shared" si="1"/>
        <v>0</v>
      </c>
      <c r="AU76" s="96">
        <f>'VORN - Vedlejší a ostatní...'!P82</f>
        <v>0</v>
      </c>
      <c r="AV76" s="95">
        <f>'VORN - Vedlejší a ostatní...'!J30</f>
        <v>0</v>
      </c>
      <c r="AW76" s="95">
        <f>'VORN - Vedlejší a ostatní...'!J31</f>
        <v>0</v>
      </c>
      <c r="AX76" s="95">
        <f>'VORN - Vedlejší a ostatní...'!J32</f>
        <v>0</v>
      </c>
      <c r="AY76" s="95">
        <f>'VORN - Vedlejší a ostatní...'!J33</f>
        <v>0</v>
      </c>
      <c r="AZ76" s="95">
        <f>'VORN - Vedlejší a ostatní...'!F30</f>
        <v>0</v>
      </c>
      <c r="BA76" s="95">
        <f>'VORN - Vedlejší a ostatní...'!F31</f>
        <v>0</v>
      </c>
      <c r="BB76" s="95">
        <f>'VORN - Vedlejší a ostatní...'!F32</f>
        <v>0</v>
      </c>
      <c r="BC76" s="95">
        <f>'VORN - Vedlejší a ostatní...'!F33</f>
        <v>0</v>
      </c>
      <c r="BD76" s="97">
        <f>'VORN - Vedlejší a ostatní...'!F34</f>
        <v>0</v>
      </c>
      <c r="BT76" s="93" t="s">
        <v>79</v>
      </c>
      <c r="BV76" s="93" t="s">
        <v>73</v>
      </c>
      <c r="BW76" s="93" t="s">
        <v>150</v>
      </c>
      <c r="BX76" s="93" t="s">
        <v>7</v>
      </c>
      <c r="CL76" s="93" t="s">
        <v>5</v>
      </c>
      <c r="CM76" s="93" t="s">
        <v>81</v>
      </c>
    </row>
    <row r="77" spans="1:91" s="1" customFormat="1" ht="30" customHeight="1" x14ac:dyDescent="0.35">
      <c r="B77" s="40"/>
      <c r="AR77" s="40"/>
    </row>
    <row r="78" spans="1:91" s="1" customFormat="1" ht="7" customHeight="1" x14ac:dyDescent="0.35">
      <c r="B78" s="55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/>
      <c r="AQ78" s="56"/>
      <c r="AR78" s="40"/>
    </row>
  </sheetData>
  <mergeCells count="137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N63:AP63"/>
    <mergeCell ref="AG63:AM63"/>
    <mergeCell ref="D63:H63"/>
    <mergeCell ref="J63:AF63"/>
    <mergeCell ref="AN64:AP64"/>
    <mergeCell ref="AG64:AM64"/>
    <mergeCell ref="D64:H64"/>
    <mergeCell ref="J64:AF64"/>
    <mergeCell ref="AN65:AP65"/>
    <mergeCell ref="AG65:AM65"/>
    <mergeCell ref="D65:H65"/>
    <mergeCell ref="J65:AF65"/>
    <mergeCell ref="AN66:AP66"/>
    <mergeCell ref="AG66:AM66"/>
    <mergeCell ref="D66:H66"/>
    <mergeCell ref="J66:AF66"/>
    <mergeCell ref="AG71:AM71"/>
    <mergeCell ref="D71:H71"/>
    <mergeCell ref="J71:AF71"/>
    <mergeCell ref="AN72:AP72"/>
    <mergeCell ref="AG72:AM72"/>
    <mergeCell ref="D72:H72"/>
    <mergeCell ref="J72:AF72"/>
    <mergeCell ref="AN67:AP67"/>
    <mergeCell ref="AG67:AM67"/>
    <mergeCell ref="D67:H67"/>
    <mergeCell ref="J67:AF67"/>
    <mergeCell ref="AN68:AP68"/>
    <mergeCell ref="AG68:AM68"/>
    <mergeCell ref="D68:H68"/>
    <mergeCell ref="J68:AF68"/>
    <mergeCell ref="AN69:AP69"/>
    <mergeCell ref="AG69:AM69"/>
    <mergeCell ref="D69:H69"/>
    <mergeCell ref="J69:AF69"/>
    <mergeCell ref="AN76:AP76"/>
    <mergeCell ref="AG76:AM76"/>
    <mergeCell ref="D76:H76"/>
    <mergeCell ref="J76:AF76"/>
    <mergeCell ref="AG51:AM51"/>
    <mergeCell ref="AN51:AP51"/>
    <mergeCell ref="AR2:BE2"/>
    <mergeCell ref="AN73:AP73"/>
    <mergeCell ref="AG73:AM73"/>
    <mergeCell ref="D73:H73"/>
    <mergeCell ref="J73:AF73"/>
    <mergeCell ref="AN74:AP74"/>
    <mergeCell ref="AG74:AM74"/>
    <mergeCell ref="D74:H74"/>
    <mergeCell ref="J74:AF74"/>
    <mergeCell ref="AN75:AP75"/>
    <mergeCell ref="AG75:AM75"/>
    <mergeCell ref="D75:H75"/>
    <mergeCell ref="J75:AF75"/>
    <mergeCell ref="AN70:AP70"/>
    <mergeCell ref="AG70:AM70"/>
    <mergeCell ref="D70:H70"/>
    <mergeCell ref="J70:AF70"/>
    <mergeCell ref="AN71:AP71"/>
  </mergeCells>
  <hyperlinks>
    <hyperlink ref="K1:S1" location="C2" display="1) Rekapitulace stavby"/>
    <hyperlink ref="W1:AI1" location="C51" display="2) Rekapitulace objektů stavby a soupisů prací"/>
    <hyperlink ref="A52" location="'01 - ASŘ'!C2" display="/"/>
    <hyperlink ref="A53" location="'02 - Prvotní vybavení - n...'!C2" display="/"/>
    <hyperlink ref="A54" location="'03 - Volné a interiérové ...'!C2" display="/"/>
    <hyperlink ref="A55" location="'04 - Videomanagment - nen...'!C2" display="/"/>
    <hyperlink ref="A56" location="'05 - Ústřední topení'!C2" display="/"/>
    <hyperlink ref="A57" location="'06 - Vzduchotechnika'!C2" display="/"/>
    <hyperlink ref="A58" location="'07 - Měření a regulace'!C2" display="/"/>
    <hyperlink ref="A59" location="'08 - Kanalizace'!C2" display="/"/>
    <hyperlink ref="A60" location="'09 - Vodovod'!C2" display="/"/>
    <hyperlink ref="A61" location="'10 - Přípojka splašková'!C2" display="/"/>
    <hyperlink ref="A62" location="'11 - Přípojka vodovodní'!C2" display="/"/>
    <hyperlink ref="A63" location="'12 - Dešťová kanalizace'!C2" display="/"/>
    <hyperlink ref="A64" location="'13 - Přeložka vodovodu'!C2" display="/"/>
    <hyperlink ref="A65" location="'14 - EPS'!C2" display="/"/>
    <hyperlink ref="A66" location="'15 - NN'!C2" display="/"/>
    <hyperlink ref="A67" location="'16 - NN - osvětlení - nen...'!C2" display="/"/>
    <hyperlink ref="A68" location="'17 - NN - bleskosvod'!C2" display="/"/>
    <hyperlink ref="A69" location="'18 - NN - přeložka'!C2" display="/"/>
    <hyperlink ref="A70" location="'19 - NN - přípojka'!C2" display="/"/>
    <hyperlink ref="A71" location="'20 - SLP - kabeláž'!C2" display="/"/>
    <hyperlink ref="A72" location="'21 - SLP - koncové prvky ...'!C2" display="/"/>
    <hyperlink ref="A73" location="'22 - Medicinální plyny - ...'!C2" display="/"/>
    <hyperlink ref="A74" location="'23 - Lékařská technologie...'!C2" display="/"/>
    <hyperlink ref="A75" location="'24 - Komunikace - nenaceň...'!C2" display="/"/>
    <hyperlink ref="A76" location="'VORN - Vedlejší a ostatní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5"/>
  <cols>
    <col min="1" max="1" width="8.375" customWidth="1"/>
    <col min="2" max="2" width="1.625" customWidth="1"/>
    <col min="3" max="3" width="4.125" customWidth="1"/>
    <col min="4" max="4" width="4.375" customWidth="1"/>
    <col min="5" max="5" width="17.125" customWidth="1"/>
    <col min="6" max="6" width="75" customWidth="1"/>
    <col min="7" max="7" width="8.625" customWidth="1"/>
    <col min="8" max="8" width="11.125" customWidth="1"/>
    <col min="9" max="9" width="12.625" style="98" customWidth="1"/>
    <col min="10" max="10" width="23.5" customWidth="1"/>
    <col min="11" max="11" width="15.5" customWidth="1"/>
    <col min="13" max="18" width="9.375" hidden="1"/>
    <col min="19" max="19" width="8.125" hidden="1" customWidth="1"/>
    <col min="20" max="20" width="29.625" hidden="1" customWidth="1"/>
    <col min="21" max="21" width="16.375" hidden="1" customWidth="1"/>
    <col min="22" max="22" width="12.375" customWidth="1"/>
    <col min="23" max="23" width="16.375" customWidth="1"/>
    <col min="24" max="24" width="12.375" customWidth="1"/>
    <col min="25" max="25" width="15" customWidth="1"/>
    <col min="26" max="26" width="11" customWidth="1"/>
    <col min="27" max="27" width="15" customWidth="1"/>
    <col min="28" max="28" width="16.375" customWidth="1"/>
    <col min="29" max="29" width="11" customWidth="1"/>
    <col min="30" max="30" width="15" customWidth="1"/>
    <col min="31" max="31" width="16.375" customWidth="1"/>
    <col min="44" max="65" width="9.375" hidden="1"/>
  </cols>
  <sheetData>
    <row r="1" spans="1:70" ht="21.75" customHeight="1" x14ac:dyDescent="0.35">
      <c r="A1" s="20"/>
      <c r="B1" s="99"/>
      <c r="C1" s="99"/>
      <c r="D1" s="100" t="s">
        <v>1</v>
      </c>
      <c r="E1" s="99"/>
      <c r="F1" s="101" t="s">
        <v>151</v>
      </c>
      <c r="G1" s="349" t="s">
        <v>152</v>
      </c>
      <c r="H1" s="349"/>
      <c r="I1" s="102"/>
      <c r="J1" s="101" t="s">
        <v>153</v>
      </c>
      <c r="K1" s="100" t="s">
        <v>154</v>
      </c>
      <c r="L1" s="101" t="s">
        <v>155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7" customHeight="1" x14ac:dyDescent="0.35">
      <c r="L2" s="313" t="s">
        <v>8</v>
      </c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23" t="s">
        <v>104</v>
      </c>
    </row>
    <row r="3" spans="1:70" ht="7" customHeight="1" x14ac:dyDescent="0.35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81</v>
      </c>
    </row>
    <row r="4" spans="1:70" ht="37" customHeight="1" x14ac:dyDescent="0.35">
      <c r="B4" s="27"/>
      <c r="C4" s="28"/>
      <c r="D4" s="29" t="s">
        <v>156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7" customHeight="1" x14ac:dyDescent="0.35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x14ac:dyDescent="0.3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 x14ac:dyDescent="0.35">
      <c r="B7" s="27"/>
      <c r="C7" s="28"/>
      <c r="D7" s="28"/>
      <c r="E7" s="350" t="str">
        <f>'Rekapitulace stavby'!K6</f>
        <v>Nové pracoviště magnetické rezonance a interního příjmu včetně reorganizace 1.PP</v>
      </c>
      <c r="F7" s="351"/>
      <c r="G7" s="351"/>
      <c r="H7" s="351"/>
      <c r="I7" s="104"/>
      <c r="J7" s="28"/>
      <c r="K7" s="30"/>
    </row>
    <row r="8" spans="1:70" s="1" customFormat="1" x14ac:dyDescent="0.35">
      <c r="B8" s="40"/>
      <c r="C8" s="41"/>
      <c r="D8" s="36" t="s">
        <v>157</v>
      </c>
      <c r="E8" s="41"/>
      <c r="F8" s="41"/>
      <c r="G8" s="41"/>
      <c r="H8" s="41"/>
      <c r="I8" s="105"/>
      <c r="J8" s="41"/>
      <c r="K8" s="44"/>
    </row>
    <row r="9" spans="1:70" s="1" customFormat="1" ht="37" customHeight="1" x14ac:dyDescent="0.35">
      <c r="B9" s="40"/>
      <c r="C9" s="41"/>
      <c r="D9" s="41"/>
      <c r="E9" s="352" t="s">
        <v>1648</v>
      </c>
      <c r="F9" s="353"/>
      <c r="G9" s="353"/>
      <c r="H9" s="353"/>
      <c r="I9" s="105"/>
      <c r="J9" s="41"/>
      <c r="K9" s="44"/>
    </row>
    <row r="10" spans="1:70" s="1" customFormat="1" x14ac:dyDescent="0.35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" customHeight="1" x14ac:dyDescent="0.35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" customHeight="1" x14ac:dyDescent="0.35">
      <c r="B12" s="40"/>
      <c r="C12" s="41"/>
      <c r="D12" s="36" t="s">
        <v>23</v>
      </c>
      <c r="E12" s="41"/>
      <c r="F12" s="34" t="s">
        <v>24</v>
      </c>
      <c r="G12" s="41"/>
      <c r="H12" s="41"/>
      <c r="I12" s="106" t="s">
        <v>25</v>
      </c>
      <c r="J12" s="107" t="str">
        <f>'Rekapitulace stavby'!AN8</f>
        <v>8. 2. 2018</v>
      </c>
      <c r="K12" s="44"/>
    </row>
    <row r="13" spans="1:70" s="1" customFormat="1" ht="10.75" customHeight="1" x14ac:dyDescent="0.35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" customHeight="1" x14ac:dyDescent="0.35">
      <c r="B14" s="40"/>
      <c r="C14" s="41"/>
      <c r="D14" s="36" t="s">
        <v>27</v>
      </c>
      <c r="E14" s="41"/>
      <c r="F14" s="41"/>
      <c r="G14" s="41"/>
      <c r="H14" s="41"/>
      <c r="I14" s="106" t="s">
        <v>28</v>
      </c>
      <c r="J14" s="34" t="s">
        <v>5</v>
      </c>
      <c r="K14" s="44"/>
    </row>
    <row r="15" spans="1:70" s="1" customFormat="1" ht="18" customHeight="1" x14ac:dyDescent="0.35">
      <c r="B15" s="40"/>
      <c r="C15" s="41"/>
      <c r="D15" s="41"/>
      <c r="E15" s="34" t="s">
        <v>29</v>
      </c>
      <c r="F15" s="41"/>
      <c r="G15" s="41"/>
      <c r="H15" s="41"/>
      <c r="I15" s="106" t="s">
        <v>30</v>
      </c>
      <c r="J15" s="34" t="s">
        <v>5</v>
      </c>
      <c r="K15" s="44"/>
    </row>
    <row r="16" spans="1:70" s="1" customFormat="1" ht="7" customHeight="1" x14ac:dyDescent="0.35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" customHeight="1" x14ac:dyDescent="0.35">
      <c r="B17" s="40"/>
      <c r="C17" s="41"/>
      <c r="D17" s="36" t="s">
        <v>31</v>
      </c>
      <c r="E17" s="41"/>
      <c r="F17" s="41"/>
      <c r="G17" s="41"/>
      <c r="H17" s="41"/>
      <c r="I17" s="106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5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7" customHeight="1" x14ac:dyDescent="0.35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" customHeight="1" x14ac:dyDescent="0.35">
      <c r="B20" s="40"/>
      <c r="C20" s="41"/>
      <c r="D20" s="36" t="s">
        <v>33</v>
      </c>
      <c r="E20" s="41"/>
      <c r="F20" s="41"/>
      <c r="G20" s="41"/>
      <c r="H20" s="41"/>
      <c r="I20" s="106" t="s">
        <v>28</v>
      </c>
      <c r="J20" s="34" t="s">
        <v>5</v>
      </c>
      <c r="K20" s="44"/>
    </row>
    <row r="21" spans="2:11" s="1" customFormat="1" ht="18" customHeight="1" x14ac:dyDescent="0.35">
      <c r="B21" s="40"/>
      <c r="C21" s="41"/>
      <c r="D21" s="41"/>
      <c r="E21" s="34" t="s">
        <v>34</v>
      </c>
      <c r="F21" s="41"/>
      <c r="G21" s="41"/>
      <c r="H21" s="41"/>
      <c r="I21" s="106" t="s">
        <v>30</v>
      </c>
      <c r="J21" s="34" t="s">
        <v>5</v>
      </c>
      <c r="K21" s="44"/>
    </row>
    <row r="22" spans="2:11" s="1" customFormat="1" ht="7" customHeight="1" x14ac:dyDescent="0.35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" customHeight="1" x14ac:dyDescent="0.35">
      <c r="B23" s="40"/>
      <c r="C23" s="41"/>
      <c r="D23" s="36" t="s">
        <v>36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 x14ac:dyDescent="0.35">
      <c r="B24" s="108"/>
      <c r="C24" s="109"/>
      <c r="D24" s="109"/>
      <c r="E24" s="338" t="s">
        <v>5</v>
      </c>
      <c r="F24" s="338"/>
      <c r="G24" s="338"/>
      <c r="H24" s="338"/>
      <c r="I24" s="110"/>
      <c r="J24" s="109"/>
      <c r="K24" s="111"/>
    </row>
    <row r="25" spans="2:11" s="1" customFormat="1" ht="7" customHeight="1" x14ac:dyDescent="0.35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7" customHeight="1" x14ac:dyDescent="0.35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4" customHeight="1" x14ac:dyDescent="0.35">
      <c r="B27" s="40"/>
      <c r="C27" s="41"/>
      <c r="D27" s="114" t="s">
        <v>37</v>
      </c>
      <c r="E27" s="41"/>
      <c r="F27" s="41"/>
      <c r="G27" s="41"/>
      <c r="H27" s="41"/>
      <c r="I27" s="105"/>
      <c r="J27" s="115">
        <f>ROUND(J78,2)</f>
        <v>0</v>
      </c>
      <c r="K27" s="44"/>
    </row>
    <row r="28" spans="2:11" s="1" customFormat="1" ht="7" customHeight="1" x14ac:dyDescent="0.35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" customHeight="1" x14ac:dyDescent="0.35">
      <c r="B29" s="40"/>
      <c r="C29" s="41"/>
      <c r="D29" s="41"/>
      <c r="E29" s="41"/>
      <c r="F29" s="45" t="s">
        <v>39</v>
      </c>
      <c r="G29" s="41"/>
      <c r="H29" s="41"/>
      <c r="I29" s="116" t="s">
        <v>38</v>
      </c>
      <c r="J29" s="45" t="s">
        <v>40</v>
      </c>
      <c r="K29" s="44"/>
    </row>
    <row r="30" spans="2:11" s="1" customFormat="1" ht="14.4" customHeight="1" x14ac:dyDescent="0.35">
      <c r="B30" s="40"/>
      <c r="C30" s="41"/>
      <c r="D30" s="48" t="s">
        <v>41</v>
      </c>
      <c r="E30" s="48" t="s">
        <v>42</v>
      </c>
      <c r="F30" s="117">
        <f>ROUND(SUM(BE78:BE81), 2)</f>
        <v>0</v>
      </c>
      <c r="G30" s="41"/>
      <c r="H30" s="41"/>
      <c r="I30" s="118">
        <v>0.21</v>
      </c>
      <c r="J30" s="117">
        <f>ROUND(ROUND((SUM(BE78:BE81)), 2)*I30, 2)</f>
        <v>0</v>
      </c>
      <c r="K30" s="44"/>
    </row>
    <row r="31" spans="2:11" s="1" customFormat="1" ht="14.4" customHeight="1" x14ac:dyDescent="0.35">
      <c r="B31" s="40"/>
      <c r="C31" s="41"/>
      <c r="D31" s="41"/>
      <c r="E31" s="48" t="s">
        <v>43</v>
      </c>
      <c r="F31" s="117">
        <f>ROUND(SUM(BF78:BF81), 2)</f>
        <v>0</v>
      </c>
      <c r="G31" s="41"/>
      <c r="H31" s="41"/>
      <c r="I31" s="118">
        <v>0.15</v>
      </c>
      <c r="J31" s="117">
        <f>ROUND(ROUND((SUM(BF78:BF81)), 2)*I31, 2)</f>
        <v>0</v>
      </c>
      <c r="K31" s="44"/>
    </row>
    <row r="32" spans="2:11" s="1" customFormat="1" ht="14.4" hidden="1" customHeight="1" x14ac:dyDescent="0.35">
      <c r="B32" s="40"/>
      <c r="C32" s="41"/>
      <c r="D32" s="41"/>
      <c r="E32" s="48" t="s">
        <v>44</v>
      </c>
      <c r="F32" s="117">
        <f>ROUND(SUM(BG78:BG81),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" hidden="1" customHeight="1" x14ac:dyDescent="0.35">
      <c r="B33" s="40"/>
      <c r="C33" s="41"/>
      <c r="D33" s="41"/>
      <c r="E33" s="48" t="s">
        <v>45</v>
      </c>
      <c r="F33" s="117">
        <f>ROUND(SUM(BH78:BH81),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" hidden="1" customHeight="1" x14ac:dyDescent="0.35">
      <c r="B34" s="40"/>
      <c r="C34" s="41"/>
      <c r="D34" s="41"/>
      <c r="E34" s="48" t="s">
        <v>46</v>
      </c>
      <c r="F34" s="117">
        <f>ROUND(SUM(BI78:BI81),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7" customHeight="1" x14ac:dyDescent="0.35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4" customHeight="1" x14ac:dyDescent="0.35">
      <c r="B36" s="40"/>
      <c r="C36" s="119"/>
      <c r="D36" s="120" t="s">
        <v>47</v>
      </c>
      <c r="E36" s="70"/>
      <c r="F36" s="70"/>
      <c r="G36" s="121" t="s">
        <v>48</v>
      </c>
      <c r="H36" s="122" t="s">
        <v>49</v>
      </c>
      <c r="I36" s="123"/>
      <c r="J36" s="124">
        <f>SUM(J27:J34)</f>
        <v>0</v>
      </c>
      <c r="K36" s="125"/>
    </row>
    <row r="37" spans="2:11" s="1" customFormat="1" ht="14.4" customHeight="1" x14ac:dyDescent="0.35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7" customHeight="1" x14ac:dyDescent="0.35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7" customHeight="1" x14ac:dyDescent="0.35">
      <c r="B42" s="40"/>
      <c r="C42" s="29" t="s">
        <v>159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7" customHeight="1" x14ac:dyDescent="0.35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" customHeight="1" x14ac:dyDescent="0.35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 x14ac:dyDescent="0.35">
      <c r="B45" s="40"/>
      <c r="C45" s="41"/>
      <c r="D45" s="41"/>
      <c r="E45" s="350" t="str">
        <f>E7</f>
        <v>Nové pracoviště magnetické rezonance a interního příjmu včetně reorganizace 1.PP</v>
      </c>
      <c r="F45" s="351"/>
      <c r="G45" s="351"/>
      <c r="H45" s="351"/>
      <c r="I45" s="105"/>
      <c r="J45" s="41"/>
      <c r="K45" s="44"/>
    </row>
    <row r="46" spans="2:11" s="1" customFormat="1" ht="14.4" customHeight="1" x14ac:dyDescent="0.35">
      <c r="B46" s="40"/>
      <c r="C46" s="36" t="s">
        <v>157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 x14ac:dyDescent="0.35">
      <c r="B47" s="40"/>
      <c r="C47" s="41"/>
      <c r="D47" s="41"/>
      <c r="E47" s="352" t="str">
        <f>E9</f>
        <v>09 - Vodovod</v>
      </c>
      <c r="F47" s="353"/>
      <c r="G47" s="353"/>
      <c r="H47" s="353"/>
      <c r="I47" s="105"/>
      <c r="J47" s="41"/>
      <c r="K47" s="44"/>
    </row>
    <row r="48" spans="2:11" s="1" customFormat="1" ht="7" customHeight="1" x14ac:dyDescent="0.35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 x14ac:dyDescent="0.35">
      <c r="B49" s="40"/>
      <c r="C49" s="36" t="s">
        <v>23</v>
      </c>
      <c r="D49" s="41"/>
      <c r="E49" s="41"/>
      <c r="F49" s="34" t="str">
        <f>F12</f>
        <v>pavilon I,Nemocnice Děčín</v>
      </c>
      <c r="G49" s="41"/>
      <c r="H49" s="41"/>
      <c r="I49" s="106" t="s">
        <v>25</v>
      </c>
      <c r="J49" s="107" t="str">
        <f>IF(J12="","",J12)</f>
        <v>8. 2. 2018</v>
      </c>
      <c r="K49" s="44"/>
    </row>
    <row r="50" spans="2:47" s="1" customFormat="1" ht="7" customHeight="1" x14ac:dyDescent="0.35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x14ac:dyDescent="0.35">
      <c r="B51" s="40"/>
      <c r="C51" s="36" t="s">
        <v>27</v>
      </c>
      <c r="D51" s="41"/>
      <c r="E51" s="41"/>
      <c r="F51" s="34" t="str">
        <f>E15</f>
        <v>Krajská zdravotní, a.s. - Nemocnice Děčín, o.z.</v>
      </c>
      <c r="G51" s="41"/>
      <c r="H51" s="41"/>
      <c r="I51" s="106" t="s">
        <v>33</v>
      </c>
      <c r="J51" s="338" t="str">
        <f>E21</f>
        <v>JIKA CZ, ing Jiří Slánský</v>
      </c>
      <c r="K51" s="44"/>
    </row>
    <row r="52" spans="2:47" s="1" customFormat="1" ht="14.4" customHeight="1" x14ac:dyDescent="0.35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05"/>
      <c r="J52" s="345"/>
      <c r="K52" s="44"/>
    </row>
    <row r="53" spans="2:47" s="1" customFormat="1" ht="10.25" customHeight="1" x14ac:dyDescent="0.35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 x14ac:dyDescent="0.35">
      <c r="B54" s="40"/>
      <c r="C54" s="129" t="s">
        <v>160</v>
      </c>
      <c r="D54" s="119"/>
      <c r="E54" s="119"/>
      <c r="F54" s="119"/>
      <c r="G54" s="119"/>
      <c r="H54" s="119"/>
      <c r="I54" s="130"/>
      <c r="J54" s="131" t="s">
        <v>161</v>
      </c>
      <c r="K54" s="132"/>
    </row>
    <row r="55" spans="2:47" s="1" customFormat="1" ht="10.25" customHeight="1" x14ac:dyDescent="0.35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 x14ac:dyDescent="0.35">
      <c r="B56" s="40"/>
      <c r="C56" s="133" t="s">
        <v>162</v>
      </c>
      <c r="D56" s="41"/>
      <c r="E56" s="41"/>
      <c r="F56" s="41"/>
      <c r="G56" s="41"/>
      <c r="H56" s="41"/>
      <c r="I56" s="105"/>
      <c r="J56" s="115">
        <f>J78</f>
        <v>0</v>
      </c>
      <c r="K56" s="44"/>
      <c r="AU56" s="23" t="s">
        <v>163</v>
      </c>
    </row>
    <row r="57" spans="2:47" s="7" customFormat="1" ht="25" customHeight="1" x14ac:dyDescent="0.35">
      <c r="B57" s="134"/>
      <c r="C57" s="135"/>
      <c r="D57" s="136" t="s">
        <v>1618</v>
      </c>
      <c r="E57" s="137"/>
      <c r="F57" s="137"/>
      <c r="G57" s="137"/>
      <c r="H57" s="137"/>
      <c r="I57" s="138"/>
      <c r="J57" s="139">
        <f>J79</f>
        <v>0</v>
      </c>
      <c r="K57" s="140"/>
    </row>
    <row r="58" spans="2:47" s="8" customFormat="1" ht="19.899999999999999" customHeight="1" x14ac:dyDescent="0.35">
      <c r="B58" s="141"/>
      <c r="C58" s="142"/>
      <c r="D58" s="143" t="s">
        <v>1649</v>
      </c>
      <c r="E58" s="144"/>
      <c r="F58" s="144"/>
      <c r="G58" s="144"/>
      <c r="H58" s="144"/>
      <c r="I58" s="145"/>
      <c r="J58" s="146">
        <f>J80</f>
        <v>0</v>
      </c>
      <c r="K58" s="147"/>
    </row>
    <row r="59" spans="2:47" s="1" customFormat="1" ht="21.75" customHeight="1" x14ac:dyDescent="0.35">
      <c r="B59" s="40"/>
      <c r="C59" s="41"/>
      <c r="D59" s="41"/>
      <c r="E59" s="41"/>
      <c r="F59" s="41"/>
      <c r="G59" s="41"/>
      <c r="H59" s="41"/>
      <c r="I59" s="105"/>
      <c r="J59" s="41"/>
      <c r="K59" s="44"/>
    </row>
    <row r="60" spans="2:47" s="1" customFormat="1" ht="7" customHeight="1" x14ac:dyDescent="0.35">
      <c r="B60" s="55"/>
      <c r="C60" s="56"/>
      <c r="D60" s="56"/>
      <c r="E60" s="56"/>
      <c r="F60" s="56"/>
      <c r="G60" s="56"/>
      <c r="H60" s="56"/>
      <c r="I60" s="126"/>
      <c r="J60" s="56"/>
      <c r="K60" s="57"/>
    </row>
    <row r="64" spans="2:47" s="1" customFormat="1" ht="7" customHeight="1" x14ac:dyDescent="0.35">
      <c r="B64" s="58"/>
      <c r="C64" s="59"/>
      <c r="D64" s="59"/>
      <c r="E64" s="59"/>
      <c r="F64" s="59"/>
      <c r="G64" s="59"/>
      <c r="H64" s="59"/>
      <c r="I64" s="127"/>
      <c r="J64" s="59"/>
      <c r="K64" s="59"/>
      <c r="L64" s="40"/>
    </row>
    <row r="65" spans="2:63" s="1" customFormat="1" ht="37" customHeight="1" x14ac:dyDescent="0.35">
      <c r="B65" s="40"/>
      <c r="C65" s="60" t="s">
        <v>188</v>
      </c>
      <c r="L65" s="40"/>
    </row>
    <row r="66" spans="2:63" s="1" customFormat="1" ht="7" customHeight="1" x14ac:dyDescent="0.35">
      <c r="B66" s="40"/>
      <c r="L66" s="40"/>
    </row>
    <row r="67" spans="2:63" s="1" customFormat="1" ht="14.4" customHeight="1" x14ac:dyDescent="0.35">
      <c r="B67" s="40"/>
      <c r="C67" s="62" t="s">
        <v>19</v>
      </c>
      <c r="L67" s="40"/>
    </row>
    <row r="68" spans="2:63" s="1" customFormat="1" ht="16.5" customHeight="1" x14ac:dyDescent="0.35">
      <c r="B68" s="40"/>
      <c r="E68" s="346" t="str">
        <f>E7</f>
        <v>Nové pracoviště magnetické rezonance a interního příjmu včetně reorganizace 1.PP</v>
      </c>
      <c r="F68" s="347"/>
      <c r="G68" s="347"/>
      <c r="H68" s="347"/>
      <c r="L68" s="40"/>
    </row>
    <row r="69" spans="2:63" s="1" customFormat="1" ht="14.4" customHeight="1" x14ac:dyDescent="0.35">
      <c r="B69" s="40"/>
      <c r="C69" s="62" t="s">
        <v>157</v>
      </c>
      <c r="L69" s="40"/>
    </row>
    <row r="70" spans="2:63" s="1" customFormat="1" ht="17.25" customHeight="1" x14ac:dyDescent="0.35">
      <c r="B70" s="40"/>
      <c r="E70" s="319" t="str">
        <f>E9</f>
        <v>09 - Vodovod</v>
      </c>
      <c r="F70" s="348"/>
      <c r="G70" s="348"/>
      <c r="H70" s="348"/>
      <c r="L70" s="40"/>
    </row>
    <row r="71" spans="2:63" s="1" customFormat="1" ht="7" customHeight="1" x14ac:dyDescent="0.35">
      <c r="B71" s="40"/>
      <c r="L71" s="40"/>
    </row>
    <row r="72" spans="2:63" s="1" customFormat="1" ht="18" customHeight="1" x14ac:dyDescent="0.35">
      <c r="B72" s="40"/>
      <c r="C72" s="62" t="s">
        <v>23</v>
      </c>
      <c r="F72" s="148" t="str">
        <f>F12</f>
        <v>pavilon I,Nemocnice Děčín</v>
      </c>
      <c r="I72" s="149" t="s">
        <v>25</v>
      </c>
      <c r="J72" s="66" t="str">
        <f>IF(J12="","",J12)</f>
        <v>8. 2. 2018</v>
      </c>
      <c r="L72" s="40"/>
    </row>
    <row r="73" spans="2:63" s="1" customFormat="1" ht="7" customHeight="1" x14ac:dyDescent="0.35">
      <c r="B73" s="40"/>
      <c r="L73" s="40"/>
    </row>
    <row r="74" spans="2:63" s="1" customFormat="1" x14ac:dyDescent="0.35">
      <c r="B74" s="40"/>
      <c r="C74" s="62" t="s">
        <v>27</v>
      </c>
      <c r="F74" s="148" t="str">
        <f>E15</f>
        <v>Krajská zdravotní, a.s. - Nemocnice Děčín, o.z.</v>
      </c>
      <c r="I74" s="149" t="s">
        <v>33</v>
      </c>
      <c r="J74" s="148" t="str">
        <f>E21</f>
        <v>JIKA CZ, ing Jiří Slánský</v>
      </c>
      <c r="L74" s="40"/>
    </row>
    <row r="75" spans="2:63" s="1" customFormat="1" ht="14.4" customHeight="1" x14ac:dyDescent="0.35">
      <c r="B75" s="40"/>
      <c r="C75" s="62" t="s">
        <v>31</v>
      </c>
      <c r="F75" s="148" t="str">
        <f>IF(E18="","",E18)</f>
        <v/>
      </c>
      <c r="L75" s="40"/>
    </row>
    <row r="76" spans="2:63" s="1" customFormat="1" ht="10.25" customHeight="1" x14ac:dyDescent="0.35">
      <c r="B76" s="40"/>
      <c r="L76" s="40"/>
    </row>
    <row r="77" spans="2:63" s="9" customFormat="1" ht="29.25" customHeight="1" x14ac:dyDescent="0.35">
      <c r="B77" s="150"/>
      <c r="C77" s="151" t="s">
        <v>189</v>
      </c>
      <c r="D77" s="152" t="s">
        <v>56</v>
      </c>
      <c r="E77" s="152" t="s">
        <v>52</v>
      </c>
      <c r="F77" s="152" t="s">
        <v>190</v>
      </c>
      <c r="G77" s="152" t="s">
        <v>191</v>
      </c>
      <c r="H77" s="152" t="s">
        <v>192</v>
      </c>
      <c r="I77" s="153" t="s">
        <v>193</v>
      </c>
      <c r="J77" s="152" t="s">
        <v>161</v>
      </c>
      <c r="K77" s="154" t="s">
        <v>194</v>
      </c>
      <c r="L77" s="150"/>
      <c r="M77" s="72" t="s">
        <v>195</v>
      </c>
      <c r="N77" s="73" t="s">
        <v>41</v>
      </c>
      <c r="O77" s="73" t="s">
        <v>196</v>
      </c>
      <c r="P77" s="73" t="s">
        <v>197</v>
      </c>
      <c r="Q77" s="73" t="s">
        <v>198</v>
      </c>
      <c r="R77" s="73" t="s">
        <v>199</v>
      </c>
      <c r="S77" s="73" t="s">
        <v>200</v>
      </c>
      <c r="T77" s="74" t="s">
        <v>201</v>
      </c>
    </row>
    <row r="78" spans="2:63" s="1" customFormat="1" ht="29.25" customHeight="1" x14ac:dyDescent="0.35">
      <c r="B78" s="40"/>
      <c r="C78" s="76" t="s">
        <v>162</v>
      </c>
      <c r="J78" s="155">
        <f>BK78</f>
        <v>0</v>
      </c>
      <c r="L78" s="40"/>
      <c r="M78" s="75"/>
      <c r="N78" s="67"/>
      <c r="O78" s="67"/>
      <c r="P78" s="156">
        <f>P79</f>
        <v>0</v>
      </c>
      <c r="Q78" s="67"/>
      <c r="R78" s="156">
        <f>R79</f>
        <v>0</v>
      </c>
      <c r="S78" s="67"/>
      <c r="T78" s="157">
        <f>T79</f>
        <v>0</v>
      </c>
      <c r="AT78" s="23" t="s">
        <v>70</v>
      </c>
      <c r="AU78" s="23" t="s">
        <v>163</v>
      </c>
      <c r="BK78" s="158">
        <f>BK79</f>
        <v>0</v>
      </c>
    </row>
    <row r="79" spans="2:63" s="10" customFormat="1" ht="37.4" customHeight="1" x14ac:dyDescent="0.35">
      <c r="B79" s="159"/>
      <c r="D79" s="160" t="s">
        <v>70</v>
      </c>
      <c r="E79" s="161" t="s">
        <v>202</v>
      </c>
      <c r="F79" s="161" t="s">
        <v>202</v>
      </c>
      <c r="I79" s="162"/>
      <c r="J79" s="163">
        <f>BK79</f>
        <v>0</v>
      </c>
      <c r="L79" s="159"/>
      <c r="M79" s="164"/>
      <c r="N79" s="165"/>
      <c r="O79" s="165"/>
      <c r="P79" s="166">
        <f>P80</f>
        <v>0</v>
      </c>
      <c r="Q79" s="165"/>
      <c r="R79" s="166">
        <f>R80</f>
        <v>0</v>
      </c>
      <c r="S79" s="165"/>
      <c r="T79" s="167">
        <f>T80</f>
        <v>0</v>
      </c>
      <c r="AR79" s="160" t="s">
        <v>79</v>
      </c>
      <c r="AT79" s="168" t="s">
        <v>70</v>
      </c>
      <c r="AU79" s="168" t="s">
        <v>71</v>
      </c>
      <c r="AY79" s="160" t="s">
        <v>204</v>
      </c>
      <c r="BK79" s="169">
        <f>BK80</f>
        <v>0</v>
      </c>
    </row>
    <row r="80" spans="2:63" s="10" customFormat="1" ht="19.899999999999999" customHeight="1" x14ac:dyDescent="0.35">
      <c r="B80" s="159"/>
      <c r="D80" s="160" t="s">
        <v>70</v>
      </c>
      <c r="E80" s="170" t="s">
        <v>1629</v>
      </c>
      <c r="F80" s="170" t="s">
        <v>103</v>
      </c>
      <c r="I80" s="162"/>
      <c r="J80" s="171">
        <f>BK80</f>
        <v>0</v>
      </c>
      <c r="L80" s="159"/>
      <c r="M80" s="164"/>
      <c r="N80" s="165"/>
      <c r="O80" s="165"/>
      <c r="P80" s="166">
        <f>P81</f>
        <v>0</v>
      </c>
      <c r="Q80" s="165"/>
      <c r="R80" s="166">
        <f>R81</f>
        <v>0</v>
      </c>
      <c r="S80" s="165"/>
      <c r="T80" s="167">
        <f>T81</f>
        <v>0</v>
      </c>
      <c r="AR80" s="160" t="s">
        <v>79</v>
      </c>
      <c r="AT80" s="168" t="s">
        <v>70</v>
      </c>
      <c r="AU80" s="168" t="s">
        <v>79</v>
      </c>
      <c r="AY80" s="160" t="s">
        <v>204</v>
      </c>
      <c r="BK80" s="169">
        <f>BK81</f>
        <v>0</v>
      </c>
    </row>
    <row r="81" spans="2:65" s="1" customFormat="1" ht="16.5" customHeight="1" x14ac:dyDescent="0.35">
      <c r="B81" s="172"/>
      <c r="C81" s="173" t="s">
        <v>79</v>
      </c>
      <c r="D81" s="173" t="s">
        <v>206</v>
      </c>
      <c r="E81" s="174" t="s">
        <v>1629</v>
      </c>
      <c r="F81" s="175" t="s">
        <v>103</v>
      </c>
      <c r="G81" s="176" t="s">
        <v>831</v>
      </c>
      <c r="H81" s="177">
        <v>1</v>
      </c>
      <c r="I81" s="178"/>
      <c r="J81" s="179">
        <f>ROUND(I81*H81,2)</f>
        <v>0</v>
      </c>
      <c r="K81" s="175" t="s">
        <v>5</v>
      </c>
      <c r="L81" s="40"/>
      <c r="M81" s="180" t="s">
        <v>5</v>
      </c>
      <c r="N81" s="219" t="s">
        <v>42</v>
      </c>
      <c r="O81" s="220"/>
      <c r="P81" s="221">
        <f>O81*H81</f>
        <v>0</v>
      </c>
      <c r="Q81" s="221">
        <v>0</v>
      </c>
      <c r="R81" s="221">
        <f>Q81*H81</f>
        <v>0</v>
      </c>
      <c r="S81" s="221">
        <v>0</v>
      </c>
      <c r="T81" s="222">
        <f>S81*H81</f>
        <v>0</v>
      </c>
      <c r="AR81" s="23" t="s">
        <v>211</v>
      </c>
      <c r="AT81" s="23" t="s">
        <v>206</v>
      </c>
      <c r="AU81" s="23" t="s">
        <v>81</v>
      </c>
      <c r="AY81" s="23" t="s">
        <v>204</v>
      </c>
      <c r="BE81" s="184">
        <f>IF(N81="základní",J81,0)</f>
        <v>0</v>
      </c>
      <c r="BF81" s="184">
        <f>IF(N81="snížená",J81,0)</f>
        <v>0</v>
      </c>
      <c r="BG81" s="184">
        <f>IF(N81="zákl. přenesená",J81,0)</f>
        <v>0</v>
      </c>
      <c r="BH81" s="184">
        <f>IF(N81="sníž. přenesená",J81,0)</f>
        <v>0</v>
      </c>
      <c r="BI81" s="184">
        <f>IF(N81="nulová",J81,0)</f>
        <v>0</v>
      </c>
      <c r="BJ81" s="23" t="s">
        <v>79</v>
      </c>
      <c r="BK81" s="184">
        <f>ROUND(I81*H81,2)</f>
        <v>0</v>
      </c>
      <c r="BL81" s="23" t="s">
        <v>211</v>
      </c>
      <c r="BM81" s="23" t="s">
        <v>1650</v>
      </c>
    </row>
    <row r="82" spans="2:65" s="1" customFormat="1" ht="7" customHeight="1" x14ac:dyDescent="0.35">
      <c r="B82" s="55"/>
      <c r="C82" s="56"/>
      <c r="D82" s="56"/>
      <c r="E82" s="56"/>
      <c r="F82" s="56"/>
      <c r="G82" s="56"/>
      <c r="H82" s="56"/>
      <c r="I82" s="126"/>
      <c r="J82" s="56"/>
      <c r="K82" s="56"/>
      <c r="L82" s="40"/>
    </row>
  </sheetData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5"/>
  <cols>
    <col min="1" max="1" width="8.375" customWidth="1"/>
    <col min="2" max="2" width="1.625" customWidth="1"/>
    <col min="3" max="3" width="4.125" customWidth="1"/>
    <col min="4" max="4" width="4.375" customWidth="1"/>
    <col min="5" max="5" width="17.125" customWidth="1"/>
    <col min="6" max="6" width="75" customWidth="1"/>
    <col min="7" max="7" width="8.625" customWidth="1"/>
    <col min="8" max="8" width="11.125" customWidth="1"/>
    <col min="9" max="9" width="12.625" style="98" customWidth="1"/>
    <col min="10" max="10" width="23.5" customWidth="1"/>
    <col min="11" max="11" width="15.5" customWidth="1"/>
    <col min="13" max="18" width="9.375" hidden="1"/>
    <col min="19" max="19" width="8.125" hidden="1" customWidth="1"/>
    <col min="20" max="20" width="29.625" hidden="1" customWidth="1"/>
    <col min="21" max="21" width="16.375" hidden="1" customWidth="1"/>
    <col min="22" max="22" width="12.375" customWidth="1"/>
    <col min="23" max="23" width="16.375" customWidth="1"/>
    <col min="24" max="24" width="12.375" customWidth="1"/>
    <col min="25" max="25" width="15" customWidth="1"/>
    <col min="26" max="26" width="11" customWidth="1"/>
    <col min="27" max="27" width="15" customWidth="1"/>
    <col min="28" max="28" width="16.375" customWidth="1"/>
    <col min="29" max="29" width="11" customWidth="1"/>
    <col min="30" max="30" width="15" customWidth="1"/>
    <col min="31" max="31" width="16.375" customWidth="1"/>
    <col min="44" max="65" width="9.375" hidden="1"/>
  </cols>
  <sheetData>
    <row r="1" spans="1:70" ht="21.75" customHeight="1" x14ac:dyDescent="0.35">
      <c r="A1" s="20"/>
      <c r="B1" s="99"/>
      <c r="C1" s="99"/>
      <c r="D1" s="100" t="s">
        <v>1</v>
      </c>
      <c r="E1" s="99"/>
      <c r="F1" s="101" t="s">
        <v>151</v>
      </c>
      <c r="G1" s="349" t="s">
        <v>152</v>
      </c>
      <c r="H1" s="349"/>
      <c r="I1" s="102"/>
      <c r="J1" s="101" t="s">
        <v>153</v>
      </c>
      <c r="K1" s="100" t="s">
        <v>154</v>
      </c>
      <c r="L1" s="101" t="s">
        <v>155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7" customHeight="1" x14ac:dyDescent="0.35">
      <c r="L2" s="313" t="s">
        <v>8</v>
      </c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23" t="s">
        <v>107</v>
      </c>
    </row>
    <row r="3" spans="1:70" ht="7" customHeight="1" x14ac:dyDescent="0.35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81</v>
      </c>
    </row>
    <row r="4" spans="1:70" ht="37" customHeight="1" x14ac:dyDescent="0.35">
      <c r="B4" s="27"/>
      <c r="C4" s="28"/>
      <c r="D4" s="29" t="s">
        <v>156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7" customHeight="1" x14ac:dyDescent="0.35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x14ac:dyDescent="0.3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 x14ac:dyDescent="0.35">
      <c r="B7" s="27"/>
      <c r="C7" s="28"/>
      <c r="D7" s="28"/>
      <c r="E7" s="350" t="str">
        <f>'Rekapitulace stavby'!K6</f>
        <v>Nové pracoviště magnetické rezonance a interního příjmu včetně reorganizace 1.PP</v>
      </c>
      <c r="F7" s="351"/>
      <c r="G7" s="351"/>
      <c r="H7" s="351"/>
      <c r="I7" s="104"/>
      <c r="J7" s="28"/>
      <c r="K7" s="30"/>
    </row>
    <row r="8" spans="1:70" s="1" customFormat="1" x14ac:dyDescent="0.35">
      <c r="B8" s="40"/>
      <c r="C8" s="41"/>
      <c r="D8" s="36" t="s">
        <v>157</v>
      </c>
      <c r="E8" s="41"/>
      <c r="F8" s="41"/>
      <c r="G8" s="41"/>
      <c r="H8" s="41"/>
      <c r="I8" s="105"/>
      <c r="J8" s="41"/>
      <c r="K8" s="44"/>
    </row>
    <row r="9" spans="1:70" s="1" customFormat="1" ht="37" customHeight="1" x14ac:dyDescent="0.35">
      <c r="B9" s="40"/>
      <c r="C9" s="41"/>
      <c r="D9" s="41"/>
      <c r="E9" s="352" t="s">
        <v>1651</v>
      </c>
      <c r="F9" s="353"/>
      <c r="G9" s="353"/>
      <c r="H9" s="353"/>
      <c r="I9" s="105"/>
      <c r="J9" s="41"/>
      <c r="K9" s="44"/>
    </row>
    <row r="10" spans="1:70" s="1" customFormat="1" x14ac:dyDescent="0.35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" customHeight="1" x14ac:dyDescent="0.35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" customHeight="1" x14ac:dyDescent="0.35">
      <c r="B12" s="40"/>
      <c r="C12" s="41"/>
      <c r="D12" s="36" t="s">
        <v>23</v>
      </c>
      <c r="E12" s="41"/>
      <c r="F12" s="34" t="s">
        <v>24</v>
      </c>
      <c r="G12" s="41"/>
      <c r="H12" s="41"/>
      <c r="I12" s="106" t="s">
        <v>25</v>
      </c>
      <c r="J12" s="107" t="str">
        <f>'Rekapitulace stavby'!AN8</f>
        <v>8. 2. 2018</v>
      </c>
      <c r="K12" s="44"/>
    </row>
    <row r="13" spans="1:70" s="1" customFormat="1" ht="10.75" customHeight="1" x14ac:dyDescent="0.35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" customHeight="1" x14ac:dyDescent="0.35">
      <c r="B14" s="40"/>
      <c r="C14" s="41"/>
      <c r="D14" s="36" t="s">
        <v>27</v>
      </c>
      <c r="E14" s="41"/>
      <c r="F14" s="41"/>
      <c r="G14" s="41"/>
      <c r="H14" s="41"/>
      <c r="I14" s="106" t="s">
        <v>28</v>
      </c>
      <c r="J14" s="34" t="s">
        <v>5</v>
      </c>
      <c r="K14" s="44"/>
    </row>
    <row r="15" spans="1:70" s="1" customFormat="1" ht="18" customHeight="1" x14ac:dyDescent="0.35">
      <c r="B15" s="40"/>
      <c r="C15" s="41"/>
      <c r="D15" s="41"/>
      <c r="E15" s="34" t="s">
        <v>29</v>
      </c>
      <c r="F15" s="41"/>
      <c r="G15" s="41"/>
      <c r="H15" s="41"/>
      <c r="I15" s="106" t="s">
        <v>30</v>
      </c>
      <c r="J15" s="34" t="s">
        <v>5</v>
      </c>
      <c r="K15" s="44"/>
    </row>
    <row r="16" spans="1:70" s="1" customFormat="1" ht="7" customHeight="1" x14ac:dyDescent="0.35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" customHeight="1" x14ac:dyDescent="0.35">
      <c r="B17" s="40"/>
      <c r="C17" s="41"/>
      <c r="D17" s="36" t="s">
        <v>31</v>
      </c>
      <c r="E17" s="41"/>
      <c r="F17" s="41"/>
      <c r="G17" s="41"/>
      <c r="H17" s="41"/>
      <c r="I17" s="106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5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7" customHeight="1" x14ac:dyDescent="0.35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" customHeight="1" x14ac:dyDescent="0.35">
      <c r="B20" s="40"/>
      <c r="C20" s="41"/>
      <c r="D20" s="36" t="s">
        <v>33</v>
      </c>
      <c r="E20" s="41"/>
      <c r="F20" s="41"/>
      <c r="G20" s="41"/>
      <c r="H20" s="41"/>
      <c r="I20" s="106" t="s">
        <v>28</v>
      </c>
      <c r="J20" s="34" t="s">
        <v>5</v>
      </c>
      <c r="K20" s="44"/>
    </row>
    <row r="21" spans="2:11" s="1" customFormat="1" ht="18" customHeight="1" x14ac:dyDescent="0.35">
      <c r="B21" s="40"/>
      <c r="C21" s="41"/>
      <c r="D21" s="41"/>
      <c r="E21" s="34" t="s">
        <v>34</v>
      </c>
      <c r="F21" s="41"/>
      <c r="G21" s="41"/>
      <c r="H21" s="41"/>
      <c r="I21" s="106" t="s">
        <v>30</v>
      </c>
      <c r="J21" s="34" t="s">
        <v>5</v>
      </c>
      <c r="K21" s="44"/>
    </row>
    <row r="22" spans="2:11" s="1" customFormat="1" ht="7" customHeight="1" x14ac:dyDescent="0.35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" customHeight="1" x14ac:dyDescent="0.35">
      <c r="B23" s="40"/>
      <c r="C23" s="41"/>
      <c r="D23" s="36" t="s">
        <v>36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 x14ac:dyDescent="0.35">
      <c r="B24" s="108"/>
      <c r="C24" s="109"/>
      <c r="D24" s="109"/>
      <c r="E24" s="338" t="s">
        <v>5</v>
      </c>
      <c r="F24" s="338"/>
      <c r="G24" s="338"/>
      <c r="H24" s="338"/>
      <c r="I24" s="110"/>
      <c r="J24" s="109"/>
      <c r="K24" s="111"/>
    </row>
    <row r="25" spans="2:11" s="1" customFormat="1" ht="7" customHeight="1" x14ac:dyDescent="0.35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7" customHeight="1" x14ac:dyDescent="0.35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4" customHeight="1" x14ac:dyDescent="0.35">
      <c r="B27" s="40"/>
      <c r="C27" s="41"/>
      <c r="D27" s="114" t="s">
        <v>37</v>
      </c>
      <c r="E27" s="41"/>
      <c r="F27" s="41"/>
      <c r="G27" s="41"/>
      <c r="H27" s="41"/>
      <c r="I27" s="105"/>
      <c r="J27" s="115">
        <f>ROUND(J78,2)</f>
        <v>0</v>
      </c>
      <c r="K27" s="44"/>
    </row>
    <row r="28" spans="2:11" s="1" customFormat="1" ht="7" customHeight="1" x14ac:dyDescent="0.35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" customHeight="1" x14ac:dyDescent="0.35">
      <c r="B29" s="40"/>
      <c r="C29" s="41"/>
      <c r="D29" s="41"/>
      <c r="E29" s="41"/>
      <c r="F29" s="45" t="s">
        <v>39</v>
      </c>
      <c r="G29" s="41"/>
      <c r="H29" s="41"/>
      <c r="I29" s="116" t="s">
        <v>38</v>
      </c>
      <c r="J29" s="45" t="s">
        <v>40</v>
      </c>
      <c r="K29" s="44"/>
    </row>
    <row r="30" spans="2:11" s="1" customFormat="1" ht="14.4" customHeight="1" x14ac:dyDescent="0.35">
      <c r="B30" s="40"/>
      <c r="C30" s="41"/>
      <c r="D30" s="48" t="s">
        <v>41</v>
      </c>
      <c r="E30" s="48" t="s">
        <v>42</v>
      </c>
      <c r="F30" s="117">
        <f>ROUND(SUM(BE78:BE81), 2)</f>
        <v>0</v>
      </c>
      <c r="G30" s="41"/>
      <c r="H30" s="41"/>
      <c r="I30" s="118">
        <v>0.21</v>
      </c>
      <c r="J30" s="117">
        <f>ROUND(ROUND((SUM(BE78:BE81)), 2)*I30, 2)</f>
        <v>0</v>
      </c>
      <c r="K30" s="44"/>
    </row>
    <row r="31" spans="2:11" s="1" customFormat="1" ht="14.4" customHeight="1" x14ac:dyDescent="0.35">
      <c r="B31" s="40"/>
      <c r="C31" s="41"/>
      <c r="D31" s="41"/>
      <c r="E31" s="48" t="s">
        <v>43</v>
      </c>
      <c r="F31" s="117">
        <f>ROUND(SUM(BF78:BF81), 2)</f>
        <v>0</v>
      </c>
      <c r="G31" s="41"/>
      <c r="H31" s="41"/>
      <c r="I31" s="118">
        <v>0.15</v>
      </c>
      <c r="J31" s="117">
        <f>ROUND(ROUND((SUM(BF78:BF81)), 2)*I31, 2)</f>
        <v>0</v>
      </c>
      <c r="K31" s="44"/>
    </row>
    <row r="32" spans="2:11" s="1" customFormat="1" ht="14.4" hidden="1" customHeight="1" x14ac:dyDescent="0.35">
      <c r="B32" s="40"/>
      <c r="C32" s="41"/>
      <c r="D32" s="41"/>
      <c r="E32" s="48" t="s">
        <v>44</v>
      </c>
      <c r="F32" s="117">
        <f>ROUND(SUM(BG78:BG81),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" hidden="1" customHeight="1" x14ac:dyDescent="0.35">
      <c r="B33" s="40"/>
      <c r="C33" s="41"/>
      <c r="D33" s="41"/>
      <c r="E33" s="48" t="s">
        <v>45</v>
      </c>
      <c r="F33" s="117">
        <f>ROUND(SUM(BH78:BH81),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" hidden="1" customHeight="1" x14ac:dyDescent="0.35">
      <c r="B34" s="40"/>
      <c r="C34" s="41"/>
      <c r="D34" s="41"/>
      <c r="E34" s="48" t="s">
        <v>46</v>
      </c>
      <c r="F34" s="117">
        <f>ROUND(SUM(BI78:BI81),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7" customHeight="1" x14ac:dyDescent="0.35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4" customHeight="1" x14ac:dyDescent="0.35">
      <c r="B36" s="40"/>
      <c r="C36" s="119"/>
      <c r="D36" s="120" t="s">
        <v>47</v>
      </c>
      <c r="E36" s="70"/>
      <c r="F36" s="70"/>
      <c r="G36" s="121" t="s">
        <v>48</v>
      </c>
      <c r="H36" s="122" t="s">
        <v>49</v>
      </c>
      <c r="I36" s="123"/>
      <c r="J36" s="124">
        <f>SUM(J27:J34)</f>
        <v>0</v>
      </c>
      <c r="K36" s="125"/>
    </row>
    <row r="37" spans="2:11" s="1" customFormat="1" ht="14.4" customHeight="1" x14ac:dyDescent="0.35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7" customHeight="1" x14ac:dyDescent="0.35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7" customHeight="1" x14ac:dyDescent="0.35">
      <c r="B42" s="40"/>
      <c r="C42" s="29" t="s">
        <v>159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7" customHeight="1" x14ac:dyDescent="0.35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" customHeight="1" x14ac:dyDescent="0.35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 x14ac:dyDescent="0.35">
      <c r="B45" s="40"/>
      <c r="C45" s="41"/>
      <c r="D45" s="41"/>
      <c r="E45" s="350" t="str">
        <f>E7</f>
        <v>Nové pracoviště magnetické rezonance a interního příjmu včetně reorganizace 1.PP</v>
      </c>
      <c r="F45" s="351"/>
      <c r="G45" s="351"/>
      <c r="H45" s="351"/>
      <c r="I45" s="105"/>
      <c r="J45" s="41"/>
      <c r="K45" s="44"/>
    </row>
    <row r="46" spans="2:11" s="1" customFormat="1" ht="14.4" customHeight="1" x14ac:dyDescent="0.35">
      <c r="B46" s="40"/>
      <c r="C46" s="36" t="s">
        <v>157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 x14ac:dyDescent="0.35">
      <c r="B47" s="40"/>
      <c r="C47" s="41"/>
      <c r="D47" s="41"/>
      <c r="E47" s="352" t="str">
        <f>E9</f>
        <v>10 - Přípojka splašková</v>
      </c>
      <c r="F47" s="353"/>
      <c r="G47" s="353"/>
      <c r="H47" s="353"/>
      <c r="I47" s="105"/>
      <c r="J47" s="41"/>
      <c r="K47" s="44"/>
    </row>
    <row r="48" spans="2:11" s="1" customFormat="1" ht="7" customHeight="1" x14ac:dyDescent="0.35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 x14ac:dyDescent="0.35">
      <c r="B49" s="40"/>
      <c r="C49" s="36" t="s">
        <v>23</v>
      </c>
      <c r="D49" s="41"/>
      <c r="E49" s="41"/>
      <c r="F49" s="34" t="str">
        <f>F12</f>
        <v>pavilon I,Nemocnice Děčín</v>
      </c>
      <c r="G49" s="41"/>
      <c r="H49" s="41"/>
      <c r="I49" s="106" t="s">
        <v>25</v>
      </c>
      <c r="J49" s="107" t="str">
        <f>IF(J12="","",J12)</f>
        <v>8. 2. 2018</v>
      </c>
      <c r="K49" s="44"/>
    </row>
    <row r="50" spans="2:47" s="1" customFormat="1" ht="7" customHeight="1" x14ac:dyDescent="0.35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x14ac:dyDescent="0.35">
      <c r="B51" s="40"/>
      <c r="C51" s="36" t="s">
        <v>27</v>
      </c>
      <c r="D51" s="41"/>
      <c r="E51" s="41"/>
      <c r="F51" s="34" t="str">
        <f>E15</f>
        <v>Krajská zdravotní, a.s. - Nemocnice Děčín, o.z.</v>
      </c>
      <c r="G51" s="41"/>
      <c r="H51" s="41"/>
      <c r="I51" s="106" t="s">
        <v>33</v>
      </c>
      <c r="J51" s="338" t="str">
        <f>E21</f>
        <v>JIKA CZ, ing Jiří Slánský</v>
      </c>
      <c r="K51" s="44"/>
    </row>
    <row r="52" spans="2:47" s="1" customFormat="1" ht="14.4" customHeight="1" x14ac:dyDescent="0.35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05"/>
      <c r="J52" s="345"/>
      <c r="K52" s="44"/>
    </row>
    <row r="53" spans="2:47" s="1" customFormat="1" ht="10.25" customHeight="1" x14ac:dyDescent="0.35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 x14ac:dyDescent="0.35">
      <c r="B54" s="40"/>
      <c r="C54" s="129" t="s">
        <v>160</v>
      </c>
      <c r="D54" s="119"/>
      <c r="E54" s="119"/>
      <c r="F54" s="119"/>
      <c r="G54" s="119"/>
      <c r="H54" s="119"/>
      <c r="I54" s="130"/>
      <c r="J54" s="131" t="s">
        <v>161</v>
      </c>
      <c r="K54" s="132"/>
    </row>
    <row r="55" spans="2:47" s="1" customFormat="1" ht="10.25" customHeight="1" x14ac:dyDescent="0.35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 x14ac:dyDescent="0.35">
      <c r="B56" s="40"/>
      <c r="C56" s="133" t="s">
        <v>162</v>
      </c>
      <c r="D56" s="41"/>
      <c r="E56" s="41"/>
      <c r="F56" s="41"/>
      <c r="G56" s="41"/>
      <c r="H56" s="41"/>
      <c r="I56" s="105"/>
      <c r="J56" s="115">
        <f>J78</f>
        <v>0</v>
      </c>
      <c r="K56" s="44"/>
      <c r="AU56" s="23" t="s">
        <v>163</v>
      </c>
    </row>
    <row r="57" spans="2:47" s="7" customFormat="1" ht="25" customHeight="1" x14ac:dyDescent="0.35">
      <c r="B57" s="134"/>
      <c r="C57" s="135"/>
      <c r="D57" s="136" t="s">
        <v>1618</v>
      </c>
      <c r="E57" s="137"/>
      <c r="F57" s="137"/>
      <c r="G57" s="137"/>
      <c r="H57" s="137"/>
      <c r="I57" s="138"/>
      <c r="J57" s="139">
        <f>J79</f>
        <v>0</v>
      </c>
      <c r="K57" s="140"/>
    </row>
    <row r="58" spans="2:47" s="8" customFormat="1" ht="19.899999999999999" customHeight="1" x14ac:dyDescent="0.35">
      <c r="B58" s="141"/>
      <c r="C58" s="142"/>
      <c r="D58" s="143" t="s">
        <v>1652</v>
      </c>
      <c r="E58" s="144"/>
      <c r="F58" s="144"/>
      <c r="G58" s="144"/>
      <c r="H58" s="144"/>
      <c r="I58" s="145"/>
      <c r="J58" s="146">
        <f>J80</f>
        <v>0</v>
      </c>
      <c r="K58" s="147"/>
    </row>
    <row r="59" spans="2:47" s="1" customFormat="1" ht="21.75" customHeight="1" x14ac:dyDescent="0.35">
      <c r="B59" s="40"/>
      <c r="C59" s="41"/>
      <c r="D59" s="41"/>
      <c r="E59" s="41"/>
      <c r="F59" s="41"/>
      <c r="G59" s="41"/>
      <c r="H59" s="41"/>
      <c r="I59" s="105"/>
      <c r="J59" s="41"/>
      <c r="K59" s="44"/>
    </row>
    <row r="60" spans="2:47" s="1" customFormat="1" ht="7" customHeight="1" x14ac:dyDescent="0.35">
      <c r="B60" s="55"/>
      <c r="C60" s="56"/>
      <c r="D60" s="56"/>
      <c r="E60" s="56"/>
      <c r="F60" s="56"/>
      <c r="G60" s="56"/>
      <c r="H60" s="56"/>
      <c r="I60" s="126"/>
      <c r="J60" s="56"/>
      <c r="K60" s="57"/>
    </row>
    <row r="64" spans="2:47" s="1" customFormat="1" ht="7" customHeight="1" x14ac:dyDescent="0.35">
      <c r="B64" s="58"/>
      <c r="C64" s="59"/>
      <c r="D64" s="59"/>
      <c r="E64" s="59"/>
      <c r="F64" s="59"/>
      <c r="G64" s="59"/>
      <c r="H64" s="59"/>
      <c r="I64" s="127"/>
      <c r="J64" s="59"/>
      <c r="K64" s="59"/>
      <c r="L64" s="40"/>
    </row>
    <row r="65" spans="2:63" s="1" customFormat="1" ht="37" customHeight="1" x14ac:dyDescent="0.35">
      <c r="B65" s="40"/>
      <c r="C65" s="60" t="s">
        <v>188</v>
      </c>
      <c r="L65" s="40"/>
    </row>
    <row r="66" spans="2:63" s="1" customFormat="1" ht="7" customHeight="1" x14ac:dyDescent="0.35">
      <c r="B66" s="40"/>
      <c r="L66" s="40"/>
    </row>
    <row r="67" spans="2:63" s="1" customFormat="1" ht="14.4" customHeight="1" x14ac:dyDescent="0.35">
      <c r="B67" s="40"/>
      <c r="C67" s="62" t="s">
        <v>19</v>
      </c>
      <c r="L67" s="40"/>
    </row>
    <row r="68" spans="2:63" s="1" customFormat="1" ht="16.5" customHeight="1" x14ac:dyDescent="0.35">
      <c r="B68" s="40"/>
      <c r="E68" s="346" t="str">
        <f>E7</f>
        <v>Nové pracoviště magnetické rezonance a interního příjmu včetně reorganizace 1.PP</v>
      </c>
      <c r="F68" s="347"/>
      <c r="G68" s="347"/>
      <c r="H68" s="347"/>
      <c r="L68" s="40"/>
    </row>
    <row r="69" spans="2:63" s="1" customFormat="1" ht="14.4" customHeight="1" x14ac:dyDescent="0.35">
      <c r="B69" s="40"/>
      <c r="C69" s="62" t="s">
        <v>157</v>
      </c>
      <c r="L69" s="40"/>
    </row>
    <row r="70" spans="2:63" s="1" customFormat="1" ht="17.25" customHeight="1" x14ac:dyDescent="0.35">
      <c r="B70" s="40"/>
      <c r="E70" s="319" t="str">
        <f>E9</f>
        <v>10 - Přípojka splašková</v>
      </c>
      <c r="F70" s="348"/>
      <c r="G70" s="348"/>
      <c r="H70" s="348"/>
      <c r="L70" s="40"/>
    </row>
    <row r="71" spans="2:63" s="1" customFormat="1" ht="7" customHeight="1" x14ac:dyDescent="0.35">
      <c r="B71" s="40"/>
      <c r="L71" s="40"/>
    </row>
    <row r="72" spans="2:63" s="1" customFormat="1" ht="18" customHeight="1" x14ac:dyDescent="0.35">
      <c r="B72" s="40"/>
      <c r="C72" s="62" t="s">
        <v>23</v>
      </c>
      <c r="F72" s="148" t="str">
        <f>F12</f>
        <v>pavilon I,Nemocnice Děčín</v>
      </c>
      <c r="I72" s="149" t="s">
        <v>25</v>
      </c>
      <c r="J72" s="66" t="str">
        <f>IF(J12="","",J12)</f>
        <v>8. 2. 2018</v>
      </c>
      <c r="L72" s="40"/>
    </row>
    <row r="73" spans="2:63" s="1" customFormat="1" ht="7" customHeight="1" x14ac:dyDescent="0.35">
      <c r="B73" s="40"/>
      <c r="L73" s="40"/>
    </row>
    <row r="74" spans="2:63" s="1" customFormat="1" x14ac:dyDescent="0.35">
      <c r="B74" s="40"/>
      <c r="C74" s="62" t="s">
        <v>27</v>
      </c>
      <c r="F74" s="148" t="str">
        <f>E15</f>
        <v>Krajská zdravotní, a.s. - Nemocnice Děčín, o.z.</v>
      </c>
      <c r="I74" s="149" t="s">
        <v>33</v>
      </c>
      <c r="J74" s="148" t="str">
        <f>E21</f>
        <v>JIKA CZ, ing Jiří Slánský</v>
      </c>
      <c r="L74" s="40"/>
    </row>
    <row r="75" spans="2:63" s="1" customFormat="1" ht="14.4" customHeight="1" x14ac:dyDescent="0.35">
      <c r="B75" s="40"/>
      <c r="C75" s="62" t="s">
        <v>31</v>
      </c>
      <c r="F75" s="148" t="str">
        <f>IF(E18="","",E18)</f>
        <v/>
      </c>
      <c r="L75" s="40"/>
    </row>
    <row r="76" spans="2:63" s="1" customFormat="1" ht="10.25" customHeight="1" x14ac:dyDescent="0.35">
      <c r="B76" s="40"/>
      <c r="L76" s="40"/>
    </row>
    <row r="77" spans="2:63" s="9" customFormat="1" ht="29.25" customHeight="1" x14ac:dyDescent="0.35">
      <c r="B77" s="150"/>
      <c r="C77" s="151" t="s">
        <v>189</v>
      </c>
      <c r="D77" s="152" t="s">
        <v>56</v>
      </c>
      <c r="E77" s="152" t="s">
        <v>52</v>
      </c>
      <c r="F77" s="152" t="s">
        <v>190</v>
      </c>
      <c r="G77" s="152" t="s">
        <v>191</v>
      </c>
      <c r="H77" s="152" t="s">
        <v>192</v>
      </c>
      <c r="I77" s="153" t="s">
        <v>193</v>
      </c>
      <c r="J77" s="152" t="s">
        <v>161</v>
      </c>
      <c r="K77" s="154" t="s">
        <v>194</v>
      </c>
      <c r="L77" s="150"/>
      <c r="M77" s="72" t="s">
        <v>195</v>
      </c>
      <c r="N77" s="73" t="s">
        <v>41</v>
      </c>
      <c r="O77" s="73" t="s">
        <v>196</v>
      </c>
      <c r="P77" s="73" t="s">
        <v>197</v>
      </c>
      <c r="Q77" s="73" t="s">
        <v>198</v>
      </c>
      <c r="R77" s="73" t="s">
        <v>199</v>
      </c>
      <c r="S77" s="73" t="s">
        <v>200</v>
      </c>
      <c r="T77" s="74" t="s">
        <v>201</v>
      </c>
    </row>
    <row r="78" spans="2:63" s="1" customFormat="1" ht="29.25" customHeight="1" x14ac:dyDescent="0.35">
      <c r="B78" s="40"/>
      <c r="C78" s="76" t="s">
        <v>162</v>
      </c>
      <c r="J78" s="155">
        <f>BK78</f>
        <v>0</v>
      </c>
      <c r="L78" s="40"/>
      <c r="M78" s="75"/>
      <c r="N78" s="67"/>
      <c r="O78" s="67"/>
      <c r="P78" s="156">
        <f>P79</f>
        <v>0</v>
      </c>
      <c r="Q78" s="67"/>
      <c r="R78" s="156">
        <f>R79</f>
        <v>0</v>
      </c>
      <c r="S78" s="67"/>
      <c r="T78" s="157">
        <f>T79</f>
        <v>0</v>
      </c>
      <c r="AT78" s="23" t="s">
        <v>70</v>
      </c>
      <c r="AU78" s="23" t="s">
        <v>163</v>
      </c>
      <c r="BK78" s="158">
        <f>BK79</f>
        <v>0</v>
      </c>
    </row>
    <row r="79" spans="2:63" s="10" customFormat="1" ht="37.4" customHeight="1" x14ac:dyDescent="0.35">
      <c r="B79" s="159"/>
      <c r="D79" s="160" t="s">
        <v>70</v>
      </c>
      <c r="E79" s="161" t="s">
        <v>202</v>
      </c>
      <c r="F79" s="161" t="s">
        <v>202</v>
      </c>
      <c r="I79" s="162"/>
      <c r="J79" s="163">
        <f>BK79</f>
        <v>0</v>
      </c>
      <c r="L79" s="159"/>
      <c r="M79" s="164"/>
      <c r="N79" s="165"/>
      <c r="O79" s="165"/>
      <c r="P79" s="166">
        <f>P80</f>
        <v>0</v>
      </c>
      <c r="Q79" s="165"/>
      <c r="R79" s="166">
        <f>R80</f>
        <v>0</v>
      </c>
      <c r="S79" s="165"/>
      <c r="T79" s="167">
        <f>T80</f>
        <v>0</v>
      </c>
      <c r="AR79" s="160" t="s">
        <v>79</v>
      </c>
      <c r="AT79" s="168" t="s">
        <v>70</v>
      </c>
      <c r="AU79" s="168" t="s">
        <v>71</v>
      </c>
      <c r="AY79" s="160" t="s">
        <v>204</v>
      </c>
      <c r="BK79" s="169">
        <f>BK80</f>
        <v>0</v>
      </c>
    </row>
    <row r="80" spans="2:63" s="10" customFormat="1" ht="19.899999999999999" customHeight="1" x14ac:dyDescent="0.35">
      <c r="B80" s="159"/>
      <c r="D80" s="160" t="s">
        <v>70</v>
      </c>
      <c r="E80" s="170" t="s">
        <v>1629</v>
      </c>
      <c r="F80" s="170" t="s">
        <v>106</v>
      </c>
      <c r="I80" s="162"/>
      <c r="J80" s="171">
        <f>BK80</f>
        <v>0</v>
      </c>
      <c r="L80" s="159"/>
      <c r="M80" s="164"/>
      <c r="N80" s="165"/>
      <c r="O80" s="165"/>
      <c r="P80" s="166">
        <f>P81</f>
        <v>0</v>
      </c>
      <c r="Q80" s="165"/>
      <c r="R80" s="166">
        <f>R81</f>
        <v>0</v>
      </c>
      <c r="S80" s="165"/>
      <c r="T80" s="167">
        <f>T81</f>
        <v>0</v>
      </c>
      <c r="AR80" s="160" t="s">
        <v>79</v>
      </c>
      <c r="AT80" s="168" t="s">
        <v>70</v>
      </c>
      <c r="AU80" s="168" t="s">
        <v>79</v>
      </c>
      <c r="AY80" s="160" t="s">
        <v>204</v>
      </c>
      <c r="BK80" s="169">
        <f>BK81</f>
        <v>0</v>
      </c>
    </row>
    <row r="81" spans="2:65" s="1" customFormat="1" ht="16.5" customHeight="1" x14ac:dyDescent="0.35">
      <c r="B81" s="172"/>
      <c r="C81" s="173" t="s">
        <v>79</v>
      </c>
      <c r="D81" s="173" t="s">
        <v>206</v>
      </c>
      <c r="E81" s="174" t="s">
        <v>1629</v>
      </c>
      <c r="F81" s="175" t="s">
        <v>106</v>
      </c>
      <c r="G81" s="176" t="s">
        <v>831</v>
      </c>
      <c r="H81" s="177">
        <v>1</v>
      </c>
      <c r="I81" s="178"/>
      <c r="J81" s="179">
        <f>ROUND(I81*H81,2)</f>
        <v>0</v>
      </c>
      <c r="K81" s="175" t="s">
        <v>5</v>
      </c>
      <c r="L81" s="40"/>
      <c r="M81" s="180" t="s">
        <v>5</v>
      </c>
      <c r="N81" s="219" t="s">
        <v>42</v>
      </c>
      <c r="O81" s="220"/>
      <c r="P81" s="221">
        <f>O81*H81</f>
        <v>0</v>
      </c>
      <c r="Q81" s="221">
        <v>0</v>
      </c>
      <c r="R81" s="221">
        <f>Q81*H81</f>
        <v>0</v>
      </c>
      <c r="S81" s="221">
        <v>0</v>
      </c>
      <c r="T81" s="222">
        <f>S81*H81</f>
        <v>0</v>
      </c>
      <c r="AR81" s="23" t="s">
        <v>211</v>
      </c>
      <c r="AT81" s="23" t="s">
        <v>206</v>
      </c>
      <c r="AU81" s="23" t="s">
        <v>81</v>
      </c>
      <c r="AY81" s="23" t="s">
        <v>204</v>
      </c>
      <c r="BE81" s="184">
        <f>IF(N81="základní",J81,0)</f>
        <v>0</v>
      </c>
      <c r="BF81" s="184">
        <f>IF(N81="snížená",J81,0)</f>
        <v>0</v>
      </c>
      <c r="BG81" s="184">
        <f>IF(N81="zákl. přenesená",J81,0)</f>
        <v>0</v>
      </c>
      <c r="BH81" s="184">
        <f>IF(N81="sníž. přenesená",J81,0)</f>
        <v>0</v>
      </c>
      <c r="BI81" s="184">
        <f>IF(N81="nulová",J81,0)</f>
        <v>0</v>
      </c>
      <c r="BJ81" s="23" t="s">
        <v>79</v>
      </c>
      <c r="BK81" s="184">
        <f>ROUND(I81*H81,2)</f>
        <v>0</v>
      </c>
      <c r="BL81" s="23" t="s">
        <v>211</v>
      </c>
      <c r="BM81" s="23" t="s">
        <v>1653</v>
      </c>
    </row>
    <row r="82" spans="2:65" s="1" customFormat="1" ht="7" customHeight="1" x14ac:dyDescent="0.35">
      <c r="B82" s="55"/>
      <c r="C82" s="56"/>
      <c r="D82" s="56"/>
      <c r="E82" s="56"/>
      <c r="F82" s="56"/>
      <c r="G82" s="56"/>
      <c r="H82" s="56"/>
      <c r="I82" s="126"/>
      <c r="J82" s="56"/>
      <c r="K82" s="56"/>
      <c r="L82" s="40"/>
    </row>
  </sheetData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5"/>
  <cols>
    <col min="1" max="1" width="8.375" customWidth="1"/>
    <col min="2" max="2" width="1.625" customWidth="1"/>
    <col min="3" max="3" width="4.125" customWidth="1"/>
    <col min="4" max="4" width="4.375" customWidth="1"/>
    <col min="5" max="5" width="17.125" customWidth="1"/>
    <col min="6" max="6" width="75" customWidth="1"/>
    <col min="7" max="7" width="8.625" customWidth="1"/>
    <col min="8" max="8" width="11.125" customWidth="1"/>
    <col min="9" max="9" width="12.625" style="98" customWidth="1"/>
    <col min="10" max="10" width="23.5" customWidth="1"/>
    <col min="11" max="11" width="15.5" customWidth="1"/>
    <col min="13" max="18" width="9.375" hidden="1"/>
    <col min="19" max="19" width="8.125" hidden="1" customWidth="1"/>
    <col min="20" max="20" width="29.625" hidden="1" customWidth="1"/>
    <col min="21" max="21" width="16.375" hidden="1" customWidth="1"/>
    <col min="22" max="22" width="12.375" customWidth="1"/>
    <col min="23" max="23" width="16.375" customWidth="1"/>
    <col min="24" max="24" width="12.375" customWidth="1"/>
    <col min="25" max="25" width="15" customWidth="1"/>
    <col min="26" max="26" width="11" customWidth="1"/>
    <col min="27" max="27" width="15" customWidth="1"/>
    <col min="28" max="28" width="16.375" customWidth="1"/>
    <col min="29" max="29" width="11" customWidth="1"/>
    <col min="30" max="30" width="15" customWidth="1"/>
    <col min="31" max="31" width="16.375" customWidth="1"/>
    <col min="44" max="65" width="9.375" hidden="1"/>
  </cols>
  <sheetData>
    <row r="1" spans="1:70" ht="21.75" customHeight="1" x14ac:dyDescent="0.35">
      <c r="A1" s="20"/>
      <c r="B1" s="99"/>
      <c r="C1" s="99"/>
      <c r="D1" s="100" t="s">
        <v>1</v>
      </c>
      <c r="E1" s="99"/>
      <c r="F1" s="101" t="s">
        <v>151</v>
      </c>
      <c r="G1" s="349" t="s">
        <v>152</v>
      </c>
      <c r="H1" s="349"/>
      <c r="I1" s="102"/>
      <c r="J1" s="101" t="s">
        <v>153</v>
      </c>
      <c r="K1" s="100" t="s">
        <v>154</v>
      </c>
      <c r="L1" s="101" t="s">
        <v>155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7" customHeight="1" x14ac:dyDescent="0.35">
      <c r="L2" s="313" t="s">
        <v>8</v>
      </c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23" t="s">
        <v>110</v>
      </c>
    </row>
    <row r="3" spans="1:70" ht="7" customHeight="1" x14ac:dyDescent="0.35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81</v>
      </c>
    </row>
    <row r="4" spans="1:70" ht="37" customHeight="1" x14ac:dyDescent="0.35">
      <c r="B4" s="27"/>
      <c r="C4" s="28"/>
      <c r="D4" s="29" t="s">
        <v>156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7" customHeight="1" x14ac:dyDescent="0.35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x14ac:dyDescent="0.3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 x14ac:dyDescent="0.35">
      <c r="B7" s="27"/>
      <c r="C7" s="28"/>
      <c r="D7" s="28"/>
      <c r="E7" s="350" t="str">
        <f>'Rekapitulace stavby'!K6</f>
        <v>Nové pracoviště magnetické rezonance a interního příjmu včetně reorganizace 1.PP</v>
      </c>
      <c r="F7" s="351"/>
      <c r="G7" s="351"/>
      <c r="H7" s="351"/>
      <c r="I7" s="104"/>
      <c r="J7" s="28"/>
      <c r="K7" s="30"/>
    </row>
    <row r="8" spans="1:70" s="1" customFormat="1" x14ac:dyDescent="0.35">
      <c r="B8" s="40"/>
      <c r="C8" s="41"/>
      <c r="D8" s="36" t="s">
        <v>157</v>
      </c>
      <c r="E8" s="41"/>
      <c r="F8" s="41"/>
      <c r="G8" s="41"/>
      <c r="H8" s="41"/>
      <c r="I8" s="105"/>
      <c r="J8" s="41"/>
      <c r="K8" s="44"/>
    </row>
    <row r="9" spans="1:70" s="1" customFormat="1" ht="37" customHeight="1" x14ac:dyDescent="0.35">
      <c r="B9" s="40"/>
      <c r="C9" s="41"/>
      <c r="D9" s="41"/>
      <c r="E9" s="352" t="s">
        <v>1654</v>
      </c>
      <c r="F9" s="353"/>
      <c r="G9" s="353"/>
      <c r="H9" s="353"/>
      <c r="I9" s="105"/>
      <c r="J9" s="41"/>
      <c r="K9" s="44"/>
    </row>
    <row r="10" spans="1:70" s="1" customFormat="1" x14ac:dyDescent="0.35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" customHeight="1" x14ac:dyDescent="0.35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" customHeight="1" x14ac:dyDescent="0.35">
      <c r="B12" s="40"/>
      <c r="C12" s="41"/>
      <c r="D12" s="36" t="s">
        <v>23</v>
      </c>
      <c r="E12" s="41"/>
      <c r="F12" s="34" t="s">
        <v>24</v>
      </c>
      <c r="G12" s="41"/>
      <c r="H12" s="41"/>
      <c r="I12" s="106" t="s">
        <v>25</v>
      </c>
      <c r="J12" s="107" t="str">
        <f>'Rekapitulace stavby'!AN8</f>
        <v>8. 2. 2018</v>
      </c>
      <c r="K12" s="44"/>
    </row>
    <row r="13" spans="1:70" s="1" customFormat="1" ht="10.75" customHeight="1" x14ac:dyDescent="0.35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" customHeight="1" x14ac:dyDescent="0.35">
      <c r="B14" s="40"/>
      <c r="C14" s="41"/>
      <c r="D14" s="36" t="s">
        <v>27</v>
      </c>
      <c r="E14" s="41"/>
      <c r="F14" s="41"/>
      <c r="G14" s="41"/>
      <c r="H14" s="41"/>
      <c r="I14" s="106" t="s">
        <v>28</v>
      </c>
      <c r="J14" s="34" t="s">
        <v>5</v>
      </c>
      <c r="K14" s="44"/>
    </row>
    <row r="15" spans="1:70" s="1" customFormat="1" ht="18" customHeight="1" x14ac:dyDescent="0.35">
      <c r="B15" s="40"/>
      <c r="C15" s="41"/>
      <c r="D15" s="41"/>
      <c r="E15" s="34" t="s">
        <v>29</v>
      </c>
      <c r="F15" s="41"/>
      <c r="G15" s="41"/>
      <c r="H15" s="41"/>
      <c r="I15" s="106" t="s">
        <v>30</v>
      </c>
      <c r="J15" s="34" t="s">
        <v>5</v>
      </c>
      <c r="K15" s="44"/>
    </row>
    <row r="16" spans="1:70" s="1" customFormat="1" ht="7" customHeight="1" x14ac:dyDescent="0.35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" customHeight="1" x14ac:dyDescent="0.35">
      <c r="B17" s="40"/>
      <c r="C17" s="41"/>
      <c r="D17" s="36" t="s">
        <v>31</v>
      </c>
      <c r="E17" s="41"/>
      <c r="F17" s="41"/>
      <c r="G17" s="41"/>
      <c r="H17" s="41"/>
      <c r="I17" s="106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5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7" customHeight="1" x14ac:dyDescent="0.35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" customHeight="1" x14ac:dyDescent="0.35">
      <c r="B20" s="40"/>
      <c r="C20" s="41"/>
      <c r="D20" s="36" t="s">
        <v>33</v>
      </c>
      <c r="E20" s="41"/>
      <c r="F20" s="41"/>
      <c r="G20" s="41"/>
      <c r="H20" s="41"/>
      <c r="I20" s="106" t="s">
        <v>28</v>
      </c>
      <c r="J20" s="34" t="s">
        <v>5</v>
      </c>
      <c r="K20" s="44"/>
    </row>
    <row r="21" spans="2:11" s="1" customFormat="1" ht="18" customHeight="1" x14ac:dyDescent="0.35">
      <c r="B21" s="40"/>
      <c r="C21" s="41"/>
      <c r="D21" s="41"/>
      <c r="E21" s="34" t="s">
        <v>34</v>
      </c>
      <c r="F21" s="41"/>
      <c r="G21" s="41"/>
      <c r="H21" s="41"/>
      <c r="I21" s="106" t="s">
        <v>30</v>
      </c>
      <c r="J21" s="34" t="s">
        <v>5</v>
      </c>
      <c r="K21" s="44"/>
    </row>
    <row r="22" spans="2:11" s="1" customFormat="1" ht="7" customHeight="1" x14ac:dyDescent="0.35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" customHeight="1" x14ac:dyDescent="0.35">
      <c r="B23" s="40"/>
      <c r="C23" s="41"/>
      <c r="D23" s="36" t="s">
        <v>36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 x14ac:dyDescent="0.35">
      <c r="B24" s="108"/>
      <c r="C24" s="109"/>
      <c r="D24" s="109"/>
      <c r="E24" s="338" t="s">
        <v>5</v>
      </c>
      <c r="F24" s="338"/>
      <c r="G24" s="338"/>
      <c r="H24" s="338"/>
      <c r="I24" s="110"/>
      <c r="J24" s="109"/>
      <c r="K24" s="111"/>
    </row>
    <row r="25" spans="2:11" s="1" customFormat="1" ht="7" customHeight="1" x14ac:dyDescent="0.35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7" customHeight="1" x14ac:dyDescent="0.35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4" customHeight="1" x14ac:dyDescent="0.35">
      <c r="B27" s="40"/>
      <c r="C27" s="41"/>
      <c r="D27" s="114" t="s">
        <v>37</v>
      </c>
      <c r="E27" s="41"/>
      <c r="F27" s="41"/>
      <c r="G27" s="41"/>
      <c r="H27" s="41"/>
      <c r="I27" s="105"/>
      <c r="J27" s="115">
        <f>ROUND(J78,2)</f>
        <v>0</v>
      </c>
      <c r="K27" s="44"/>
    </row>
    <row r="28" spans="2:11" s="1" customFormat="1" ht="7" customHeight="1" x14ac:dyDescent="0.35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" customHeight="1" x14ac:dyDescent="0.35">
      <c r="B29" s="40"/>
      <c r="C29" s="41"/>
      <c r="D29" s="41"/>
      <c r="E29" s="41"/>
      <c r="F29" s="45" t="s">
        <v>39</v>
      </c>
      <c r="G29" s="41"/>
      <c r="H29" s="41"/>
      <c r="I29" s="116" t="s">
        <v>38</v>
      </c>
      <c r="J29" s="45" t="s">
        <v>40</v>
      </c>
      <c r="K29" s="44"/>
    </row>
    <row r="30" spans="2:11" s="1" customFormat="1" ht="14.4" customHeight="1" x14ac:dyDescent="0.35">
      <c r="B30" s="40"/>
      <c r="C30" s="41"/>
      <c r="D30" s="48" t="s">
        <v>41</v>
      </c>
      <c r="E30" s="48" t="s">
        <v>42</v>
      </c>
      <c r="F30" s="117">
        <f>ROUND(SUM(BE78:BE81), 2)</f>
        <v>0</v>
      </c>
      <c r="G30" s="41"/>
      <c r="H30" s="41"/>
      <c r="I30" s="118">
        <v>0.21</v>
      </c>
      <c r="J30" s="117">
        <f>ROUND(ROUND((SUM(BE78:BE81)), 2)*I30, 2)</f>
        <v>0</v>
      </c>
      <c r="K30" s="44"/>
    </row>
    <row r="31" spans="2:11" s="1" customFormat="1" ht="14.4" customHeight="1" x14ac:dyDescent="0.35">
      <c r="B31" s="40"/>
      <c r="C31" s="41"/>
      <c r="D31" s="41"/>
      <c r="E31" s="48" t="s">
        <v>43</v>
      </c>
      <c r="F31" s="117">
        <f>ROUND(SUM(BF78:BF81), 2)</f>
        <v>0</v>
      </c>
      <c r="G31" s="41"/>
      <c r="H31" s="41"/>
      <c r="I31" s="118">
        <v>0.15</v>
      </c>
      <c r="J31" s="117">
        <f>ROUND(ROUND((SUM(BF78:BF81)), 2)*I31, 2)</f>
        <v>0</v>
      </c>
      <c r="K31" s="44"/>
    </row>
    <row r="32" spans="2:11" s="1" customFormat="1" ht="14.4" hidden="1" customHeight="1" x14ac:dyDescent="0.35">
      <c r="B32" s="40"/>
      <c r="C32" s="41"/>
      <c r="D32" s="41"/>
      <c r="E32" s="48" t="s">
        <v>44</v>
      </c>
      <c r="F32" s="117">
        <f>ROUND(SUM(BG78:BG81),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" hidden="1" customHeight="1" x14ac:dyDescent="0.35">
      <c r="B33" s="40"/>
      <c r="C33" s="41"/>
      <c r="D33" s="41"/>
      <c r="E33" s="48" t="s">
        <v>45</v>
      </c>
      <c r="F33" s="117">
        <f>ROUND(SUM(BH78:BH81),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" hidden="1" customHeight="1" x14ac:dyDescent="0.35">
      <c r="B34" s="40"/>
      <c r="C34" s="41"/>
      <c r="D34" s="41"/>
      <c r="E34" s="48" t="s">
        <v>46</v>
      </c>
      <c r="F34" s="117">
        <f>ROUND(SUM(BI78:BI81),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7" customHeight="1" x14ac:dyDescent="0.35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4" customHeight="1" x14ac:dyDescent="0.35">
      <c r="B36" s="40"/>
      <c r="C36" s="119"/>
      <c r="D36" s="120" t="s">
        <v>47</v>
      </c>
      <c r="E36" s="70"/>
      <c r="F36" s="70"/>
      <c r="G36" s="121" t="s">
        <v>48</v>
      </c>
      <c r="H36" s="122" t="s">
        <v>49</v>
      </c>
      <c r="I36" s="123"/>
      <c r="J36" s="124">
        <f>SUM(J27:J34)</f>
        <v>0</v>
      </c>
      <c r="K36" s="125"/>
    </row>
    <row r="37" spans="2:11" s="1" customFormat="1" ht="14.4" customHeight="1" x14ac:dyDescent="0.35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7" customHeight="1" x14ac:dyDescent="0.35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7" customHeight="1" x14ac:dyDescent="0.35">
      <c r="B42" s="40"/>
      <c r="C42" s="29" t="s">
        <v>159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7" customHeight="1" x14ac:dyDescent="0.35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" customHeight="1" x14ac:dyDescent="0.35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 x14ac:dyDescent="0.35">
      <c r="B45" s="40"/>
      <c r="C45" s="41"/>
      <c r="D45" s="41"/>
      <c r="E45" s="350" t="str">
        <f>E7</f>
        <v>Nové pracoviště magnetické rezonance a interního příjmu včetně reorganizace 1.PP</v>
      </c>
      <c r="F45" s="351"/>
      <c r="G45" s="351"/>
      <c r="H45" s="351"/>
      <c r="I45" s="105"/>
      <c r="J45" s="41"/>
      <c r="K45" s="44"/>
    </row>
    <row r="46" spans="2:11" s="1" customFormat="1" ht="14.4" customHeight="1" x14ac:dyDescent="0.35">
      <c r="B46" s="40"/>
      <c r="C46" s="36" t="s">
        <v>157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 x14ac:dyDescent="0.35">
      <c r="B47" s="40"/>
      <c r="C47" s="41"/>
      <c r="D47" s="41"/>
      <c r="E47" s="352" t="str">
        <f>E9</f>
        <v>11 - Přípojka vodovodní</v>
      </c>
      <c r="F47" s="353"/>
      <c r="G47" s="353"/>
      <c r="H47" s="353"/>
      <c r="I47" s="105"/>
      <c r="J47" s="41"/>
      <c r="K47" s="44"/>
    </row>
    <row r="48" spans="2:11" s="1" customFormat="1" ht="7" customHeight="1" x14ac:dyDescent="0.35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 x14ac:dyDescent="0.35">
      <c r="B49" s="40"/>
      <c r="C49" s="36" t="s">
        <v>23</v>
      </c>
      <c r="D49" s="41"/>
      <c r="E49" s="41"/>
      <c r="F49" s="34" t="str">
        <f>F12</f>
        <v>pavilon I,Nemocnice Děčín</v>
      </c>
      <c r="G49" s="41"/>
      <c r="H49" s="41"/>
      <c r="I49" s="106" t="s">
        <v>25</v>
      </c>
      <c r="J49" s="107" t="str">
        <f>IF(J12="","",J12)</f>
        <v>8. 2. 2018</v>
      </c>
      <c r="K49" s="44"/>
    </row>
    <row r="50" spans="2:47" s="1" customFormat="1" ht="7" customHeight="1" x14ac:dyDescent="0.35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x14ac:dyDescent="0.35">
      <c r="B51" s="40"/>
      <c r="C51" s="36" t="s">
        <v>27</v>
      </c>
      <c r="D51" s="41"/>
      <c r="E51" s="41"/>
      <c r="F51" s="34" t="str">
        <f>E15</f>
        <v>Krajská zdravotní, a.s. - Nemocnice Děčín, o.z.</v>
      </c>
      <c r="G51" s="41"/>
      <c r="H51" s="41"/>
      <c r="I51" s="106" t="s">
        <v>33</v>
      </c>
      <c r="J51" s="338" t="str">
        <f>E21</f>
        <v>JIKA CZ, ing Jiří Slánský</v>
      </c>
      <c r="K51" s="44"/>
    </row>
    <row r="52" spans="2:47" s="1" customFormat="1" ht="14.4" customHeight="1" x14ac:dyDescent="0.35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05"/>
      <c r="J52" s="345"/>
      <c r="K52" s="44"/>
    </row>
    <row r="53" spans="2:47" s="1" customFormat="1" ht="10.25" customHeight="1" x14ac:dyDescent="0.35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 x14ac:dyDescent="0.35">
      <c r="B54" s="40"/>
      <c r="C54" s="129" t="s">
        <v>160</v>
      </c>
      <c r="D54" s="119"/>
      <c r="E54" s="119"/>
      <c r="F54" s="119"/>
      <c r="G54" s="119"/>
      <c r="H54" s="119"/>
      <c r="I54" s="130"/>
      <c r="J54" s="131" t="s">
        <v>161</v>
      </c>
      <c r="K54" s="132"/>
    </row>
    <row r="55" spans="2:47" s="1" customFormat="1" ht="10.25" customHeight="1" x14ac:dyDescent="0.35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 x14ac:dyDescent="0.35">
      <c r="B56" s="40"/>
      <c r="C56" s="133" t="s">
        <v>162</v>
      </c>
      <c r="D56" s="41"/>
      <c r="E56" s="41"/>
      <c r="F56" s="41"/>
      <c r="G56" s="41"/>
      <c r="H56" s="41"/>
      <c r="I56" s="105"/>
      <c r="J56" s="115">
        <f>J78</f>
        <v>0</v>
      </c>
      <c r="K56" s="44"/>
      <c r="AU56" s="23" t="s">
        <v>163</v>
      </c>
    </row>
    <row r="57" spans="2:47" s="7" customFormat="1" ht="25" customHeight="1" x14ac:dyDescent="0.35">
      <c r="B57" s="134"/>
      <c r="C57" s="135"/>
      <c r="D57" s="136" t="s">
        <v>1618</v>
      </c>
      <c r="E57" s="137"/>
      <c r="F57" s="137"/>
      <c r="G57" s="137"/>
      <c r="H57" s="137"/>
      <c r="I57" s="138"/>
      <c r="J57" s="139">
        <f>J79</f>
        <v>0</v>
      </c>
      <c r="K57" s="140"/>
    </row>
    <row r="58" spans="2:47" s="8" customFormat="1" ht="19.899999999999999" customHeight="1" x14ac:dyDescent="0.35">
      <c r="B58" s="141"/>
      <c r="C58" s="142"/>
      <c r="D58" s="143" t="s">
        <v>1655</v>
      </c>
      <c r="E58" s="144"/>
      <c r="F58" s="144"/>
      <c r="G58" s="144"/>
      <c r="H58" s="144"/>
      <c r="I58" s="145"/>
      <c r="J58" s="146">
        <f>J80</f>
        <v>0</v>
      </c>
      <c r="K58" s="147"/>
    </row>
    <row r="59" spans="2:47" s="1" customFormat="1" ht="21.75" customHeight="1" x14ac:dyDescent="0.35">
      <c r="B59" s="40"/>
      <c r="C59" s="41"/>
      <c r="D59" s="41"/>
      <c r="E59" s="41"/>
      <c r="F59" s="41"/>
      <c r="G59" s="41"/>
      <c r="H59" s="41"/>
      <c r="I59" s="105"/>
      <c r="J59" s="41"/>
      <c r="K59" s="44"/>
    </row>
    <row r="60" spans="2:47" s="1" customFormat="1" ht="7" customHeight="1" x14ac:dyDescent="0.35">
      <c r="B60" s="55"/>
      <c r="C60" s="56"/>
      <c r="D60" s="56"/>
      <c r="E60" s="56"/>
      <c r="F60" s="56"/>
      <c r="G60" s="56"/>
      <c r="H60" s="56"/>
      <c r="I60" s="126"/>
      <c r="J60" s="56"/>
      <c r="K60" s="57"/>
    </row>
    <row r="64" spans="2:47" s="1" customFormat="1" ht="7" customHeight="1" x14ac:dyDescent="0.35">
      <c r="B64" s="58"/>
      <c r="C64" s="59"/>
      <c r="D64" s="59"/>
      <c r="E64" s="59"/>
      <c r="F64" s="59"/>
      <c r="G64" s="59"/>
      <c r="H64" s="59"/>
      <c r="I64" s="127"/>
      <c r="J64" s="59"/>
      <c r="K64" s="59"/>
      <c r="L64" s="40"/>
    </row>
    <row r="65" spans="2:63" s="1" customFormat="1" ht="37" customHeight="1" x14ac:dyDescent="0.35">
      <c r="B65" s="40"/>
      <c r="C65" s="60" t="s">
        <v>188</v>
      </c>
      <c r="L65" s="40"/>
    </row>
    <row r="66" spans="2:63" s="1" customFormat="1" ht="7" customHeight="1" x14ac:dyDescent="0.35">
      <c r="B66" s="40"/>
      <c r="L66" s="40"/>
    </row>
    <row r="67" spans="2:63" s="1" customFormat="1" ht="14.4" customHeight="1" x14ac:dyDescent="0.35">
      <c r="B67" s="40"/>
      <c r="C67" s="62" t="s">
        <v>19</v>
      </c>
      <c r="L67" s="40"/>
    </row>
    <row r="68" spans="2:63" s="1" customFormat="1" ht="16.5" customHeight="1" x14ac:dyDescent="0.35">
      <c r="B68" s="40"/>
      <c r="E68" s="346" t="str">
        <f>E7</f>
        <v>Nové pracoviště magnetické rezonance a interního příjmu včetně reorganizace 1.PP</v>
      </c>
      <c r="F68" s="347"/>
      <c r="G68" s="347"/>
      <c r="H68" s="347"/>
      <c r="L68" s="40"/>
    </row>
    <row r="69" spans="2:63" s="1" customFormat="1" ht="14.4" customHeight="1" x14ac:dyDescent="0.35">
      <c r="B69" s="40"/>
      <c r="C69" s="62" t="s">
        <v>157</v>
      </c>
      <c r="L69" s="40"/>
    </row>
    <row r="70" spans="2:63" s="1" customFormat="1" ht="17.25" customHeight="1" x14ac:dyDescent="0.35">
      <c r="B70" s="40"/>
      <c r="E70" s="319" t="str">
        <f>E9</f>
        <v>11 - Přípojka vodovodní</v>
      </c>
      <c r="F70" s="348"/>
      <c r="G70" s="348"/>
      <c r="H70" s="348"/>
      <c r="L70" s="40"/>
    </row>
    <row r="71" spans="2:63" s="1" customFormat="1" ht="7" customHeight="1" x14ac:dyDescent="0.35">
      <c r="B71" s="40"/>
      <c r="L71" s="40"/>
    </row>
    <row r="72" spans="2:63" s="1" customFormat="1" ht="18" customHeight="1" x14ac:dyDescent="0.35">
      <c r="B72" s="40"/>
      <c r="C72" s="62" t="s">
        <v>23</v>
      </c>
      <c r="F72" s="148" t="str">
        <f>F12</f>
        <v>pavilon I,Nemocnice Děčín</v>
      </c>
      <c r="I72" s="149" t="s">
        <v>25</v>
      </c>
      <c r="J72" s="66" t="str">
        <f>IF(J12="","",J12)</f>
        <v>8. 2. 2018</v>
      </c>
      <c r="L72" s="40"/>
    </row>
    <row r="73" spans="2:63" s="1" customFormat="1" ht="7" customHeight="1" x14ac:dyDescent="0.35">
      <c r="B73" s="40"/>
      <c r="L73" s="40"/>
    </row>
    <row r="74" spans="2:63" s="1" customFormat="1" x14ac:dyDescent="0.35">
      <c r="B74" s="40"/>
      <c r="C74" s="62" t="s">
        <v>27</v>
      </c>
      <c r="F74" s="148" t="str">
        <f>E15</f>
        <v>Krajská zdravotní, a.s. - Nemocnice Děčín, o.z.</v>
      </c>
      <c r="I74" s="149" t="s">
        <v>33</v>
      </c>
      <c r="J74" s="148" t="str">
        <f>E21</f>
        <v>JIKA CZ, ing Jiří Slánský</v>
      </c>
      <c r="L74" s="40"/>
    </row>
    <row r="75" spans="2:63" s="1" customFormat="1" ht="14.4" customHeight="1" x14ac:dyDescent="0.35">
      <c r="B75" s="40"/>
      <c r="C75" s="62" t="s">
        <v>31</v>
      </c>
      <c r="F75" s="148" t="str">
        <f>IF(E18="","",E18)</f>
        <v/>
      </c>
      <c r="L75" s="40"/>
    </row>
    <row r="76" spans="2:63" s="1" customFormat="1" ht="10.25" customHeight="1" x14ac:dyDescent="0.35">
      <c r="B76" s="40"/>
      <c r="L76" s="40"/>
    </row>
    <row r="77" spans="2:63" s="9" customFormat="1" ht="29.25" customHeight="1" x14ac:dyDescent="0.35">
      <c r="B77" s="150"/>
      <c r="C77" s="151" t="s">
        <v>189</v>
      </c>
      <c r="D77" s="152" t="s">
        <v>56</v>
      </c>
      <c r="E77" s="152" t="s">
        <v>52</v>
      </c>
      <c r="F77" s="152" t="s">
        <v>190</v>
      </c>
      <c r="G77" s="152" t="s">
        <v>191</v>
      </c>
      <c r="H77" s="152" t="s">
        <v>192</v>
      </c>
      <c r="I77" s="153" t="s">
        <v>193</v>
      </c>
      <c r="J77" s="152" t="s">
        <v>161</v>
      </c>
      <c r="K77" s="154" t="s">
        <v>194</v>
      </c>
      <c r="L77" s="150"/>
      <c r="M77" s="72" t="s">
        <v>195</v>
      </c>
      <c r="N77" s="73" t="s">
        <v>41</v>
      </c>
      <c r="O77" s="73" t="s">
        <v>196</v>
      </c>
      <c r="P77" s="73" t="s">
        <v>197</v>
      </c>
      <c r="Q77" s="73" t="s">
        <v>198</v>
      </c>
      <c r="R77" s="73" t="s">
        <v>199</v>
      </c>
      <c r="S77" s="73" t="s">
        <v>200</v>
      </c>
      <c r="T77" s="74" t="s">
        <v>201</v>
      </c>
    </row>
    <row r="78" spans="2:63" s="1" customFormat="1" ht="29.25" customHeight="1" x14ac:dyDescent="0.35">
      <c r="B78" s="40"/>
      <c r="C78" s="76" t="s">
        <v>162</v>
      </c>
      <c r="J78" s="155">
        <f>BK78</f>
        <v>0</v>
      </c>
      <c r="L78" s="40"/>
      <c r="M78" s="75"/>
      <c r="N78" s="67"/>
      <c r="O78" s="67"/>
      <c r="P78" s="156">
        <f>P79</f>
        <v>0</v>
      </c>
      <c r="Q78" s="67"/>
      <c r="R78" s="156">
        <f>R79</f>
        <v>0</v>
      </c>
      <c r="S78" s="67"/>
      <c r="T78" s="157">
        <f>T79</f>
        <v>0</v>
      </c>
      <c r="AT78" s="23" t="s">
        <v>70</v>
      </c>
      <c r="AU78" s="23" t="s">
        <v>163</v>
      </c>
      <c r="BK78" s="158">
        <f>BK79</f>
        <v>0</v>
      </c>
    </row>
    <row r="79" spans="2:63" s="10" customFormat="1" ht="37.4" customHeight="1" x14ac:dyDescent="0.35">
      <c r="B79" s="159"/>
      <c r="D79" s="160" t="s">
        <v>70</v>
      </c>
      <c r="E79" s="161" t="s">
        <v>202</v>
      </c>
      <c r="F79" s="161" t="s">
        <v>202</v>
      </c>
      <c r="I79" s="162"/>
      <c r="J79" s="163">
        <f>BK79</f>
        <v>0</v>
      </c>
      <c r="L79" s="159"/>
      <c r="M79" s="164"/>
      <c r="N79" s="165"/>
      <c r="O79" s="165"/>
      <c r="P79" s="166">
        <f>P80</f>
        <v>0</v>
      </c>
      <c r="Q79" s="165"/>
      <c r="R79" s="166">
        <f>R80</f>
        <v>0</v>
      </c>
      <c r="S79" s="165"/>
      <c r="T79" s="167">
        <f>T80</f>
        <v>0</v>
      </c>
      <c r="AR79" s="160" t="s">
        <v>79</v>
      </c>
      <c r="AT79" s="168" t="s">
        <v>70</v>
      </c>
      <c r="AU79" s="168" t="s">
        <v>71</v>
      </c>
      <c r="AY79" s="160" t="s">
        <v>204</v>
      </c>
      <c r="BK79" s="169">
        <f>BK80</f>
        <v>0</v>
      </c>
    </row>
    <row r="80" spans="2:63" s="10" customFormat="1" ht="19.899999999999999" customHeight="1" x14ac:dyDescent="0.35">
      <c r="B80" s="159"/>
      <c r="D80" s="160" t="s">
        <v>70</v>
      </c>
      <c r="E80" s="170" t="s">
        <v>1629</v>
      </c>
      <c r="F80" s="170" t="s">
        <v>109</v>
      </c>
      <c r="I80" s="162"/>
      <c r="J80" s="171">
        <f>BK80</f>
        <v>0</v>
      </c>
      <c r="L80" s="159"/>
      <c r="M80" s="164"/>
      <c r="N80" s="165"/>
      <c r="O80" s="165"/>
      <c r="P80" s="166">
        <f>P81</f>
        <v>0</v>
      </c>
      <c r="Q80" s="165"/>
      <c r="R80" s="166">
        <f>R81</f>
        <v>0</v>
      </c>
      <c r="S80" s="165"/>
      <c r="T80" s="167">
        <f>T81</f>
        <v>0</v>
      </c>
      <c r="AR80" s="160" t="s">
        <v>79</v>
      </c>
      <c r="AT80" s="168" t="s">
        <v>70</v>
      </c>
      <c r="AU80" s="168" t="s">
        <v>79</v>
      </c>
      <c r="AY80" s="160" t="s">
        <v>204</v>
      </c>
      <c r="BK80" s="169">
        <f>BK81</f>
        <v>0</v>
      </c>
    </row>
    <row r="81" spans="2:65" s="1" customFormat="1" ht="16.5" customHeight="1" x14ac:dyDescent="0.35">
      <c r="B81" s="172"/>
      <c r="C81" s="173" t="s">
        <v>79</v>
      </c>
      <c r="D81" s="173" t="s">
        <v>206</v>
      </c>
      <c r="E81" s="174" t="s">
        <v>1629</v>
      </c>
      <c r="F81" s="175" t="s">
        <v>109</v>
      </c>
      <c r="G81" s="176" t="s">
        <v>831</v>
      </c>
      <c r="H81" s="177">
        <v>1</v>
      </c>
      <c r="I81" s="178"/>
      <c r="J81" s="179">
        <f>ROUND(I81*H81,2)</f>
        <v>0</v>
      </c>
      <c r="K81" s="175" t="s">
        <v>5</v>
      </c>
      <c r="L81" s="40"/>
      <c r="M81" s="180" t="s">
        <v>5</v>
      </c>
      <c r="N81" s="219" t="s">
        <v>42</v>
      </c>
      <c r="O81" s="220"/>
      <c r="P81" s="221">
        <f>O81*H81</f>
        <v>0</v>
      </c>
      <c r="Q81" s="221">
        <v>0</v>
      </c>
      <c r="R81" s="221">
        <f>Q81*H81</f>
        <v>0</v>
      </c>
      <c r="S81" s="221">
        <v>0</v>
      </c>
      <c r="T81" s="222">
        <f>S81*H81</f>
        <v>0</v>
      </c>
      <c r="AR81" s="23" t="s">
        <v>211</v>
      </c>
      <c r="AT81" s="23" t="s">
        <v>206</v>
      </c>
      <c r="AU81" s="23" t="s">
        <v>81</v>
      </c>
      <c r="AY81" s="23" t="s">
        <v>204</v>
      </c>
      <c r="BE81" s="184">
        <f>IF(N81="základní",J81,0)</f>
        <v>0</v>
      </c>
      <c r="BF81" s="184">
        <f>IF(N81="snížená",J81,0)</f>
        <v>0</v>
      </c>
      <c r="BG81" s="184">
        <f>IF(N81="zákl. přenesená",J81,0)</f>
        <v>0</v>
      </c>
      <c r="BH81" s="184">
        <f>IF(N81="sníž. přenesená",J81,0)</f>
        <v>0</v>
      </c>
      <c r="BI81" s="184">
        <f>IF(N81="nulová",J81,0)</f>
        <v>0</v>
      </c>
      <c r="BJ81" s="23" t="s">
        <v>79</v>
      </c>
      <c r="BK81" s="184">
        <f>ROUND(I81*H81,2)</f>
        <v>0</v>
      </c>
      <c r="BL81" s="23" t="s">
        <v>211</v>
      </c>
      <c r="BM81" s="23" t="s">
        <v>1656</v>
      </c>
    </row>
    <row r="82" spans="2:65" s="1" customFormat="1" ht="7" customHeight="1" x14ac:dyDescent="0.35">
      <c r="B82" s="55"/>
      <c r="C82" s="56"/>
      <c r="D82" s="56"/>
      <c r="E82" s="56"/>
      <c r="F82" s="56"/>
      <c r="G82" s="56"/>
      <c r="H82" s="56"/>
      <c r="I82" s="126"/>
      <c r="J82" s="56"/>
      <c r="K82" s="56"/>
      <c r="L82" s="40"/>
    </row>
  </sheetData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5"/>
  <cols>
    <col min="1" max="1" width="8.375" customWidth="1"/>
    <col min="2" max="2" width="1.625" customWidth="1"/>
    <col min="3" max="3" width="4.125" customWidth="1"/>
    <col min="4" max="4" width="4.375" customWidth="1"/>
    <col min="5" max="5" width="17.125" customWidth="1"/>
    <col min="6" max="6" width="75" customWidth="1"/>
    <col min="7" max="7" width="8.625" customWidth="1"/>
    <col min="8" max="8" width="11.125" customWidth="1"/>
    <col min="9" max="9" width="12.625" style="98" customWidth="1"/>
    <col min="10" max="10" width="23.5" customWidth="1"/>
    <col min="11" max="11" width="15.5" customWidth="1"/>
    <col min="13" max="18" width="9.375" hidden="1"/>
    <col min="19" max="19" width="8.125" hidden="1" customWidth="1"/>
    <col min="20" max="20" width="29.625" hidden="1" customWidth="1"/>
    <col min="21" max="21" width="16.375" hidden="1" customWidth="1"/>
    <col min="22" max="22" width="12.375" customWidth="1"/>
    <col min="23" max="23" width="16.375" customWidth="1"/>
    <col min="24" max="24" width="12.375" customWidth="1"/>
    <col min="25" max="25" width="15" customWidth="1"/>
    <col min="26" max="26" width="11" customWidth="1"/>
    <col min="27" max="27" width="15" customWidth="1"/>
    <col min="28" max="28" width="16.375" customWidth="1"/>
    <col min="29" max="29" width="11" customWidth="1"/>
    <col min="30" max="30" width="15" customWidth="1"/>
    <col min="31" max="31" width="16.375" customWidth="1"/>
    <col min="44" max="65" width="9.375" hidden="1"/>
  </cols>
  <sheetData>
    <row r="1" spans="1:70" ht="21.75" customHeight="1" x14ac:dyDescent="0.35">
      <c r="A1" s="20"/>
      <c r="B1" s="99"/>
      <c r="C1" s="99"/>
      <c r="D1" s="100" t="s">
        <v>1</v>
      </c>
      <c r="E1" s="99"/>
      <c r="F1" s="101" t="s">
        <v>151</v>
      </c>
      <c r="G1" s="349" t="s">
        <v>152</v>
      </c>
      <c r="H1" s="349"/>
      <c r="I1" s="102"/>
      <c r="J1" s="101" t="s">
        <v>153</v>
      </c>
      <c r="K1" s="100" t="s">
        <v>154</v>
      </c>
      <c r="L1" s="101" t="s">
        <v>155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7" customHeight="1" x14ac:dyDescent="0.35">
      <c r="L2" s="313" t="s">
        <v>8</v>
      </c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23" t="s">
        <v>113</v>
      </c>
    </row>
    <row r="3" spans="1:70" ht="7" customHeight="1" x14ac:dyDescent="0.35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81</v>
      </c>
    </row>
    <row r="4" spans="1:70" ht="37" customHeight="1" x14ac:dyDescent="0.35">
      <c r="B4" s="27"/>
      <c r="C4" s="28"/>
      <c r="D4" s="29" t="s">
        <v>156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7" customHeight="1" x14ac:dyDescent="0.35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x14ac:dyDescent="0.3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 x14ac:dyDescent="0.35">
      <c r="B7" s="27"/>
      <c r="C7" s="28"/>
      <c r="D7" s="28"/>
      <c r="E7" s="350" t="str">
        <f>'Rekapitulace stavby'!K6</f>
        <v>Nové pracoviště magnetické rezonance a interního příjmu včetně reorganizace 1.PP</v>
      </c>
      <c r="F7" s="351"/>
      <c r="G7" s="351"/>
      <c r="H7" s="351"/>
      <c r="I7" s="104"/>
      <c r="J7" s="28"/>
      <c r="K7" s="30"/>
    </row>
    <row r="8" spans="1:70" s="1" customFormat="1" x14ac:dyDescent="0.35">
      <c r="B8" s="40"/>
      <c r="C8" s="41"/>
      <c r="D8" s="36" t="s">
        <v>157</v>
      </c>
      <c r="E8" s="41"/>
      <c r="F8" s="41"/>
      <c r="G8" s="41"/>
      <c r="H8" s="41"/>
      <c r="I8" s="105"/>
      <c r="J8" s="41"/>
      <c r="K8" s="44"/>
    </row>
    <row r="9" spans="1:70" s="1" customFormat="1" ht="37" customHeight="1" x14ac:dyDescent="0.35">
      <c r="B9" s="40"/>
      <c r="C9" s="41"/>
      <c r="D9" s="41"/>
      <c r="E9" s="352" t="s">
        <v>1657</v>
      </c>
      <c r="F9" s="353"/>
      <c r="G9" s="353"/>
      <c r="H9" s="353"/>
      <c r="I9" s="105"/>
      <c r="J9" s="41"/>
      <c r="K9" s="44"/>
    </row>
    <row r="10" spans="1:70" s="1" customFormat="1" x14ac:dyDescent="0.35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" customHeight="1" x14ac:dyDescent="0.35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" customHeight="1" x14ac:dyDescent="0.35">
      <c r="B12" s="40"/>
      <c r="C12" s="41"/>
      <c r="D12" s="36" t="s">
        <v>23</v>
      </c>
      <c r="E12" s="41"/>
      <c r="F12" s="34" t="s">
        <v>24</v>
      </c>
      <c r="G12" s="41"/>
      <c r="H12" s="41"/>
      <c r="I12" s="106" t="s">
        <v>25</v>
      </c>
      <c r="J12" s="107" t="str">
        <f>'Rekapitulace stavby'!AN8</f>
        <v>8. 2. 2018</v>
      </c>
      <c r="K12" s="44"/>
    </row>
    <row r="13" spans="1:70" s="1" customFormat="1" ht="10.75" customHeight="1" x14ac:dyDescent="0.35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" customHeight="1" x14ac:dyDescent="0.35">
      <c r="B14" s="40"/>
      <c r="C14" s="41"/>
      <c r="D14" s="36" t="s">
        <v>27</v>
      </c>
      <c r="E14" s="41"/>
      <c r="F14" s="41"/>
      <c r="G14" s="41"/>
      <c r="H14" s="41"/>
      <c r="I14" s="106" t="s">
        <v>28</v>
      </c>
      <c r="J14" s="34" t="s">
        <v>5</v>
      </c>
      <c r="K14" s="44"/>
    </row>
    <row r="15" spans="1:70" s="1" customFormat="1" ht="18" customHeight="1" x14ac:dyDescent="0.35">
      <c r="B15" s="40"/>
      <c r="C15" s="41"/>
      <c r="D15" s="41"/>
      <c r="E15" s="34" t="s">
        <v>29</v>
      </c>
      <c r="F15" s="41"/>
      <c r="G15" s="41"/>
      <c r="H15" s="41"/>
      <c r="I15" s="106" t="s">
        <v>30</v>
      </c>
      <c r="J15" s="34" t="s">
        <v>5</v>
      </c>
      <c r="K15" s="44"/>
    </row>
    <row r="16" spans="1:70" s="1" customFormat="1" ht="7" customHeight="1" x14ac:dyDescent="0.35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" customHeight="1" x14ac:dyDescent="0.35">
      <c r="B17" s="40"/>
      <c r="C17" s="41"/>
      <c r="D17" s="36" t="s">
        <v>31</v>
      </c>
      <c r="E17" s="41"/>
      <c r="F17" s="41"/>
      <c r="G17" s="41"/>
      <c r="H17" s="41"/>
      <c r="I17" s="106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5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7" customHeight="1" x14ac:dyDescent="0.35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" customHeight="1" x14ac:dyDescent="0.35">
      <c r="B20" s="40"/>
      <c r="C20" s="41"/>
      <c r="D20" s="36" t="s">
        <v>33</v>
      </c>
      <c r="E20" s="41"/>
      <c r="F20" s="41"/>
      <c r="G20" s="41"/>
      <c r="H20" s="41"/>
      <c r="I20" s="106" t="s">
        <v>28</v>
      </c>
      <c r="J20" s="34" t="s">
        <v>5</v>
      </c>
      <c r="K20" s="44"/>
    </row>
    <row r="21" spans="2:11" s="1" customFormat="1" ht="18" customHeight="1" x14ac:dyDescent="0.35">
      <c r="B21" s="40"/>
      <c r="C21" s="41"/>
      <c r="D21" s="41"/>
      <c r="E21" s="34" t="s">
        <v>34</v>
      </c>
      <c r="F21" s="41"/>
      <c r="G21" s="41"/>
      <c r="H21" s="41"/>
      <c r="I21" s="106" t="s">
        <v>30</v>
      </c>
      <c r="J21" s="34" t="s">
        <v>5</v>
      </c>
      <c r="K21" s="44"/>
    </row>
    <row r="22" spans="2:11" s="1" customFormat="1" ht="7" customHeight="1" x14ac:dyDescent="0.35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" customHeight="1" x14ac:dyDescent="0.35">
      <c r="B23" s="40"/>
      <c r="C23" s="41"/>
      <c r="D23" s="36" t="s">
        <v>36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 x14ac:dyDescent="0.35">
      <c r="B24" s="108"/>
      <c r="C24" s="109"/>
      <c r="D24" s="109"/>
      <c r="E24" s="338" t="s">
        <v>5</v>
      </c>
      <c r="F24" s="338"/>
      <c r="G24" s="338"/>
      <c r="H24" s="338"/>
      <c r="I24" s="110"/>
      <c r="J24" s="109"/>
      <c r="K24" s="111"/>
    </row>
    <row r="25" spans="2:11" s="1" customFormat="1" ht="7" customHeight="1" x14ac:dyDescent="0.35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7" customHeight="1" x14ac:dyDescent="0.35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4" customHeight="1" x14ac:dyDescent="0.35">
      <c r="B27" s="40"/>
      <c r="C27" s="41"/>
      <c r="D27" s="114" t="s">
        <v>37</v>
      </c>
      <c r="E27" s="41"/>
      <c r="F27" s="41"/>
      <c r="G27" s="41"/>
      <c r="H27" s="41"/>
      <c r="I27" s="105"/>
      <c r="J27" s="115">
        <f>ROUND(J78,2)</f>
        <v>0</v>
      </c>
      <c r="K27" s="44"/>
    </row>
    <row r="28" spans="2:11" s="1" customFormat="1" ht="7" customHeight="1" x14ac:dyDescent="0.35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" customHeight="1" x14ac:dyDescent="0.35">
      <c r="B29" s="40"/>
      <c r="C29" s="41"/>
      <c r="D29" s="41"/>
      <c r="E29" s="41"/>
      <c r="F29" s="45" t="s">
        <v>39</v>
      </c>
      <c r="G29" s="41"/>
      <c r="H29" s="41"/>
      <c r="I29" s="116" t="s">
        <v>38</v>
      </c>
      <c r="J29" s="45" t="s">
        <v>40</v>
      </c>
      <c r="K29" s="44"/>
    </row>
    <row r="30" spans="2:11" s="1" customFormat="1" ht="14.4" customHeight="1" x14ac:dyDescent="0.35">
      <c r="B30" s="40"/>
      <c r="C30" s="41"/>
      <c r="D30" s="48" t="s">
        <v>41</v>
      </c>
      <c r="E30" s="48" t="s">
        <v>42</v>
      </c>
      <c r="F30" s="117">
        <f>ROUND(SUM(BE78:BE81), 2)</f>
        <v>0</v>
      </c>
      <c r="G30" s="41"/>
      <c r="H30" s="41"/>
      <c r="I30" s="118">
        <v>0.21</v>
      </c>
      <c r="J30" s="117">
        <f>ROUND(ROUND((SUM(BE78:BE81)), 2)*I30, 2)</f>
        <v>0</v>
      </c>
      <c r="K30" s="44"/>
    </row>
    <row r="31" spans="2:11" s="1" customFormat="1" ht="14.4" customHeight="1" x14ac:dyDescent="0.35">
      <c r="B31" s="40"/>
      <c r="C31" s="41"/>
      <c r="D31" s="41"/>
      <c r="E31" s="48" t="s">
        <v>43</v>
      </c>
      <c r="F31" s="117">
        <f>ROUND(SUM(BF78:BF81), 2)</f>
        <v>0</v>
      </c>
      <c r="G31" s="41"/>
      <c r="H31" s="41"/>
      <c r="I31" s="118">
        <v>0.15</v>
      </c>
      <c r="J31" s="117">
        <f>ROUND(ROUND((SUM(BF78:BF81)), 2)*I31, 2)</f>
        <v>0</v>
      </c>
      <c r="K31" s="44"/>
    </row>
    <row r="32" spans="2:11" s="1" customFormat="1" ht="14.4" hidden="1" customHeight="1" x14ac:dyDescent="0.35">
      <c r="B32" s="40"/>
      <c r="C32" s="41"/>
      <c r="D32" s="41"/>
      <c r="E32" s="48" t="s">
        <v>44</v>
      </c>
      <c r="F32" s="117">
        <f>ROUND(SUM(BG78:BG81),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" hidden="1" customHeight="1" x14ac:dyDescent="0.35">
      <c r="B33" s="40"/>
      <c r="C33" s="41"/>
      <c r="D33" s="41"/>
      <c r="E33" s="48" t="s">
        <v>45</v>
      </c>
      <c r="F33" s="117">
        <f>ROUND(SUM(BH78:BH81),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" hidden="1" customHeight="1" x14ac:dyDescent="0.35">
      <c r="B34" s="40"/>
      <c r="C34" s="41"/>
      <c r="D34" s="41"/>
      <c r="E34" s="48" t="s">
        <v>46</v>
      </c>
      <c r="F34" s="117">
        <f>ROUND(SUM(BI78:BI81),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7" customHeight="1" x14ac:dyDescent="0.35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4" customHeight="1" x14ac:dyDescent="0.35">
      <c r="B36" s="40"/>
      <c r="C36" s="119"/>
      <c r="D36" s="120" t="s">
        <v>47</v>
      </c>
      <c r="E36" s="70"/>
      <c r="F36" s="70"/>
      <c r="G36" s="121" t="s">
        <v>48</v>
      </c>
      <c r="H36" s="122" t="s">
        <v>49</v>
      </c>
      <c r="I36" s="123"/>
      <c r="J36" s="124">
        <f>SUM(J27:J34)</f>
        <v>0</v>
      </c>
      <c r="K36" s="125"/>
    </row>
    <row r="37" spans="2:11" s="1" customFormat="1" ht="14.4" customHeight="1" x14ac:dyDescent="0.35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7" customHeight="1" x14ac:dyDescent="0.35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7" customHeight="1" x14ac:dyDescent="0.35">
      <c r="B42" s="40"/>
      <c r="C42" s="29" t="s">
        <v>159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7" customHeight="1" x14ac:dyDescent="0.35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" customHeight="1" x14ac:dyDescent="0.35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 x14ac:dyDescent="0.35">
      <c r="B45" s="40"/>
      <c r="C45" s="41"/>
      <c r="D45" s="41"/>
      <c r="E45" s="350" t="str">
        <f>E7</f>
        <v>Nové pracoviště magnetické rezonance a interního příjmu včetně reorganizace 1.PP</v>
      </c>
      <c r="F45" s="351"/>
      <c r="G45" s="351"/>
      <c r="H45" s="351"/>
      <c r="I45" s="105"/>
      <c r="J45" s="41"/>
      <c r="K45" s="44"/>
    </row>
    <row r="46" spans="2:11" s="1" customFormat="1" ht="14.4" customHeight="1" x14ac:dyDescent="0.35">
      <c r="B46" s="40"/>
      <c r="C46" s="36" t="s">
        <v>157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 x14ac:dyDescent="0.35">
      <c r="B47" s="40"/>
      <c r="C47" s="41"/>
      <c r="D47" s="41"/>
      <c r="E47" s="352" t="str">
        <f>E9</f>
        <v>12 - Dešťová kanalizace</v>
      </c>
      <c r="F47" s="353"/>
      <c r="G47" s="353"/>
      <c r="H47" s="353"/>
      <c r="I47" s="105"/>
      <c r="J47" s="41"/>
      <c r="K47" s="44"/>
    </row>
    <row r="48" spans="2:11" s="1" customFormat="1" ht="7" customHeight="1" x14ac:dyDescent="0.35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 x14ac:dyDescent="0.35">
      <c r="B49" s="40"/>
      <c r="C49" s="36" t="s">
        <v>23</v>
      </c>
      <c r="D49" s="41"/>
      <c r="E49" s="41"/>
      <c r="F49" s="34" t="str">
        <f>F12</f>
        <v>pavilon I,Nemocnice Děčín</v>
      </c>
      <c r="G49" s="41"/>
      <c r="H49" s="41"/>
      <c r="I49" s="106" t="s">
        <v>25</v>
      </c>
      <c r="J49" s="107" t="str">
        <f>IF(J12="","",J12)</f>
        <v>8. 2. 2018</v>
      </c>
      <c r="K49" s="44"/>
    </row>
    <row r="50" spans="2:47" s="1" customFormat="1" ht="7" customHeight="1" x14ac:dyDescent="0.35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x14ac:dyDescent="0.35">
      <c r="B51" s="40"/>
      <c r="C51" s="36" t="s">
        <v>27</v>
      </c>
      <c r="D51" s="41"/>
      <c r="E51" s="41"/>
      <c r="F51" s="34" t="str">
        <f>E15</f>
        <v>Krajská zdravotní, a.s. - Nemocnice Děčín, o.z.</v>
      </c>
      <c r="G51" s="41"/>
      <c r="H51" s="41"/>
      <c r="I51" s="106" t="s">
        <v>33</v>
      </c>
      <c r="J51" s="338" t="str">
        <f>E21</f>
        <v>JIKA CZ, ing Jiří Slánský</v>
      </c>
      <c r="K51" s="44"/>
    </row>
    <row r="52" spans="2:47" s="1" customFormat="1" ht="14.4" customHeight="1" x14ac:dyDescent="0.35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05"/>
      <c r="J52" s="345"/>
      <c r="K52" s="44"/>
    </row>
    <row r="53" spans="2:47" s="1" customFormat="1" ht="10.25" customHeight="1" x14ac:dyDescent="0.35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 x14ac:dyDescent="0.35">
      <c r="B54" s="40"/>
      <c r="C54" s="129" t="s">
        <v>160</v>
      </c>
      <c r="D54" s="119"/>
      <c r="E54" s="119"/>
      <c r="F54" s="119"/>
      <c r="G54" s="119"/>
      <c r="H54" s="119"/>
      <c r="I54" s="130"/>
      <c r="J54" s="131" t="s">
        <v>161</v>
      </c>
      <c r="K54" s="132"/>
    </row>
    <row r="55" spans="2:47" s="1" customFormat="1" ht="10.25" customHeight="1" x14ac:dyDescent="0.35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 x14ac:dyDescent="0.35">
      <c r="B56" s="40"/>
      <c r="C56" s="133" t="s">
        <v>162</v>
      </c>
      <c r="D56" s="41"/>
      <c r="E56" s="41"/>
      <c r="F56" s="41"/>
      <c r="G56" s="41"/>
      <c r="H56" s="41"/>
      <c r="I56" s="105"/>
      <c r="J56" s="115">
        <f>J78</f>
        <v>0</v>
      </c>
      <c r="K56" s="44"/>
      <c r="AU56" s="23" t="s">
        <v>163</v>
      </c>
    </row>
    <row r="57" spans="2:47" s="7" customFormat="1" ht="25" customHeight="1" x14ac:dyDescent="0.35">
      <c r="B57" s="134"/>
      <c r="C57" s="135"/>
      <c r="D57" s="136" t="s">
        <v>1618</v>
      </c>
      <c r="E57" s="137"/>
      <c r="F57" s="137"/>
      <c r="G57" s="137"/>
      <c r="H57" s="137"/>
      <c r="I57" s="138"/>
      <c r="J57" s="139">
        <f>J79</f>
        <v>0</v>
      </c>
      <c r="K57" s="140"/>
    </row>
    <row r="58" spans="2:47" s="8" customFormat="1" ht="19.899999999999999" customHeight="1" x14ac:dyDescent="0.35">
      <c r="B58" s="141"/>
      <c r="C58" s="142"/>
      <c r="D58" s="143" t="s">
        <v>1658</v>
      </c>
      <c r="E58" s="144"/>
      <c r="F58" s="144"/>
      <c r="G58" s="144"/>
      <c r="H58" s="144"/>
      <c r="I58" s="145"/>
      <c r="J58" s="146">
        <f>J80</f>
        <v>0</v>
      </c>
      <c r="K58" s="147"/>
    </row>
    <row r="59" spans="2:47" s="1" customFormat="1" ht="21.75" customHeight="1" x14ac:dyDescent="0.35">
      <c r="B59" s="40"/>
      <c r="C59" s="41"/>
      <c r="D59" s="41"/>
      <c r="E59" s="41"/>
      <c r="F59" s="41"/>
      <c r="G59" s="41"/>
      <c r="H59" s="41"/>
      <c r="I59" s="105"/>
      <c r="J59" s="41"/>
      <c r="K59" s="44"/>
    </row>
    <row r="60" spans="2:47" s="1" customFormat="1" ht="7" customHeight="1" x14ac:dyDescent="0.35">
      <c r="B60" s="55"/>
      <c r="C60" s="56"/>
      <c r="D60" s="56"/>
      <c r="E60" s="56"/>
      <c r="F60" s="56"/>
      <c r="G60" s="56"/>
      <c r="H60" s="56"/>
      <c r="I60" s="126"/>
      <c r="J60" s="56"/>
      <c r="K60" s="57"/>
    </row>
    <row r="64" spans="2:47" s="1" customFormat="1" ht="7" customHeight="1" x14ac:dyDescent="0.35">
      <c r="B64" s="58"/>
      <c r="C64" s="59"/>
      <c r="D64" s="59"/>
      <c r="E64" s="59"/>
      <c r="F64" s="59"/>
      <c r="G64" s="59"/>
      <c r="H64" s="59"/>
      <c r="I64" s="127"/>
      <c r="J64" s="59"/>
      <c r="K64" s="59"/>
      <c r="L64" s="40"/>
    </row>
    <row r="65" spans="2:63" s="1" customFormat="1" ht="37" customHeight="1" x14ac:dyDescent="0.35">
      <c r="B65" s="40"/>
      <c r="C65" s="60" t="s">
        <v>188</v>
      </c>
      <c r="L65" s="40"/>
    </row>
    <row r="66" spans="2:63" s="1" customFormat="1" ht="7" customHeight="1" x14ac:dyDescent="0.35">
      <c r="B66" s="40"/>
      <c r="L66" s="40"/>
    </row>
    <row r="67" spans="2:63" s="1" customFormat="1" ht="14.4" customHeight="1" x14ac:dyDescent="0.35">
      <c r="B67" s="40"/>
      <c r="C67" s="62" t="s">
        <v>19</v>
      </c>
      <c r="L67" s="40"/>
    </row>
    <row r="68" spans="2:63" s="1" customFormat="1" ht="16.5" customHeight="1" x14ac:dyDescent="0.35">
      <c r="B68" s="40"/>
      <c r="E68" s="346" t="str">
        <f>E7</f>
        <v>Nové pracoviště magnetické rezonance a interního příjmu včetně reorganizace 1.PP</v>
      </c>
      <c r="F68" s="347"/>
      <c r="G68" s="347"/>
      <c r="H68" s="347"/>
      <c r="L68" s="40"/>
    </row>
    <row r="69" spans="2:63" s="1" customFormat="1" ht="14.4" customHeight="1" x14ac:dyDescent="0.35">
      <c r="B69" s="40"/>
      <c r="C69" s="62" t="s">
        <v>157</v>
      </c>
      <c r="L69" s="40"/>
    </row>
    <row r="70" spans="2:63" s="1" customFormat="1" ht="17.25" customHeight="1" x14ac:dyDescent="0.35">
      <c r="B70" s="40"/>
      <c r="E70" s="319" t="str">
        <f>E9</f>
        <v>12 - Dešťová kanalizace</v>
      </c>
      <c r="F70" s="348"/>
      <c r="G70" s="348"/>
      <c r="H70" s="348"/>
      <c r="L70" s="40"/>
    </row>
    <row r="71" spans="2:63" s="1" customFormat="1" ht="7" customHeight="1" x14ac:dyDescent="0.35">
      <c r="B71" s="40"/>
      <c r="L71" s="40"/>
    </row>
    <row r="72" spans="2:63" s="1" customFormat="1" ht="18" customHeight="1" x14ac:dyDescent="0.35">
      <c r="B72" s="40"/>
      <c r="C72" s="62" t="s">
        <v>23</v>
      </c>
      <c r="F72" s="148" t="str">
        <f>F12</f>
        <v>pavilon I,Nemocnice Děčín</v>
      </c>
      <c r="I72" s="149" t="s">
        <v>25</v>
      </c>
      <c r="J72" s="66" t="str">
        <f>IF(J12="","",J12)</f>
        <v>8. 2. 2018</v>
      </c>
      <c r="L72" s="40"/>
    </row>
    <row r="73" spans="2:63" s="1" customFormat="1" ht="7" customHeight="1" x14ac:dyDescent="0.35">
      <c r="B73" s="40"/>
      <c r="L73" s="40"/>
    </row>
    <row r="74" spans="2:63" s="1" customFormat="1" x14ac:dyDescent="0.35">
      <c r="B74" s="40"/>
      <c r="C74" s="62" t="s">
        <v>27</v>
      </c>
      <c r="F74" s="148" t="str">
        <f>E15</f>
        <v>Krajská zdravotní, a.s. - Nemocnice Děčín, o.z.</v>
      </c>
      <c r="I74" s="149" t="s">
        <v>33</v>
      </c>
      <c r="J74" s="148" t="str">
        <f>E21</f>
        <v>JIKA CZ, ing Jiří Slánský</v>
      </c>
      <c r="L74" s="40"/>
    </row>
    <row r="75" spans="2:63" s="1" customFormat="1" ht="14.4" customHeight="1" x14ac:dyDescent="0.35">
      <c r="B75" s="40"/>
      <c r="C75" s="62" t="s">
        <v>31</v>
      </c>
      <c r="F75" s="148" t="str">
        <f>IF(E18="","",E18)</f>
        <v/>
      </c>
      <c r="L75" s="40"/>
    </row>
    <row r="76" spans="2:63" s="1" customFormat="1" ht="10.25" customHeight="1" x14ac:dyDescent="0.35">
      <c r="B76" s="40"/>
      <c r="L76" s="40"/>
    </row>
    <row r="77" spans="2:63" s="9" customFormat="1" ht="29.25" customHeight="1" x14ac:dyDescent="0.35">
      <c r="B77" s="150"/>
      <c r="C77" s="151" t="s">
        <v>189</v>
      </c>
      <c r="D77" s="152" t="s">
        <v>56</v>
      </c>
      <c r="E77" s="152" t="s">
        <v>52</v>
      </c>
      <c r="F77" s="152" t="s">
        <v>190</v>
      </c>
      <c r="G77" s="152" t="s">
        <v>191</v>
      </c>
      <c r="H77" s="152" t="s">
        <v>192</v>
      </c>
      <c r="I77" s="153" t="s">
        <v>193</v>
      </c>
      <c r="J77" s="152" t="s">
        <v>161</v>
      </c>
      <c r="K77" s="154" t="s">
        <v>194</v>
      </c>
      <c r="L77" s="150"/>
      <c r="M77" s="72" t="s">
        <v>195</v>
      </c>
      <c r="N77" s="73" t="s">
        <v>41</v>
      </c>
      <c r="O77" s="73" t="s">
        <v>196</v>
      </c>
      <c r="P77" s="73" t="s">
        <v>197</v>
      </c>
      <c r="Q77" s="73" t="s">
        <v>198</v>
      </c>
      <c r="R77" s="73" t="s">
        <v>199</v>
      </c>
      <c r="S77" s="73" t="s">
        <v>200</v>
      </c>
      <c r="T77" s="74" t="s">
        <v>201</v>
      </c>
    </row>
    <row r="78" spans="2:63" s="1" customFormat="1" ht="29.25" customHeight="1" x14ac:dyDescent="0.35">
      <c r="B78" s="40"/>
      <c r="C78" s="76" t="s">
        <v>162</v>
      </c>
      <c r="J78" s="155">
        <f>BK78</f>
        <v>0</v>
      </c>
      <c r="L78" s="40"/>
      <c r="M78" s="75"/>
      <c r="N78" s="67"/>
      <c r="O78" s="67"/>
      <c r="P78" s="156">
        <f>P79</f>
        <v>0</v>
      </c>
      <c r="Q78" s="67"/>
      <c r="R78" s="156">
        <f>R79</f>
        <v>0</v>
      </c>
      <c r="S78" s="67"/>
      <c r="T78" s="157">
        <f>T79</f>
        <v>0</v>
      </c>
      <c r="AT78" s="23" t="s">
        <v>70</v>
      </c>
      <c r="AU78" s="23" t="s">
        <v>163</v>
      </c>
      <c r="BK78" s="158">
        <f>BK79</f>
        <v>0</v>
      </c>
    </row>
    <row r="79" spans="2:63" s="10" customFormat="1" ht="37.4" customHeight="1" x14ac:dyDescent="0.35">
      <c r="B79" s="159"/>
      <c r="D79" s="160" t="s">
        <v>70</v>
      </c>
      <c r="E79" s="161" t="s">
        <v>202</v>
      </c>
      <c r="F79" s="161" t="s">
        <v>202</v>
      </c>
      <c r="I79" s="162"/>
      <c r="J79" s="163">
        <f>BK79</f>
        <v>0</v>
      </c>
      <c r="L79" s="159"/>
      <c r="M79" s="164"/>
      <c r="N79" s="165"/>
      <c r="O79" s="165"/>
      <c r="P79" s="166">
        <f>P80</f>
        <v>0</v>
      </c>
      <c r="Q79" s="165"/>
      <c r="R79" s="166">
        <f>R80</f>
        <v>0</v>
      </c>
      <c r="S79" s="165"/>
      <c r="T79" s="167">
        <f>T80</f>
        <v>0</v>
      </c>
      <c r="AR79" s="160" t="s">
        <v>79</v>
      </c>
      <c r="AT79" s="168" t="s">
        <v>70</v>
      </c>
      <c r="AU79" s="168" t="s">
        <v>71</v>
      </c>
      <c r="AY79" s="160" t="s">
        <v>204</v>
      </c>
      <c r="BK79" s="169">
        <f>BK80</f>
        <v>0</v>
      </c>
    </row>
    <row r="80" spans="2:63" s="10" customFormat="1" ht="19.899999999999999" customHeight="1" x14ac:dyDescent="0.35">
      <c r="B80" s="159"/>
      <c r="D80" s="160" t="s">
        <v>70</v>
      </c>
      <c r="E80" s="170" t="s">
        <v>1629</v>
      </c>
      <c r="F80" s="170" t="s">
        <v>112</v>
      </c>
      <c r="I80" s="162"/>
      <c r="J80" s="171">
        <f>BK80</f>
        <v>0</v>
      </c>
      <c r="L80" s="159"/>
      <c r="M80" s="164"/>
      <c r="N80" s="165"/>
      <c r="O80" s="165"/>
      <c r="P80" s="166">
        <f>P81</f>
        <v>0</v>
      </c>
      <c r="Q80" s="165"/>
      <c r="R80" s="166">
        <f>R81</f>
        <v>0</v>
      </c>
      <c r="S80" s="165"/>
      <c r="T80" s="167">
        <f>T81</f>
        <v>0</v>
      </c>
      <c r="AR80" s="160" t="s">
        <v>79</v>
      </c>
      <c r="AT80" s="168" t="s">
        <v>70</v>
      </c>
      <c r="AU80" s="168" t="s">
        <v>79</v>
      </c>
      <c r="AY80" s="160" t="s">
        <v>204</v>
      </c>
      <c r="BK80" s="169">
        <f>BK81</f>
        <v>0</v>
      </c>
    </row>
    <row r="81" spans="2:65" s="1" customFormat="1" ht="16.5" customHeight="1" x14ac:dyDescent="0.35">
      <c r="B81" s="172"/>
      <c r="C81" s="173" t="s">
        <v>79</v>
      </c>
      <c r="D81" s="173" t="s">
        <v>206</v>
      </c>
      <c r="E81" s="174" t="s">
        <v>1629</v>
      </c>
      <c r="F81" s="175" t="s">
        <v>112</v>
      </c>
      <c r="G81" s="176" t="s">
        <v>831</v>
      </c>
      <c r="H81" s="177">
        <v>1</v>
      </c>
      <c r="I81" s="178"/>
      <c r="J81" s="179">
        <f>ROUND(I81*H81,2)</f>
        <v>0</v>
      </c>
      <c r="K81" s="175" t="s">
        <v>5</v>
      </c>
      <c r="L81" s="40"/>
      <c r="M81" s="180" t="s">
        <v>5</v>
      </c>
      <c r="N81" s="219" t="s">
        <v>42</v>
      </c>
      <c r="O81" s="220"/>
      <c r="P81" s="221">
        <f>O81*H81</f>
        <v>0</v>
      </c>
      <c r="Q81" s="221">
        <v>0</v>
      </c>
      <c r="R81" s="221">
        <f>Q81*H81</f>
        <v>0</v>
      </c>
      <c r="S81" s="221">
        <v>0</v>
      </c>
      <c r="T81" s="222">
        <f>S81*H81</f>
        <v>0</v>
      </c>
      <c r="AR81" s="23" t="s">
        <v>211</v>
      </c>
      <c r="AT81" s="23" t="s">
        <v>206</v>
      </c>
      <c r="AU81" s="23" t="s">
        <v>81</v>
      </c>
      <c r="AY81" s="23" t="s">
        <v>204</v>
      </c>
      <c r="BE81" s="184">
        <f>IF(N81="základní",J81,0)</f>
        <v>0</v>
      </c>
      <c r="BF81" s="184">
        <f>IF(N81="snížená",J81,0)</f>
        <v>0</v>
      </c>
      <c r="BG81" s="184">
        <f>IF(N81="zákl. přenesená",J81,0)</f>
        <v>0</v>
      </c>
      <c r="BH81" s="184">
        <f>IF(N81="sníž. přenesená",J81,0)</f>
        <v>0</v>
      </c>
      <c r="BI81" s="184">
        <f>IF(N81="nulová",J81,0)</f>
        <v>0</v>
      </c>
      <c r="BJ81" s="23" t="s">
        <v>79</v>
      </c>
      <c r="BK81" s="184">
        <f>ROUND(I81*H81,2)</f>
        <v>0</v>
      </c>
      <c r="BL81" s="23" t="s">
        <v>211</v>
      </c>
      <c r="BM81" s="23" t="s">
        <v>1659</v>
      </c>
    </row>
    <row r="82" spans="2:65" s="1" customFormat="1" ht="7" customHeight="1" x14ac:dyDescent="0.35">
      <c r="B82" s="55"/>
      <c r="C82" s="56"/>
      <c r="D82" s="56"/>
      <c r="E82" s="56"/>
      <c r="F82" s="56"/>
      <c r="G82" s="56"/>
      <c r="H82" s="56"/>
      <c r="I82" s="126"/>
      <c r="J82" s="56"/>
      <c r="K82" s="56"/>
      <c r="L82" s="40"/>
    </row>
  </sheetData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5"/>
  <cols>
    <col min="1" max="1" width="8.375" customWidth="1"/>
    <col min="2" max="2" width="1.625" customWidth="1"/>
    <col min="3" max="3" width="4.125" customWidth="1"/>
    <col min="4" max="4" width="4.375" customWidth="1"/>
    <col min="5" max="5" width="17.125" customWidth="1"/>
    <col min="6" max="6" width="75" customWidth="1"/>
    <col min="7" max="7" width="8.625" customWidth="1"/>
    <col min="8" max="8" width="11.125" customWidth="1"/>
    <col min="9" max="9" width="12.625" style="98" customWidth="1"/>
    <col min="10" max="10" width="23.5" customWidth="1"/>
    <col min="11" max="11" width="15.5" customWidth="1"/>
    <col min="13" max="18" width="9.375" hidden="1"/>
    <col min="19" max="19" width="8.125" hidden="1" customWidth="1"/>
    <col min="20" max="20" width="29.625" hidden="1" customWidth="1"/>
    <col min="21" max="21" width="16.375" hidden="1" customWidth="1"/>
    <col min="22" max="22" width="12.375" customWidth="1"/>
    <col min="23" max="23" width="16.375" customWidth="1"/>
    <col min="24" max="24" width="12.375" customWidth="1"/>
    <col min="25" max="25" width="15" customWidth="1"/>
    <col min="26" max="26" width="11" customWidth="1"/>
    <col min="27" max="27" width="15" customWidth="1"/>
    <col min="28" max="28" width="16.375" customWidth="1"/>
    <col min="29" max="29" width="11" customWidth="1"/>
    <col min="30" max="30" width="15" customWidth="1"/>
    <col min="31" max="31" width="16.375" customWidth="1"/>
    <col min="44" max="65" width="9.375" hidden="1"/>
  </cols>
  <sheetData>
    <row r="1" spans="1:70" ht="21.75" customHeight="1" x14ac:dyDescent="0.35">
      <c r="A1" s="20"/>
      <c r="B1" s="99"/>
      <c r="C1" s="99"/>
      <c r="D1" s="100" t="s">
        <v>1</v>
      </c>
      <c r="E1" s="99"/>
      <c r="F1" s="101" t="s">
        <v>151</v>
      </c>
      <c r="G1" s="349" t="s">
        <v>152</v>
      </c>
      <c r="H1" s="349"/>
      <c r="I1" s="102"/>
      <c r="J1" s="101" t="s">
        <v>153</v>
      </c>
      <c r="K1" s="100" t="s">
        <v>154</v>
      </c>
      <c r="L1" s="101" t="s">
        <v>155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7" customHeight="1" x14ac:dyDescent="0.35">
      <c r="L2" s="313" t="s">
        <v>8</v>
      </c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23" t="s">
        <v>116</v>
      </c>
    </row>
    <row r="3" spans="1:70" ht="7" customHeight="1" x14ac:dyDescent="0.35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81</v>
      </c>
    </row>
    <row r="4" spans="1:70" ht="37" customHeight="1" x14ac:dyDescent="0.35">
      <c r="B4" s="27"/>
      <c r="C4" s="28"/>
      <c r="D4" s="29" t="s">
        <v>156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7" customHeight="1" x14ac:dyDescent="0.35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x14ac:dyDescent="0.3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 x14ac:dyDescent="0.35">
      <c r="B7" s="27"/>
      <c r="C7" s="28"/>
      <c r="D7" s="28"/>
      <c r="E7" s="350" t="str">
        <f>'Rekapitulace stavby'!K6</f>
        <v>Nové pracoviště magnetické rezonance a interního příjmu včetně reorganizace 1.PP</v>
      </c>
      <c r="F7" s="351"/>
      <c r="G7" s="351"/>
      <c r="H7" s="351"/>
      <c r="I7" s="104"/>
      <c r="J7" s="28"/>
      <c r="K7" s="30"/>
    </row>
    <row r="8" spans="1:70" s="1" customFormat="1" x14ac:dyDescent="0.35">
      <c r="B8" s="40"/>
      <c r="C8" s="41"/>
      <c r="D8" s="36" t="s">
        <v>157</v>
      </c>
      <c r="E8" s="41"/>
      <c r="F8" s="41"/>
      <c r="G8" s="41"/>
      <c r="H8" s="41"/>
      <c r="I8" s="105"/>
      <c r="J8" s="41"/>
      <c r="K8" s="44"/>
    </row>
    <row r="9" spans="1:70" s="1" customFormat="1" ht="37" customHeight="1" x14ac:dyDescent="0.35">
      <c r="B9" s="40"/>
      <c r="C9" s="41"/>
      <c r="D9" s="41"/>
      <c r="E9" s="352" t="s">
        <v>1660</v>
      </c>
      <c r="F9" s="353"/>
      <c r="G9" s="353"/>
      <c r="H9" s="353"/>
      <c r="I9" s="105"/>
      <c r="J9" s="41"/>
      <c r="K9" s="44"/>
    </row>
    <row r="10" spans="1:70" s="1" customFormat="1" x14ac:dyDescent="0.35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" customHeight="1" x14ac:dyDescent="0.35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" customHeight="1" x14ac:dyDescent="0.35">
      <c r="B12" s="40"/>
      <c r="C12" s="41"/>
      <c r="D12" s="36" t="s">
        <v>23</v>
      </c>
      <c r="E12" s="41"/>
      <c r="F12" s="34" t="s">
        <v>24</v>
      </c>
      <c r="G12" s="41"/>
      <c r="H12" s="41"/>
      <c r="I12" s="106" t="s">
        <v>25</v>
      </c>
      <c r="J12" s="107" t="str">
        <f>'Rekapitulace stavby'!AN8</f>
        <v>8. 2. 2018</v>
      </c>
      <c r="K12" s="44"/>
    </row>
    <row r="13" spans="1:70" s="1" customFormat="1" ht="10.75" customHeight="1" x14ac:dyDescent="0.35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" customHeight="1" x14ac:dyDescent="0.35">
      <c r="B14" s="40"/>
      <c r="C14" s="41"/>
      <c r="D14" s="36" t="s">
        <v>27</v>
      </c>
      <c r="E14" s="41"/>
      <c r="F14" s="41"/>
      <c r="G14" s="41"/>
      <c r="H14" s="41"/>
      <c r="I14" s="106" t="s">
        <v>28</v>
      </c>
      <c r="J14" s="34" t="s">
        <v>5</v>
      </c>
      <c r="K14" s="44"/>
    </row>
    <row r="15" spans="1:70" s="1" customFormat="1" ht="18" customHeight="1" x14ac:dyDescent="0.35">
      <c r="B15" s="40"/>
      <c r="C15" s="41"/>
      <c r="D15" s="41"/>
      <c r="E15" s="34" t="s">
        <v>29</v>
      </c>
      <c r="F15" s="41"/>
      <c r="G15" s="41"/>
      <c r="H15" s="41"/>
      <c r="I15" s="106" t="s">
        <v>30</v>
      </c>
      <c r="J15" s="34" t="s">
        <v>5</v>
      </c>
      <c r="K15" s="44"/>
    </row>
    <row r="16" spans="1:70" s="1" customFormat="1" ht="7" customHeight="1" x14ac:dyDescent="0.35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" customHeight="1" x14ac:dyDescent="0.35">
      <c r="B17" s="40"/>
      <c r="C17" s="41"/>
      <c r="D17" s="36" t="s">
        <v>31</v>
      </c>
      <c r="E17" s="41"/>
      <c r="F17" s="41"/>
      <c r="G17" s="41"/>
      <c r="H17" s="41"/>
      <c r="I17" s="106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5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7" customHeight="1" x14ac:dyDescent="0.35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" customHeight="1" x14ac:dyDescent="0.35">
      <c r="B20" s="40"/>
      <c r="C20" s="41"/>
      <c r="D20" s="36" t="s">
        <v>33</v>
      </c>
      <c r="E20" s="41"/>
      <c r="F20" s="41"/>
      <c r="G20" s="41"/>
      <c r="H20" s="41"/>
      <c r="I20" s="106" t="s">
        <v>28</v>
      </c>
      <c r="J20" s="34" t="s">
        <v>5</v>
      </c>
      <c r="K20" s="44"/>
    </row>
    <row r="21" spans="2:11" s="1" customFormat="1" ht="18" customHeight="1" x14ac:dyDescent="0.35">
      <c r="B21" s="40"/>
      <c r="C21" s="41"/>
      <c r="D21" s="41"/>
      <c r="E21" s="34" t="s">
        <v>34</v>
      </c>
      <c r="F21" s="41"/>
      <c r="G21" s="41"/>
      <c r="H21" s="41"/>
      <c r="I21" s="106" t="s">
        <v>30</v>
      </c>
      <c r="J21" s="34" t="s">
        <v>5</v>
      </c>
      <c r="K21" s="44"/>
    </row>
    <row r="22" spans="2:11" s="1" customFormat="1" ht="7" customHeight="1" x14ac:dyDescent="0.35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" customHeight="1" x14ac:dyDescent="0.35">
      <c r="B23" s="40"/>
      <c r="C23" s="41"/>
      <c r="D23" s="36" t="s">
        <v>36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 x14ac:dyDescent="0.35">
      <c r="B24" s="108"/>
      <c r="C24" s="109"/>
      <c r="D24" s="109"/>
      <c r="E24" s="338" t="s">
        <v>5</v>
      </c>
      <c r="F24" s="338"/>
      <c r="G24" s="338"/>
      <c r="H24" s="338"/>
      <c r="I24" s="110"/>
      <c r="J24" s="109"/>
      <c r="K24" s="111"/>
    </row>
    <row r="25" spans="2:11" s="1" customFormat="1" ht="7" customHeight="1" x14ac:dyDescent="0.35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7" customHeight="1" x14ac:dyDescent="0.35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4" customHeight="1" x14ac:dyDescent="0.35">
      <c r="B27" s="40"/>
      <c r="C27" s="41"/>
      <c r="D27" s="114" t="s">
        <v>37</v>
      </c>
      <c r="E27" s="41"/>
      <c r="F27" s="41"/>
      <c r="G27" s="41"/>
      <c r="H27" s="41"/>
      <c r="I27" s="105"/>
      <c r="J27" s="115">
        <f>ROUND(J78,2)</f>
        <v>0</v>
      </c>
      <c r="K27" s="44"/>
    </row>
    <row r="28" spans="2:11" s="1" customFormat="1" ht="7" customHeight="1" x14ac:dyDescent="0.35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" customHeight="1" x14ac:dyDescent="0.35">
      <c r="B29" s="40"/>
      <c r="C29" s="41"/>
      <c r="D29" s="41"/>
      <c r="E29" s="41"/>
      <c r="F29" s="45" t="s">
        <v>39</v>
      </c>
      <c r="G29" s="41"/>
      <c r="H29" s="41"/>
      <c r="I29" s="116" t="s">
        <v>38</v>
      </c>
      <c r="J29" s="45" t="s">
        <v>40</v>
      </c>
      <c r="K29" s="44"/>
    </row>
    <row r="30" spans="2:11" s="1" customFormat="1" ht="14.4" customHeight="1" x14ac:dyDescent="0.35">
      <c r="B30" s="40"/>
      <c r="C30" s="41"/>
      <c r="D30" s="48" t="s">
        <v>41</v>
      </c>
      <c r="E30" s="48" t="s">
        <v>42</v>
      </c>
      <c r="F30" s="117">
        <f>ROUND(SUM(BE78:BE81), 2)</f>
        <v>0</v>
      </c>
      <c r="G30" s="41"/>
      <c r="H30" s="41"/>
      <c r="I30" s="118">
        <v>0.21</v>
      </c>
      <c r="J30" s="117">
        <f>ROUND(ROUND((SUM(BE78:BE81)), 2)*I30, 2)</f>
        <v>0</v>
      </c>
      <c r="K30" s="44"/>
    </row>
    <row r="31" spans="2:11" s="1" customFormat="1" ht="14.4" customHeight="1" x14ac:dyDescent="0.35">
      <c r="B31" s="40"/>
      <c r="C31" s="41"/>
      <c r="D31" s="41"/>
      <c r="E31" s="48" t="s">
        <v>43</v>
      </c>
      <c r="F31" s="117">
        <f>ROUND(SUM(BF78:BF81), 2)</f>
        <v>0</v>
      </c>
      <c r="G31" s="41"/>
      <c r="H31" s="41"/>
      <c r="I31" s="118">
        <v>0.15</v>
      </c>
      <c r="J31" s="117">
        <f>ROUND(ROUND((SUM(BF78:BF81)), 2)*I31, 2)</f>
        <v>0</v>
      </c>
      <c r="K31" s="44"/>
    </row>
    <row r="32" spans="2:11" s="1" customFormat="1" ht="14.4" hidden="1" customHeight="1" x14ac:dyDescent="0.35">
      <c r="B32" s="40"/>
      <c r="C32" s="41"/>
      <c r="D32" s="41"/>
      <c r="E32" s="48" t="s">
        <v>44</v>
      </c>
      <c r="F32" s="117">
        <f>ROUND(SUM(BG78:BG81),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" hidden="1" customHeight="1" x14ac:dyDescent="0.35">
      <c r="B33" s="40"/>
      <c r="C33" s="41"/>
      <c r="D33" s="41"/>
      <c r="E33" s="48" t="s">
        <v>45</v>
      </c>
      <c r="F33" s="117">
        <f>ROUND(SUM(BH78:BH81),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" hidden="1" customHeight="1" x14ac:dyDescent="0.35">
      <c r="B34" s="40"/>
      <c r="C34" s="41"/>
      <c r="D34" s="41"/>
      <c r="E34" s="48" t="s">
        <v>46</v>
      </c>
      <c r="F34" s="117">
        <f>ROUND(SUM(BI78:BI81),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7" customHeight="1" x14ac:dyDescent="0.35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4" customHeight="1" x14ac:dyDescent="0.35">
      <c r="B36" s="40"/>
      <c r="C36" s="119"/>
      <c r="D36" s="120" t="s">
        <v>47</v>
      </c>
      <c r="E36" s="70"/>
      <c r="F36" s="70"/>
      <c r="G36" s="121" t="s">
        <v>48</v>
      </c>
      <c r="H36" s="122" t="s">
        <v>49</v>
      </c>
      <c r="I36" s="123"/>
      <c r="J36" s="124">
        <f>SUM(J27:J34)</f>
        <v>0</v>
      </c>
      <c r="K36" s="125"/>
    </row>
    <row r="37" spans="2:11" s="1" customFormat="1" ht="14.4" customHeight="1" x14ac:dyDescent="0.35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7" customHeight="1" x14ac:dyDescent="0.35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7" customHeight="1" x14ac:dyDescent="0.35">
      <c r="B42" s="40"/>
      <c r="C42" s="29" t="s">
        <v>159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7" customHeight="1" x14ac:dyDescent="0.35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" customHeight="1" x14ac:dyDescent="0.35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 x14ac:dyDescent="0.35">
      <c r="B45" s="40"/>
      <c r="C45" s="41"/>
      <c r="D45" s="41"/>
      <c r="E45" s="350" t="str">
        <f>E7</f>
        <v>Nové pracoviště magnetické rezonance a interního příjmu včetně reorganizace 1.PP</v>
      </c>
      <c r="F45" s="351"/>
      <c r="G45" s="351"/>
      <c r="H45" s="351"/>
      <c r="I45" s="105"/>
      <c r="J45" s="41"/>
      <c r="K45" s="44"/>
    </row>
    <row r="46" spans="2:11" s="1" customFormat="1" ht="14.4" customHeight="1" x14ac:dyDescent="0.35">
      <c r="B46" s="40"/>
      <c r="C46" s="36" t="s">
        <v>157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 x14ac:dyDescent="0.35">
      <c r="B47" s="40"/>
      <c r="C47" s="41"/>
      <c r="D47" s="41"/>
      <c r="E47" s="352" t="str">
        <f>E9</f>
        <v>13 - Přeložka vodovodu</v>
      </c>
      <c r="F47" s="353"/>
      <c r="G47" s="353"/>
      <c r="H47" s="353"/>
      <c r="I47" s="105"/>
      <c r="J47" s="41"/>
      <c r="K47" s="44"/>
    </row>
    <row r="48" spans="2:11" s="1" customFormat="1" ht="7" customHeight="1" x14ac:dyDescent="0.35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 x14ac:dyDescent="0.35">
      <c r="B49" s="40"/>
      <c r="C49" s="36" t="s">
        <v>23</v>
      </c>
      <c r="D49" s="41"/>
      <c r="E49" s="41"/>
      <c r="F49" s="34" t="str">
        <f>F12</f>
        <v>pavilon I,Nemocnice Děčín</v>
      </c>
      <c r="G49" s="41"/>
      <c r="H49" s="41"/>
      <c r="I49" s="106" t="s">
        <v>25</v>
      </c>
      <c r="J49" s="107" t="str">
        <f>IF(J12="","",J12)</f>
        <v>8. 2. 2018</v>
      </c>
      <c r="K49" s="44"/>
    </row>
    <row r="50" spans="2:47" s="1" customFormat="1" ht="7" customHeight="1" x14ac:dyDescent="0.35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x14ac:dyDescent="0.35">
      <c r="B51" s="40"/>
      <c r="C51" s="36" t="s">
        <v>27</v>
      </c>
      <c r="D51" s="41"/>
      <c r="E51" s="41"/>
      <c r="F51" s="34" t="str">
        <f>E15</f>
        <v>Krajská zdravotní, a.s. - Nemocnice Děčín, o.z.</v>
      </c>
      <c r="G51" s="41"/>
      <c r="H51" s="41"/>
      <c r="I51" s="106" t="s">
        <v>33</v>
      </c>
      <c r="J51" s="338" t="str">
        <f>E21</f>
        <v>JIKA CZ, ing Jiří Slánský</v>
      </c>
      <c r="K51" s="44"/>
    </row>
    <row r="52" spans="2:47" s="1" customFormat="1" ht="14.4" customHeight="1" x14ac:dyDescent="0.35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05"/>
      <c r="J52" s="345"/>
      <c r="K52" s="44"/>
    </row>
    <row r="53" spans="2:47" s="1" customFormat="1" ht="10.25" customHeight="1" x14ac:dyDescent="0.35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 x14ac:dyDescent="0.35">
      <c r="B54" s="40"/>
      <c r="C54" s="129" t="s">
        <v>160</v>
      </c>
      <c r="D54" s="119"/>
      <c r="E54" s="119"/>
      <c r="F54" s="119"/>
      <c r="G54" s="119"/>
      <c r="H54" s="119"/>
      <c r="I54" s="130"/>
      <c r="J54" s="131" t="s">
        <v>161</v>
      </c>
      <c r="K54" s="132"/>
    </row>
    <row r="55" spans="2:47" s="1" customFormat="1" ht="10.25" customHeight="1" x14ac:dyDescent="0.35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 x14ac:dyDescent="0.35">
      <c r="B56" s="40"/>
      <c r="C56" s="133" t="s">
        <v>162</v>
      </c>
      <c r="D56" s="41"/>
      <c r="E56" s="41"/>
      <c r="F56" s="41"/>
      <c r="G56" s="41"/>
      <c r="H56" s="41"/>
      <c r="I56" s="105"/>
      <c r="J56" s="115">
        <f>J78</f>
        <v>0</v>
      </c>
      <c r="K56" s="44"/>
      <c r="AU56" s="23" t="s">
        <v>163</v>
      </c>
    </row>
    <row r="57" spans="2:47" s="7" customFormat="1" ht="25" customHeight="1" x14ac:dyDescent="0.35">
      <c r="B57" s="134"/>
      <c r="C57" s="135"/>
      <c r="D57" s="136" t="s">
        <v>1618</v>
      </c>
      <c r="E57" s="137"/>
      <c r="F57" s="137"/>
      <c r="G57" s="137"/>
      <c r="H57" s="137"/>
      <c r="I57" s="138"/>
      <c r="J57" s="139">
        <f>J79</f>
        <v>0</v>
      </c>
      <c r="K57" s="140"/>
    </row>
    <row r="58" spans="2:47" s="8" customFormat="1" ht="19.899999999999999" customHeight="1" x14ac:dyDescent="0.35">
      <c r="B58" s="141"/>
      <c r="C58" s="142"/>
      <c r="D58" s="143" t="s">
        <v>1661</v>
      </c>
      <c r="E58" s="144"/>
      <c r="F58" s="144"/>
      <c r="G58" s="144"/>
      <c r="H58" s="144"/>
      <c r="I58" s="145"/>
      <c r="J58" s="146">
        <f>J80</f>
        <v>0</v>
      </c>
      <c r="K58" s="147"/>
    </row>
    <row r="59" spans="2:47" s="1" customFormat="1" ht="21.75" customHeight="1" x14ac:dyDescent="0.35">
      <c r="B59" s="40"/>
      <c r="C59" s="41"/>
      <c r="D59" s="41"/>
      <c r="E59" s="41"/>
      <c r="F59" s="41"/>
      <c r="G59" s="41"/>
      <c r="H59" s="41"/>
      <c r="I59" s="105"/>
      <c r="J59" s="41"/>
      <c r="K59" s="44"/>
    </row>
    <row r="60" spans="2:47" s="1" customFormat="1" ht="7" customHeight="1" x14ac:dyDescent="0.35">
      <c r="B60" s="55"/>
      <c r="C60" s="56"/>
      <c r="D60" s="56"/>
      <c r="E60" s="56"/>
      <c r="F60" s="56"/>
      <c r="G60" s="56"/>
      <c r="H60" s="56"/>
      <c r="I60" s="126"/>
      <c r="J60" s="56"/>
      <c r="K60" s="57"/>
    </row>
    <row r="64" spans="2:47" s="1" customFormat="1" ht="7" customHeight="1" x14ac:dyDescent="0.35">
      <c r="B64" s="58"/>
      <c r="C64" s="59"/>
      <c r="D64" s="59"/>
      <c r="E64" s="59"/>
      <c r="F64" s="59"/>
      <c r="G64" s="59"/>
      <c r="H64" s="59"/>
      <c r="I64" s="127"/>
      <c r="J64" s="59"/>
      <c r="K64" s="59"/>
      <c r="L64" s="40"/>
    </row>
    <row r="65" spans="2:63" s="1" customFormat="1" ht="37" customHeight="1" x14ac:dyDescent="0.35">
      <c r="B65" s="40"/>
      <c r="C65" s="60" t="s">
        <v>188</v>
      </c>
      <c r="L65" s="40"/>
    </row>
    <row r="66" spans="2:63" s="1" customFormat="1" ht="7" customHeight="1" x14ac:dyDescent="0.35">
      <c r="B66" s="40"/>
      <c r="L66" s="40"/>
    </row>
    <row r="67" spans="2:63" s="1" customFormat="1" ht="14.4" customHeight="1" x14ac:dyDescent="0.35">
      <c r="B67" s="40"/>
      <c r="C67" s="62" t="s">
        <v>19</v>
      </c>
      <c r="L67" s="40"/>
    </row>
    <row r="68" spans="2:63" s="1" customFormat="1" ht="16.5" customHeight="1" x14ac:dyDescent="0.35">
      <c r="B68" s="40"/>
      <c r="E68" s="346" t="str">
        <f>E7</f>
        <v>Nové pracoviště magnetické rezonance a interního příjmu včetně reorganizace 1.PP</v>
      </c>
      <c r="F68" s="347"/>
      <c r="G68" s="347"/>
      <c r="H68" s="347"/>
      <c r="L68" s="40"/>
    </row>
    <row r="69" spans="2:63" s="1" customFormat="1" ht="14.4" customHeight="1" x14ac:dyDescent="0.35">
      <c r="B69" s="40"/>
      <c r="C69" s="62" t="s">
        <v>157</v>
      </c>
      <c r="L69" s="40"/>
    </row>
    <row r="70" spans="2:63" s="1" customFormat="1" ht="17.25" customHeight="1" x14ac:dyDescent="0.35">
      <c r="B70" s="40"/>
      <c r="E70" s="319" t="str">
        <f>E9</f>
        <v>13 - Přeložka vodovodu</v>
      </c>
      <c r="F70" s="348"/>
      <c r="G70" s="348"/>
      <c r="H70" s="348"/>
      <c r="L70" s="40"/>
    </row>
    <row r="71" spans="2:63" s="1" customFormat="1" ht="7" customHeight="1" x14ac:dyDescent="0.35">
      <c r="B71" s="40"/>
      <c r="L71" s="40"/>
    </row>
    <row r="72" spans="2:63" s="1" customFormat="1" ht="18" customHeight="1" x14ac:dyDescent="0.35">
      <c r="B72" s="40"/>
      <c r="C72" s="62" t="s">
        <v>23</v>
      </c>
      <c r="F72" s="148" t="str">
        <f>F12</f>
        <v>pavilon I,Nemocnice Děčín</v>
      </c>
      <c r="I72" s="149" t="s">
        <v>25</v>
      </c>
      <c r="J72" s="66" t="str">
        <f>IF(J12="","",J12)</f>
        <v>8. 2. 2018</v>
      </c>
      <c r="L72" s="40"/>
    </row>
    <row r="73" spans="2:63" s="1" customFormat="1" ht="7" customHeight="1" x14ac:dyDescent="0.35">
      <c r="B73" s="40"/>
      <c r="L73" s="40"/>
    </row>
    <row r="74" spans="2:63" s="1" customFormat="1" x14ac:dyDescent="0.35">
      <c r="B74" s="40"/>
      <c r="C74" s="62" t="s">
        <v>27</v>
      </c>
      <c r="F74" s="148" t="str">
        <f>E15</f>
        <v>Krajská zdravotní, a.s. - Nemocnice Děčín, o.z.</v>
      </c>
      <c r="I74" s="149" t="s">
        <v>33</v>
      </c>
      <c r="J74" s="148" t="str">
        <f>E21</f>
        <v>JIKA CZ, ing Jiří Slánský</v>
      </c>
      <c r="L74" s="40"/>
    </row>
    <row r="75" spans="2:63" s="1" customFormat="1" ht="14.4" customHeight="1" x14ac:dyDescent="0.35">
      <c r="B75" s="40"/>
      <c r="C75" s="62" t="s">
        <v>31</v>
      </c>
      <c r="F75" s="148" t="str">
        <f>IF(E18="","",E18)</f>
        <v/>
      </c>
      <c r="L75" s="40"/>
    </row>
    <row r="76" spans="2:63" s="1" customFormat="1" ht="10.25" customHeight="1" x14ac:dyDescent="0.35">
      <c r="B76" s="40"/>
      <c r="L76" s="40"/>
    </row>
    <row r="77" spans="2:63" s="9" customFormat="1" ht="29.25" customHeight="1" x14ac:dyDescent="0.35">
      <c r="B77" s="150"/>
      <c r="C77" s="151" t="s">
        <v>189</v>
      </c>
      <c r="D77" s="152" t="s">
        <v>56</v>
      </c>
      <c r="E77" s="152" t="s">
        <v>52</v>
      </c>
      <c r="F77" s="152" t="s">
        <v>190</v>
      </c>
      <c r="G77" s="152" t="s">
        <v>191</v>
      </c>
      <c r="H77" s="152" t="s">
        <v>192</v>
      </c>
      <c r="I77" s="153" t="s">
        <v>193</v>
      </c>
      <c r="J77" s="152" t="s">
        <v>161</v>
      </c>
      <c r="K77" s="154" t="s">
        <v>194</v>
      </c>
      <c r="L77" s="150"/>
      <c r="M77" s="72" t="s">
        <v>195</v>
      </c>
      <c r="N77" s="73" t="s">
        <v>41</v>
      </c>
      <c r="O77" s="73" t="s">
        <v>196</v>
      </c>
      <c r="P77" s="73" t="s">
        <v>197</v>
      </c>
      <c r="Q77" s="73" t="s">
        <v>198</v>
      </c>
      <c r="R77" s="73" t="s">
        <v>199</v>
      </c>
      <c r="S77" s="73" t="s">
        <v>200</v>
      </c>
      <c r="T77" s="74" t="s">
        <v>201</v>
      </c>
    </row>
    <row r="78" spans="2:63" s="1" customFormat="1" ht="29.25" customHeight="1" x14ac:dyDescent="0.35">
      <c r="B78" s="40"/>
      <c r="C78" s="76" t="s">
        <v>162</v>
      </c>
      <c r="J78" s="155">
        <f>BK78</f>
        <v>0</v>
      </c>
      <c r="L78" s="40"/>
      <c r="M78" s="75"/>
      <c r="N78" s="67"/>
      <c r="O78" s="67"/>
      <c r="P78" s="156">
        <f>P79</f>
        <v>0</v>
      </c>
      <c r="Q78" s="67"/>
      <c r="R78" s="156">
        <f>R79</f>
        <v>0</v>
      </c>
      <c r="S78" s="67"/>
      <c r="T78" s="157">
        <f>T79</f>
        <v>0</v>
      </c>
      <c r="AT78" s="23" t="s">
        <v>70</v>
      </c>
      <c r="AU78" s="23" t="s">
        <v>163</v>
      </c>
      <c r="BK78" s="158">
        <f>BK79</f>
        <v>0</v>
      </c>
    </row>
    <row r="79" spans="2:63" s="10" customFormat="1" ht="37.4" customHeight="1" x14ac:dyDescent="0.35">
      <c r="B79" s="159"/>
      <c r="D79" s="160" t="s">
        <v>70</v>
      </c>
      <c r="E79" s="161" t="s">
        <v>202</v>
      </c>
      <c r="F79" s="161" t="s">
        <v>202</v>
      </c>
      <c r="I79" s="162"/>
      <c r="J79" s="163">
        <f>BK79</f>
        <v>0</v>
      </c>
      <c r="L79" s="159"/>
      <c r="M79" s="164"/>
      <c r="N79" s="165"/>
      <c r="O79" s="165"/>
      <c r="P79" s="166">
        <f>P80</f>
        <v>0</v>
      </c>
      <c r="Q79" s="165"/>
      <c r="R79" s="166">
        <f>R80</f>
        <v>0</v>
      </c>
      <c r="S79" s="165"/>
      <c r="T79" s="167">
        <f>T80</f>
        <v>0</v>
      </c>
      <c r="AR79" s="160" t="s">
        <v>79</v>
      </c>
      <c r="AT79" s="168" t="s">
        <v>70</v>
      </c>
      <c r="AU79" s="168" t="s">
        <v>71</v>
      </c>
      <c r="AY79" s="160" t="s">
        <v>204</v>
      </c>
      <c r="BK79" s="169">
        <f>BK80</f>
        <v>0</v>
      </c>
    </row>
    <row r="80" spans="2:63" s="10" customFormat="1" ht="19.899999999999999" customHeight="1" x14ac:dyDescent="0.35">
      <c r="B80" s="159"/>
      <c r="D80" s="160" t="s">
        <v>70</v>
      </c>
      <c r="E80" s="170" t="s">
        <v>1629</v>
      </c>
      <c r="F80" s="170" t="s">
        <v>115</v>
      </c>
      <c r="I80" s="162"/>
      <c r="J80" s="171">
        <f>BK80</f>
        <v>0</v>
      </c>
      <c r="L80" s="159"/>
      <c r="M80" s="164"/>
      <c r="N80" s="165"/>
      <c r="O80" s="165"/>
      <c r="P80" s="166">
        <f>P81</f>
        <v>0</v>
      </c>
      <c r="Q80" s="165"/>
      <c r="R80" s="166">
        <f>R81</f>
        <v>0</v>
      </c>
      <c r="S80" s="165"/>
      <c r="T80" s="167">
        <f>T81</f>
        <v>0</v>
      </c>
      <c r="AR80" s="160" t="s">
        <v>79</v>
      </c>
      <c r="AT80" s="168" t="s">
        <v>70</v>
      </c>
      <c r="AU80" s="168" t="s">
        <v>79</v>
      </c>
      <c r="AY80" s="160" t="s">
        <v>204</v>
      </c>
      <c r="BK80" s="169">
        <f>BK81</f>
        <v>0</v>
      </c>
    </row>
    <row r="81" spans="2:65" s="1" customFormat="1" ht="16.5" customHeight="1" x14ac:dyDescent="0.35">
      <c r="B81" s="172"/>
      <c r="C81" s="173" t="s">
        <v>79</v>
      </c>
      <c r="D81" s="173" t="s">
        <v>206</v>
      </c>
      <c r="E81" s="174" t="s">
        <v>1629</v>
      </c>
      <c r="F81" s="175" t="s">
        <v>115</v>
      </c>
      <c r="G81" s="176" t="s">
        <v>831</v>
      </c>
      <c r="H81" s="177">
        <v>1</v>
      </c>
      <c r="I81" s="178"/>
      <c r="J81" s="179">
        <f>ROUND(I81*H81,2)</f>
        <v>0</v>
      </c>
      <c r="K81" s="175" t="s">
        <v>5</v>
      </c>
      <c r="L81" s="40"/>
      <c r="M81" s="180" t="s">
        <v>5</v>
      </c>
      <c r="N81" s="219" t="s">
        <v>42</v>
      </c>
      <c r="O81" s="220"/>
      <c r="P81" s="221">
        <f>O81*H81</f>
        <v>0</v>
      </c>
      <c r="Q81" s="221">
        <v>0</v>
      </c>
      <c r="R81" s="221">
        <f>Q81*H81</f>
        <v>0</v>
      </c>
      <c r="S81" s="221">
        <v>0</v>
      </c>
      <c r="T81" s="222">
        <f>S81*H81</f>
        <v>0</v>
      </c>
      <c r="AR81" s="23" t="s">
        <v>211</v>
      </c>
      <c r="AT81" s="23" t="s">
        <v>206</v>
      </c>
      <c r="AU81" s="23" t="s">
        <v>81</v>
      </c>
      <c r="AY81" s="23" t="s">
        <v>204</v>
      </c>
      <c r="BE81" s="184">
        <f>IF(N81="základní",J81,0)</f>
        <v>0</v>
      </c>
      <c r="BF81" s="184">
        <f>IF(N81="snížená",J81,0)</f>
        <v>0</v>
      </c>
      <c r="BG81" s="184">
        <f>IF(N81="zákl. přenesená",J81,0)</f>
        <v>0</v>
      </c>
      <c r="BH81" s="184">
        <f>IF(N81="sníž. přenesená",J81,0)</f>
        <v>0</v>
      </c>
      <c r="BI81" s="184">
        <f>IF(N81="nulová",J81,0)</f>
        <v>0</v>
      </c>
      <c r="BJ81" s="23" t="s">
        <v>79</v>
      </c>
      <c r="BK81" s="184">
        <f>ROUND(I81*H81,2)</f>
        <v>0</v>
      </c>
      <c r="BL81" s="23" t="s">
        <v>211</v>
      </c>
      <c r="BM81" s="23" t="s">
        <v>1662</v>
      </c>
    </row>
    <row r="82" spans="2:65" s="1" customFormat="1" ht="7" customHeight="1" x14ac:dyDescent="0.35">
      <c r="B82" s="55"/>
      <c r="C82" s="56"/>
      <c r="D82" s="56"/>
      <c r="E82" s="56"/>
      <c r="F82" s="56"/>
      <c r="G82" s="56"/>
      <c r="H82" s="56"/>
      <c r="I82" s="126"/>
      <c r="J82" s="56"/>
      <c r="K82" s="56"/>
      <c r="L82" s="40"/>
    </row>
  </sheetData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5"/>
  <cols>
    <col min="1" max="1" width="8.375" customWidth="1"/>
    <col min="2" max="2" width="1.625" customWidth="1"/>
    <col min="3" max="3" width="4.125" customWidth="1"/>
    <col min="4" max="4" width="4.375" customWidth="1"/>
    <col min="5" max="5" width="17.125" customWidth="1"/>
    <col min="6" max="6" width="75" customWidth="1"/>
    <col min="7" max="7" width="8.625" customWidth="1"/>
    <col min="8" max="8" width="11.125" customWidth="1"/>
    <col min="9" max="9" width="12.625" style="98" customWidth="1"/>
    <col min="10" max="10" width="23.5" customWidth="1"/>
    <col min="11" max="11" width="15.5" customWidth="1"/>
    <col min="13" max="18" width="9.375" hidden="1"/>
    <col min="19" max="19" width="8.125" hidden="1" customWidth="1"/>
    <col min="20" max="20" width="29.625" hidden="1" customWidth="1"/>
    <col min="21" max="21" width="16.375" hidden="1" customWidth="1"/>
    <col min="22" max="22" width="12.375" customWidth="1"/>
    <col min="23" max="23" width="16.375" customWidth="1"/>
    <col min="24" max="24" width="12.375" customWidth="1"/>
    <col min="25" max="25" width="15" customWidth="1"/>
    <col min="26" max="26" width="11" customWidth="1"/>
    <col min="27" max="27" width="15" customWidth="1"/>
    <col min="28" max="28" width="16.375" customWidth="1"/>
    <col min="29" max="29" width="11" customWidth="1"/>
    <col min="30" max="30" width="15" customWidth="1"/>
    <col min="31" max="31" width="16.375" customWidth="1"/>
    <col min="44" max="65" width="9.375" hidden="1"/>
  </cols>
  <sheetData>
    <row r="1" spans="1:70" ht="21.75" customHeight="1" x14ac:dyDescent="0.35">
      <c r="A1" s="20"/>
      <c r="B1" s="99"/>
      <c r="C1" s="99"/>
      <c r="D1" s="100" t="s">
        <v>1</v>
      </c>
      <c r="E1" s="99"/>
      <c r="F1" s="101" t="s">
        <v>151</v>
      </c>
      <c r="G1" s="349" t="s">
        <v>152</v>
      </c>
      <c r="H1" s="349"/>
      <c r="I1" s="102"/>
      <c r="J1" s="101" t="s">
        <v>153</v>
      </c>
      <c r="K1" s="100" t="s">
        <v>154</v>
      </c>
      <c r="L1" s="101" t="s">
        <v>155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7" customHeight="1" x14ac:dyDescent="0.35">
      <c r="L2" s="313" t="s">
        <v>8</v>
      </c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23" t="s">
        <v>119</v>
      </c>
    </row>
    <row r="3" spans="1:70" ht="7" customHeight="1" x14ac:dyDescent="0.35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81</v>
      </c>
    </row>
    <row r="4" spans="1:70" ht="37" customHeight="1" x14ac:dyDescent="0.35">
      <c r="B4" s="27"/>
      <c r="C4" s="28"/>
      <c r="D4" s="29" t="s">
        <v>156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7" customHeight="1" x14ac:dyDescent="0.35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x14ac:dyDescent="0.3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 x14ac:dyDescent="0.35">
      <c r="B7" s="27"/>
      <c r="C7" s="28"/>
      <c r="D7" s="28"/>
      <c r="E7" s="350" t="str">
        <f>'Rekapitulace stavby'!K6</f>
        <v>Nové pracoviště magnetické rezonance a interního příjmu včetně reorganizace 1.PP</v>
      </c>
      <c r="F7" s="351"/>
      <c r="G7" s="351"/>
      <c r="H7" s="351"/>
      <c r="I7" s="104"/>
      <c r="J7" s="28"/>
      <c r="K7" s="30"/>
    </row>
    <row r="8" spans="1:70" s="1" customFormat="1" x14ac:dyDescent="0.35">
      <c r="B8" s="40"/>
      <c r="C8" s="41"/>
      <c r="D8" s="36" t="s">
        <v>157</v>
      </c>
      <c r="E8" s="41"/>
      <c r="F8" s="41"/>
      <c r="G8" s="41"/>
      <c r="H8" s="41"/>
      <c r="I8" s="105"/>
      <c r="J8" s="41"/>
      <c r="K8" s="44"/>
    </row>
    <row r="9" spans="1:70" s="1" customFormat="1" ht="37" customHeight="1" x14ac:dyDescent="0.35">
      <c r="B9" s="40"/>
      <c r="C9" s="41"/>
      <c r="D9" s="41"/>
      <c r="E9" s="352" t="s">
        <v>1663</v>
      </c>
      <c r="F9" s="353"/>
      <c r="G9" s="353"/>
      <c r="H9" s="353"/>
      <c r="I9" s="105"/>
      <c r="J9" s="41"/>
      <c r="K9" s="44"/>
    </row>
    <row r="10" spans="1:70" s="1" customFormat="1" x14ac:dyDescent="0.35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" customHeight="1" x14ac:dyDescent="0.35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" customHeight="1" x14ac:dyDescent="0.35">
      <c r="B12" s="40"/>
      <c r="C12" s="41"/>
      <c r="D12" s="36" t="s">
        <v>23</v>
      </c>
      <c r="E12" s="41"/>
      <c r="F12" s="34" t="s">
        <v>24</v>
      </c>
      <c r="G12" s="41"/>
      <c r="H12" s="41"/>
      <c r="I12" s="106" t="s">
        <v>25</v>
      </c>
      <c r="J12" s="107" t="str">
        <f>'Rekapitulace stavby'!AN8</f>
        <v>8. 2. 2018</v>
      </c>
      <c r="K12" s="44"/>
    </row>
    <row r="13" spans="1:70" s="1" customFormat="1" ht="10.75" customHeight="1" x14ac:dyDescent="0.35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" customHeight="1" x14ac:dyDescent="0.35">
      <c r="B14" s="40"/>
      <c r="C14" s="41"/>
      <c r="D14" s="36" t="s">
        <v>27</v>
      </c>
      <c r="E14" s="41"/>
      <c r="F14" s="41"/>
      <c r="G14" s="41"/>
      <c r="H14" s="41"/>
      <c r="I14" s="106" t="s">
        <v>28</v>
      </c>
      <c r="J14" s="34" t="s">
        <v>5</v>
      </c>
      <c r="K14" s="44"/>
    </row>
    <row r="15" spans="1:70" s="1" customFormat="1" ht="18" customHeight="1" x14ac:dyDescent="0.35">
      <c r="B15" s="40"/>
      <c r="C15" s="41"/>
      <c r="D15" s="41"/>
      <c r="E15" s="34" t="s">
        <v>29</v>
      </c>
      <c r="F15" s="41"/>
      <c r="G15" s="41"/>
      <c r="H15" s="41"/>
      <c r="I15" s="106" t="s">
        <v>30</v>
      </c>
      <c r="J15" s="34" t="s">
        <v>5</v>
      </c>
      <c r="K15" s="44"/>
    </row>
    <row r="16" spans="1:70" s="1" customFormat="1" ht="7" customHeight="1" x14ac:dyDescent="0.35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" customHeight="1" x14ac:dyDescent="0.35">
      <c r="B17" s="40"/>
      <c r="C17" s="41"/>
      <c r="D17" s="36" t="s">
        <v>31</v>
      </c>
      <c r="E17" s="41"/>
      <c r="F17" s="41"/>
      <c r="G17" s="41"/>
      <c r="H17" s="41"/>
      <c r="I17" s="106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5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7" customHeight="1" x14ac:dyDescent="0.35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" customHeight="1" x14ac:dyDescent="0.35">
      <c r="B20" s="40"/>
      <c r="C20" s="41"/>
      <c r="D20" s="36" t="s">
        <v>33</v>
      </c>
      <c r="E20" s="41"/>
      <c r="F20" s="41"/>
      <c r="G20" s="41"/>
      <c r="H20" s="41"/>
      <c r="I20" s="106" t="s">
        <v>28</v>
      </c>
      <c r="J20" s="34" t="s">
        <v>5</v>
      </c>
      <c r="K20" s="44"/>
    </row>
    <row r="21" spans="2:11" s="1" customFormat="1" ht="18" customHeight="1" x14ac:dyDescent="0.35">
      <c r="B21" s="40"/>
      <c r="C21" s="41"/>
      <c r="D21" s="41"/>
      <c r="E21" s="34" t="s">
        <v>34</v>
      </c>
      <c r="F21" s="41"/>
      <c r="G21" s="41"/>
      <c r="H21" s="41"/>
      <c r="I21" s="106" t="s">
        <v>30</v>
      </c>
      <c r="J21" s="34" t="s">
        <v>5</v>
      </c>
      <c r="K21" s="44"/>
    </row>
    <row r="22" spans="2:11" s="1" customFormat="1" ht="7" customHeight="1" x14ac:dyDescent="0.35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" customHeight="1" x14ac:dyDescent="0.35">
      <c r="B23" s="40"/>
      <c r="C23" s="41"/>
      <c r="D23" s="36" t="s">
        <v>36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 x14ac:dyDescent="0.35">
      <c r="B24" s="108"/>
      <c r="C24" s="109"/>
      <c r="D24" s="109"/>
      <c r="E24" s="338" t="s">
        <v>5</v>
      </c>
      <c r="F24" s="338"/>
      <c r="G24" s="338"/>
      <c r="H24" s="338"/>
      <c r="I24" s="110"/>
      <c r="J24" s="109"/>
      <c r="K24" s="111"/>
    </row>
    <row r="25" spans="2:11" s="1" customFormat="1" ht="7" customHeight="1" x14ac:dyDescent="0.35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7" customHeight="1" x14ac:dyDescent="0.35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4" customHeight="1" x14ac:dyDescent="0.35">
      <c r="B27" s="40"/>
      <c r="C27" s="41"/>
      <c r="D27" s="114" t="s">
        <v>37</v>
      </c>
      <c r="E27" s="41"/>
      <c r="F27" s="41"/>
      <c r="G27" s="41"/>
      <c r="H27" s="41"/>
      <c r="I27" s="105"/>
      <c r="J27" s="115">
        <f>ROUND(J78,2)</f>
        <v>0</v>
      </c>
      <c r="K27" s="44"/>
    </row>
    <row r="28" spans="2:11" s="1" customFormat="1" ht="7" customHeight="1" x14ac:dyDescent="0.35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" customHeight="1" x14ac:dyDescent="0.35">
      <c r="B29" s="40"/>
      <c r="C29" s="41"/>
      <c r="D29" s="41"/>
      <c r="E29" s="41"/>
      <c r="F29" s="45" t="s">
        <v>39</v>
      </c>
      <c r="G29" s="41"/>
      <c r="H29" s="41"/>
      <c r="I29" s="116" t="s">
        <v>38</v>
      </c>
      <c r="J29" s="45" t="s">
        <v>40</v>
      </c>
      <c r="K29" s="44"/>
    </row>
    <row r="30" spans="2:11" s="1" customFormat="1" ht="14.4" customHeight="1" x14ac:dyDescent="0.35">
      <c r="B30" s="40"/>
      <c r="C30" s="41"/>
      <c r="D30" s="48" t="s">
        <v>41</v>
      </c>
      <c r="E30" s="48" t="s">
        <v>42</v>
      </c>
      <c r="F30" s="117">
        <f>ROUND(SUM(BE78:BE81), 2)</f>
        <v>0</v>
      </c>
      <c r="G30" s="41"/>
      <c r="H30" s="41"/>
      <c r="I30" s="118">
        <v>0.21</v>
      </c>
      <c r="J30" s="117">
        <f>ROUND(ROUND((SUM(BE78:BE81)), 2)*I30, 2)</f>
        <v>0</v>
      </c>
      <c r="K30" s="44"/>
    </row>
    <row r="31" spans="2:11" s="1" customFormat="1" ht="14.4" customHeight="1" x14ac:dyDescent="0.35">
      <c r="B31" s="40"/>
      <c r="C31" s="41"/>
      <c r="D31" s="41"/>
      <c r="E31" s="48" t="s">
        <v>43</v>
      </c>
      <c r="F31" s="117">
        <f>ROUND(SUM(BF78:BF81), 2)</f>
        <v>0</v>
      </c>
      <c r="G31" s="41"/>
      <c r="H31" s="41"/>
      <c r="I31" s="118">
        <v>0.15</v>
      </c>
      <c r="J31" s="117">
        <f>ROUND(ROUND((SUM(BF78:BF81)), 2)*I31, 2)</f>
        <v>0</v>
      </c>
      <c r="K31" s="44"/>
    </row>
    <row r="32" spans="2:11" s="1" customFormat="1" ht="14.4" hidden="1" customHeight="1" x14ac:dyDescent="0.35">
      <c r="B32" s="40"/>
      <c r="C32" s="41"/>
      <c r="D32" s="41"/>
      <c r="E32" s="48" t="s">
        <v>44</v>
      </c>
      <c r="F32" s="117">
        <f>ROUND(SUM(BG78:BG81),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" hidden="1" customHeight="1" x14ac:dyDescent="0.35">
      <c r="B33" s="40"/>
      <c r="C33" s="41"/>
      <c r="D33" s="41"/>
      <c r="E33" s="48" t="s">
        <v>45</v>
      </c>
      <c r="F33" s="117">
        <f>ROUND(SUM(BH78:BH81),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" hidden="1" customHeight="1" x14ac:dyDescent="0.35">
      <c r="B34" s="40"/>
      <c r="C34" s="41"/>
      <c r="D34" s="41"/>
      <c r="E34" s="48" t="s">
        <v>46</v>
      </c>
      <c r="F34" s="117">
        <f>ROUND(SUM(BI78:BI81),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7" customHeight="1" x14ac:dyDescent="0.35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4" customHeight="1" x14ac:dyDescent="0.35">
      <c r="B36" s="40"/>
      <c r="C36" s="119"/>
      <c r="D36" s="120" t="s">
        <v>47</v>
      </c>
      <c r="E36" s="70"/>
      <c r="F36" s="70"/>
      <c r="G36" s="121" t="s">
        <v>48</v>
      </c>
      <c r="H36" s="122" t="s">
        <v>49</v>
      </c>
      <c r="I36" s="123"/>
      <c r="J36" s="124">
        <f>SUM(J27:J34)</f>
        <v>0</v>
      </c>
      <c r="K36" s="125"/>
    </row>
    <row r="37" spans="2:11" s="1" customFormat="1" ht="14.4" customHeight="1" x14ac:dyDescent="0.35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7" customHeight="1" x14ac:dyDescent="0.35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7" customHeight="1" x14ac:dyDescent="0.35">
      <c r="B42" s="40"/>
      <c r="C42" s="29" t="s">
        <v>159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7" customHeight="1" x14ac:dyDescent="0.35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" customHeight="1" x14ac:dyDescent="0.35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 x14ac:dyDescent="0.35">
      <c r="B45" s="40"/>
      <c r="C45" s="41"/>
      <c r="D45" s="41"/>
      <c r="E45" s="350" t="str">
        <f>E7</f>
        <v>Nové pracoviště magnetické rezonance a interního příjmu včetně reorganizace 1.PP</v>
      </c>
      <c r="F45" s="351"/>
      <c r="G45" s="351"/>
      <c r="H45" s="351"/>
      <c r="I45" s="105"/>
      <c r="J45" s="41"/>
      <c r="K45" s="44"/>
    </row>
    <row r="46" spans="2:11" s="1" customFormat="1" ht="14.4" customHeight="1" x14ac:dyDescent="0.35">
      <c r="B46" s="40"/>
      <c r="C46" s="36" t="s">
        <v>157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 x14ac:dyDescent="0.35">
      <c r="B47" s="40"/>
      <c r="C47" s="41"/>
      <c r="D47" s="41"/>
      <c r="E47" s="352" t="str">
        <f>E9</f>
        <v>14 - EPS</v>
      </c>
      <c r="F47" s="353"/>
      <c r="G47" s="353"/>
      <c r="H47" s="353"/>
      <c r="I47" s="105"/>
      <c r="J47" s="41"/>
      <c r="K47" s="44"/>
    </row>
    <row r="48" spans="2:11" s="1" customFormat="1" ht="7" customHeight="1" x14ac:dyDescent="0.35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 x14ac:dyDescent="0.35">
      <c r="B49" s="40"/>
      <c r="C49" s="36" t="s">
        <v>23</v>
      </c>
      <c r="D49" s="41"/>
      <c r="E49" s="41"/>
      <c r="F49" s="34" t="str">
        <f>F12</f>
        <v>pavilon I,Nemocnice Děčín</v>
      </c>
      <c r="G49" s="41"/>
      <c r="H49" s="41"/>
      <c r="I49" s="106" t="s">
        <v>25</v>
      </c>
      <c r="J49" s="107" t="str">
        <f>IF(J12="","",J12)</f>
        <v>8. 2. 2018</v>
      </c>
      <c r="K49" s="44"/>
    </row>
    <row r="50" spans="2:47" s="1" customFormat="1" ht="7" customHeight="1" x14ac:dyDescent="0.35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x14ac:dyDescent="0.35">
      <c r="B51" s="40"/>
      <c r="C51" s="36" t="s">
        <v>27</v>
      </c>
      <c r="D51" s="41"/>
      <c r="E51" s="41"/>
      <c r="F51" s="34" t="str">
        <f>E15</f>
        <v>Krajská zdravotní, a.s. - Nemocnice Děčín, o.z.</v>
      </c>
      <c r="G51" s="41"/>
      <c r="H51" s="41"/>
      <c r="I51" s="106" t="s">
        <v>33</v>
      </c>
      <c r="J51" s="338" t="str">
        <f>E21</f>
        <v>JIKA CZ, ing Jiří Slánský</v>
      </c>
      <c r="K51" s="44"/>
    </row>
    <row r="52" spans="2:47" s="1" customFormat="1" ht="14.4" customHeight="1" x14ac:dyDescent="0.35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05"/>
      <c r="J52" s="345"/>
      <c r="K52" s="44"/>
    </row>
    <row r="53" spans="2:47" s="1" customFormat="1" ht="10.25" customHeight="1" x14ac:dyDescent="0.35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 x14ac:dyDescent="0.35">
      <c r="B54" s="40"/>
      <c r="C54" s="129" t="s">
        <v>160</v>
      </c>
      <c r="D54" s="119"/>
      <c r="E54" s="119"/>
      <c r="F54" s="119"/>
      <c r="G54" s="119"/>
      <c r="H54" s="119"/>
      <c r="I54" s="130"/>
      <c r="J54" s="131" t="s">
        <v>161</v>
      </c>
      <c r="K54" s="132"/>
    </row>
    <row r="55" spans="2:47" s="1" customFormat="1" ht="10.25" customHeight="1" x14ac:dyDescent="0.35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 x14ac:dyDescent="0.35">
      <c r="B56" s="40"/>
      <c r="C56" s="133" t="s">
        <v>162</v>
      </c>
      <c r="D56" s="41"/>
      <c r="E56" s="41"/>
      <c r="F56" s="41"/>
      <c r="G56" s="41"/>
      <c r="H56" s="41"/>
      <c r="I56" s="105"/>
      <c r="J56" s="115">
        <f>J78</f>
        <v>0</v>
      </c>
      <c r="K56" s="44"/>
      <c r="AU56" s="23" t="s">
        <v>163</v>
      </c>
    </row>
    <row r="57" spans="2:47" s="7" customFormat="1" ht="25" customHeight="1" x14ac:dyDescent="0.35">
      <c r="B57" s="134"/>
      <c r="C57" s="135"/>
      <c r="D57" s="136" t="s">
        <v>1618</v>
      </c>
      <c r="E57" s="137"/>
      <c r="F57" s="137"/>
      <c r="G57" s="137"/>
      <c r="H57" s="137"/>
      <c r="I57" s="138"/>
      <c r="J57" s="139">
        <f>J79</f>
        <v>0</v>
      </c>
      <c r="K57" s="140"/>
    </row>
    <row r="58" spans="2:47" s="8" customFormat="1" ht="19.899999999999999" customHeight="1" x14ac:dyDescent="0.35">
      <c r="B58" s="141"/>
      <c r="C58" s="142"/>
      <c r="D58" s="143" t="s">
        <v>1664</v>
      </c>
      <c r="E58" s="144"/>
      <c r="F58" s="144"/>
      <c r="G58" s="144"/>
      <c r="H58" s="144"/>
      <c r="I58" s="145"/>
      <c r="J58" s="146">
        <f>J80</f>
        <v>0</v>
      </c>
      <c r="K58" s="147"/>
    </row>
    <row r="59" spans="2:47" s="1" customFormat="1" ht="21.75" customHeight="1" x14ac:dyDescent="0.35">
      <c r="B59" s="40"/>
      <c r="C59" s="41"/>
      <c r="D59" s="41"/>
      <c r="E59" s="41"/>
      <c r="F59" s="41"/>
      <c r="G59" s="41"/>
      <c r="H59" s="41"/>
      <c r="I59" s="105"/>
      <c r="J59" s="41"/>
      <c r="K59" s="44"/>
    </row>
    <row r="60" spans="2:47" s="1" customFormat="1" ht="7" customHeight="1" x14ac:dyDescent="0.35">
      <c r="B60" s="55"/>
      <c r="C60" s="56"/>
      <c r="D60" s="56"/>
      <c r="E60" s="56"/>
      <c r="F60" s="56"/>
      <c r="G60" s="56"/>
      <c r="H60" s="56"/>
      <c r="I60" s="126"/>
      <c r="J60" s="56"/>
      <c r="K60" s="57"/>
    </row>
    <row r="64" spans="2:47" s="1" customFormat="1" ht="7" customHeight="1" x14ac:dyDescent="0.35">
      <c r="B64" s="58"/>
      <c r="C64" s="59"/>
      <c r="D64" s="59"/>
      <c r="E64" s="59"/>
      <c r="F64" s="59"/>
      <c r="G64" s="59"/>
      <c r="H64" s="59"/>
      <c r="I64" s="127"/>
      <c r="J64" s="59"/>
      <c r="K64" s="59"/>
      <c r="L64" s="40"/>
    </row>
    <row r="65" spans="2:63" s="1" customFormat="1" ht="37" customHeight="1" x14ac:dyDescent="0.35">
      <c r="B65" s="40"/>
      <c r="C65" s="60" t="s">
        <v>188</v>
      </c>
      <c r="L65" s="40"/>
    </row>
    <row r="66" spans="2:63" s="1" customFormat="1" ht="7" customHeight="1" x14ac:dyDescent="0.35">
      <c r="B66" s="40"/>
      <c r="L66" s="40"/>
    </row>
    <row r="67" spans="2:63" s="1" customFormat="1" ht="14.4" customHeight="1" x14ac:dyDescent="0.35">
      <c r="B67" s="40"/>
      <c r="C67" s="62" t="s">
        <v>19</v>
      </c>
      <c r="L67" s="40"/>
    </row>
    <row r="68" spans="2:63" s="1" customFormat="1" ht="16.5" customHeight="1" x14ac:dyDescent="0.35">
      <c r="B68" s="40"/>
      <c r="E68" s="346" t="str">
        <f>E7</f>
        <v>Nové pracoviště magnetické rezonance a interního příjmu včetně reorganizace 1.PP</v>
      </c>
      <c r="F68" s="347"/>
      <c r="G68" s="347"/>
      <c r="H68" s="347"/>
      <c r="L68" s="40"/>
    </row>
    <row r="69" spans="2:63" s="1" customFormat="1" ht="14.4" customHeight="1" x14ac:dyDescent="0.35">
      <c r="B69" s="40"/>
      <c r="C69" s="62" t="s">
        <v>157</v>
      </c>
      <c r="L69" s="40"/>
    </row>
    <row r="70" spans="2:63" s="1" customFormat="1" ht="17.25" customHeight="1" x14ac:dyDescent="0.35">
      <c r="B70" s="40"/>
      <c r="E70" s="319" t="str">
        <f>E9</f>
        <v>14 - EPS</v>
      </c>
      <c r="F70" s="348"/>
      <c r="G70" s="348"/>
      <c r="H70" s="348"/>
      <c r="L70" s="40"/>
    </row>
    <row r="71" spans="2:63" s="1" customFormat="1" ht="7" customHeight="1" x14ac:dyDescent="0.35">
      <c r="B71" s="40"/>
      <c r="L71" s="40"/>
    </row>
    <row r="72" spans="2:63" s="1" customFormat="1" ht="18" customHeight="1" x14ac:dyDescent="0.35">
      <c r="B72" s="40"/>
      <c r="C72" s="62" t="s">
        <v>23</v>
      </c>
      <c r="F72" s="148" t="str">
        <f>F12</f>
        <v>pavilon I,Nemocnice Děčín</v>
      </c>
      <c r="I72" s="149" t="s">
        <v>25</v>
      </c>
      <c r="J72" s="66" t="str">
        <f>IF(J12="","",J12)</f>
        <v>8. 2. 2018</v>
      </c>
      <c r="L72" s="40"/>
    </row>
    <row r="73" spans="2:63" s="1" customFormat="1" ht="7" customHeight="1" x14ac:dyDescent="0.35">
      <c r="B73" s="40"/>
      <c r="L73" s="40"/>
    </row>
    <row r="74" spans="2:63" s="1" customFormat="1" x14ac:dyDescent="0.35">
      <c r="B74" s="40"/>
      <c r="C74" s="62" t="s">
        <v>27</v>
      </c>
      <c r="F74" s="148" t="str">
        <f>E15</f>
        <v>Krajská zdravotní, a.s. - Nemocnice Děčín, o.z.</v>
      </c>
      <c r="I74" s="149" t="s">
        <v>33</v>
      </c>
      <c r="J74" s="148" t="str">
        <f>E21</f>
        <v>JIKA CZ, ing Jiří Slánský</v>
      </c>
      <c r="L74" s="40"/>
    </row>
    <row r="75" spans="2:63" s="1" customFormat="1" ht="14.4" customHeight="1" x14ac:dyDescent="0.35">
      <c r="B75" s="40"/>
      <c r="C75" s="62" t="s">
        <v>31</v>
      </c>
      <c r="F75" s="148" t="str">
        <f>IF(E18="","",E18)</f>
        <v/>
      </c>
      <c r="L75" s="40"/>
    </row>
    <row r="76" spans="2:63" s="1" customFormat="1" ht="10.25" customHeight="1" x14ac:dyDescent="0.35">
      <c r="B76" s="40"/>
      <c r="L76" s="40"/>
    </row>
    <row r="77" spans="2:63" s="9" customFormat="1" ht="29.25" customHeight="1" x14ac:dyDescent="0.35">
      <c r="B77" s="150"/>
      <c r="C77" s="151" t="s">
        <v>189</v>
      </c>
      <c r="D77" s="152" t="s">
        <v>56</v>
      </c>
      <c r="E77" s="152" t="s">
        <v>52</v>
      </c>
      <c r="F77" s="152" t="s">
        <v>190</v>
      </c>
      <c r="G77" s="152" t="s">
        <v>191</v>
      </c>
      <c r="H77" s="152" t="s">
        <v>192</v>
      </c>
      <c r="I77" s="153" t="s">
        <v>193</v>
      </c>
      <c r="J77" s="152" t="s">
        <v>161</v>
      </c>
      <c r="K77" s="154" t="s">
        <v>194</v>
      </c>
      <c r="L77" s="150"/>
      <c r="M77" s="72" t="s">
        <v>195</v>
      </c>
      <c r="N77" s="73" t="s">
        <v>41</v>
      </c>
      <c r="O77" s="73" t="s">
        <v>196</v>
      </c>
      <c r="P77" s="73" t="s">
        <v>197</v>
      </c>
      <c r="Q77" s="73" t="s">
        <v>198</v>
      </c>
      <c r="R77" s="73" t="s">
        <v>199</v>
      </c>
      <c r="S77" s="73" t="s">
        <v>200</v>
      </c>
      <c r="T77" s="74" t="s">
        <v>201</v>
      </c>
    </row>
    <row r="78" spans="2:63" s="1" customFormat="1" ht="29.25" customHeight="1" x14ac:dyDescent="0.35">
      <c r="B78" s="40"/>
      <c r="C78" s="76" t="s">
        <v>162</v>
      </c>
      <c r="J78" s="155">
        <f>BK78</f>
        <v>0</v>
      </c>
      <c r="L78" s="40"/>
      <c r="M78" s="75"/>
      <c r="N78" s="67"/>
      <c r="O78" s="67"/>
      <c r="P78" s="156">
        <f>P79</f>
        <v>0</v>
      </c>
      <c r="Q78" s="67"/>
      <c r="R78" s="156">
        <f>R79</f>
        <v>0</v>
      </c>
      <c r="S78" s="67"/>
      <c r="T78" s="157">
        <f>T79</f>
        <v>0</v>
      </c>
      <c r="AT78" s="23" t="s">
        <v>70</v>
      </c>
      <c r="AU78" s="23" t="s">
        <v>163</v>
      </c>
      <c r="BK78" s="158">
        <f>BK79</f>
        <v>0</v>
      </c>
    </row>
    <row r="79" spans="2:63" s="10" customFormat="1" ht="37.4" customHeight="1" x14ac:dyDescent="0.35">
      <c r="B79" s="159"/>
      <c r="D79" s="160" t="s">
        <v>70</v>
      </c>
      <c r="E79" s="161" t="s">
        <v>202</v>
      </c>
      <c r="F79" s="161" t="s">
        <v>202</v>
      </c>
      <c r="I79" s="162"/>
      <c r="J79" s="163">
        <f>BK79</f>
        <v>0</v>
      </c>
      <c r="L79" s="159"/>
      <c r="M79" s="164"/>
      <c r="N79" s="165"/>
      <c r="O79" s="165"/>
      <c r="P79" s="166">
        <f>P80</f>
        <v>0</v>
      </c>
      <c r="Q79" s="165"/>
      <c r="R79" s="166">
        <f>R80</f>
        <v>0</v>
      </c>
      <c r="S79" s="165"/>
      <c r="T79" s="167">
        <f>T80</f>
        <v>0</v>
      </c>
      <c r="AR79" s="160" t="s">
        <v>79</v>
      </c>
      <c r="AT79" s="168" t="s">
        <v>70</v>
      </c>
      <c r="AU79" s="168" t="s">
        <v>71</v>
      </c>
      <c r="AY79" s="160" t="s">
        <v>204</v>
      </c>
      <c r="BK79" s="169">
        <f>BK80</f>
        <v>0</v>
      </c>
    </row>
    <row r="80" spans="2:63" s="10" customFormat="1" ht="19.899999999999999" customHeight="1" x14ac:dyDescent="0.35">
      <c r="B80" s="159"/>
      <c r="D80" s="160" t="s">
        <v>70</v>
      </c>
      <c r="E80" s="170" t="s">
        <v>1629</v>
      </c>
      <c r="F80" s="170" t="s">
        <v>118</v>
      </c>
      <c r="I80" s="162"/>
      <c r="J80" s="171">
        <f>BK80</f>
        <v>0</v>
      </c>
      <c r="L80" s="159"/>
      <c r="M80" s="164"/>
      <c r="N80" s="165"/>
      <c r="O80" s="165"/>
      <c r="P80" s="166">
        <f>P81</f>
        <v>0</v>
      </c>
      <c r="Q80" s="165"/>
      <c r="R80" s="166">
        <f>R81</f>
        <v>0</v>
      </c>
      <c r="S80" s="165"/>
      <c r="T80" s="167">
        <f>T81</f>
        <v>0</v>
      </c>
      <c r="AR80" s="160" t="s">
        <v>79</v>
      </c>
      <c r="AT80" s="168" t="s">
        <v>70</v>
      </c>
      <c r="AU80" s="168" t="s">
        <v>79</v>
      </c>
      <c r="AY80" s="160" t="s">
        <v>204</v>
      </c>
      <c r="BK80" s="169">
        <f>BK81</f>
        <v>0</v>
      </c>
    </row>
    <row r="81" spans="2:65" s="1" customFormat="1" ht="16.5" customHeight="1" x14ac:dyDescent="0.35">
      <c r="B81" s="172"/>
      <c r="C81" s="173" t="s">
        <v>79</v>
      </c>
      <c r="D81" s="173" t="s">
        <v>206</v>
      </c>
      <c r="E81" s="174" t="s">
        <v>1629</v>
      </c>
      <c r="F81" s="175" t="s">
        <v>118</v>
      </c>
      <c r="G81" s="176" t="s">
        <v>831</v>
      </c>
      <c r="H81" s="177">
        <v>1</v>
      </c>
      <c r="I81" s="178"/>
      <c r="J81" s="179">
        <f>ROUND(I81*H81,2)</f>
        <v>0</v>
      </c>
      <c r="K81" s="175" t="s">
        <v>5</v>
      </c>
      <c r="L81" s="40"/>
      <c r="M81" s="180" t="s">
        <v>5</v>
      </c>
      <c r="N81" s="219" t="s">
        <v>42</v>
      </c>
      <c r="O81" s="220"/>
      <c r="P81" s="221">
        <f>O81*H81</f>
        <v>0</v>
      </c>
      <c r="Q81" s="221">
        <v>0</v>
      </c>
      <c r="R81" s="221">
        <f>Q81*H81</f>
        <v>0</v>
      </c>
      <c r="S81" s="221">
        <v>0</v>
      </c>
      <c r="T81" s="222">
        <f>S81*H81</f>
        <v>0</v>
      </c>
      <c r="AR81" s="23" t="s">
        <v>211</v>
      </c>
      <c r="AT81" s="23" t="s">
        <v>206</v>
      </c>
      <c r="AU81" s="23" t="s">
        <v>81</v>
      </c>
      <c r="AY81" s="23" t="s">
        <v>204</v>
      </c>
      <c r="BE81" s="184">
        <f>IF(N81="základní",J81,0)</f>
        <v>0</v>
      </c>
      <c r="BF81" s="184">
        <f>IF(N81="snížená",J81,0)</f>
        <v>0</v>
      </c>
      <c r="BG81" s="184">
        <f>IF(N81="zákl. přenesená",J81,0)</f>
        <v>0</v>
      </c>
      <c r="BH81" s="184">
        <f>IF(N81="sníž. přenesená",J81,0)</f>
        <v>0</v>
      </c>
      <c r="BI81" s="184">
        <f>IF(N81="nulová",J81,0)</f>
        <v>0</v>
      </c>
      <c r="BJ81" s="23" t="s">
        <v>79</v>
      </c>
      <c r="BK81" s="184">
        <f>ROUND(I81*H81,2)</f>
        <v>0</v>
      </c>
      <c r="BL81" s="23" t="s">
        <v>211</v>
      </c>
      <c r="BM81" s="23" t="s">
        <v>1665</v>
      </c>
    </row>
    <row r="82" spans="2:65" s="1" customFormat="1" ht="7" customHeight="1" x14ac:dyDescent="0.35">
      <c r="B82" s="55"/>
      <c r="C82" s="56"/>
      <c r="D82" s="56"/>
      <c r="E82" s="56"/>
      <c r="F82" s="56"/>
      <c r="G82" s="56"/>
      <c r="H82" s="56"/>
      <c r="I82" s="126"/>
      <c r="J82" s="56"/>
      <c r="K82" s="56"/>
      <c r="L82" s="40"/>
    </row>
  </sheetData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5"/>
  <cols>
    <col min="1" max="1" width="8.375" customWidth="1"/>
    <col min="2" max="2" width="1.625" customWidth="1"/>
    <col min="3" max="3" width="4.125" customWidth="1"/>
    <col min="4" max="4" width="4.375" customWidth="1"/>
    <col min="5" max="5" width="17.125" customWidth="1"/>
    <col min="6" max="6" width="75" customWidth="1"/>
    <col min="7" max="7" width="8.625" customWidth="1"/>
    <col min="8" max="8" width="11.125" customWidth="1"/>
    <col min="9" max="9" width="12.625" style="98" customWidth="1"/>
    <col min="10" max="10" width="23.5" customWidth="1"/>
    <col min="11" max="11" width="15.5" customWidth="1"/>
    <col min="13" max="18" width="9.375" hidden="1"/>
    <col min="19" max="19" width="8.125" hidden="1" customWidth="1"/>
    <col min="20" max="20" width="29.625" hidden="1" customWidth="1"/>
    <col min="21" max="21" width="16.375" hidden="1" customWidth="1"/>
    <col min="22" max="22" width="12.375" customWidth="1"/>
    <col min="23" max="23" width="16.375" customWidth="1"/>
    <col min="24" max="24" width="12.375" customWidth="1"/>
    <col min="25" max="25" width="15" customWidth="1"/>
    <col min="26" max="26" width="11" customWidth="1"/>
    <col min="27" max="27" width="15" customWidth="1"/>
    <col min="28" max="28" width="16.375" customWidth="1"/>
    <col min="29" max="29" width="11" customWidth="1"/>
    <col min="30" max="30" width="15" customWidth="1"/>
    <col min="31" max="31" width="16.375" customWidth="1"/>
    <col min="44" max="65" width="9.375" hidden="1"/>
  </cols>
  <sheetData>
    <row r="1" spans="1:70" ht="21.75" customHeight="1" x14ac:dyDescent="0.35">
      <c r="A1" s="20"/>
      <c r="B1" s="99"/>
      <c r="C1" s="99"/>
      <c r="D1" s="100" t="s">
        <v>1</v>
      </c>
      <c r="E1" s="99"/>
      <c r="F1" s="101" t="s">
        <v>151</v>
      </c>
      <c r="G1" s="349" t="s">
        <v>152</v>
      </c>
      <c r="H1" s="349"/>
      <c r="I1" s="102"/>
      <c r="J1" s="101" t="s">
        <v>153</v>
      </c>
      <c r="K1" s="100" t="s">
        <v>154</v>
      </c>
      <c r="L1" s="101" t="s">
        <v>155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7" customHeight="1" x14ac:dyDescent="0.35">
      <c r="L2" s="313" t="s">
        <v>8</v>
      </c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23" t="s">
        <v>121</v>
      </c>
    </row>
    <row r="3" spans="1:70" ht="7" customHeight="1" x14ac:dyDescent="0.35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81</v>
      </c>
    </row>
    <row r="4" spans="1:70" ht="37" customHeight="1" x14ac:dyDescent="0.35">
      <c r="B4" s="27"/>
      <c r="C4" s="28"/>
      <c r="D4" s="29" t="s">
        <v>156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7" customHeight="1" x14ac:dyDescent="0.35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x14ac:dyDescent="0.3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 x14ac:dyDescent="0.35">
      <c r="B7" s="27"/>
      <c r="C7" s="28"/>
      <c r="D7" s="28"/>
      <c r="E7" s="350" t="str">
        <f>'Rekapitulace stavby'!K6</f>
        <v>Nové pracoviště magnetické rezonance a interního příjmu včetně reorganizace 1.PP</v>
      </c>
      <c r="F7" s="351"/>
      <c r="G7" s="351"/>
      <c r="H7" s="351"/>
      <c r="I7" s="104"/>
      <c r="J7" s="28"/>
      <c r="K7" s="30"/>
    </row>
    <row r="8" spans="1:70" s="1" customFormat="1" x14ac:dyDescent="0.35">
      <c r="B8" s="40"/>
      <c r="C8" s="41"/>
      <c r="D8" s="36" t="s">
        <v>157</v>
      </c>
      <c r="E8" s="41"/>
      <c r="F8" s="41"/>
      <c r="G8" s="41"/>
      <c r="H8" s="41"/>
      <c r="I8" s="105"/>
      <c r="J8" s="41"/>
      <c r="K8" s="44"/>
    </row>
    <row r="9" spans="1:70" s="1" customFormat="1" ht="37" customHeight="1" x14ac:dyDescent="0.35">
      <c r="B9" s="40"/>
      <c r="C9" s="41"/>
      <c r="D9" s="41"/>
      <c r="E9" s="352" t="s">
        <v>1666</v>
      </c>
      <c r="F9" s="353"/>
      <c r="G9" s="353"/>
      <c r="H9" s="353"/>
      <c r="I9" s="105"/>
      <c r="J9" s="41"/>
      <c r="K9" s="44"/>
    </row>
    <row r="10" spans="1:70" s="1" customFormat="1" x14ac:dyDescent="0.35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" customHeight="1" x14ac:dyDescent="0.35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" customHeight="1" x14ac:dyDescent="0.35">
      <c r="B12" s="40"/>
      <c r="C12" s="41"/>
      <c r="D12" s="36" t="s">
        <v>23</v>
      </c>
      <c r="E12" s="41"/>
      <c r="F12" s="34" t="s">
        <v>24</v>
      </c>
      <c r="G12" s="41"/>
      <c r="H12" s="41"/>
      <c r="I12" s="106" t="s">
        <v>25</v>
      </c>
      <c r="J12" s="107" t="str">
        <f>'Rekapitulace stavby'!AN8</f>
        <v>8. 2. 2018</v>
      </c>
      <c r="K12" s="44"/>
    </row>
    <row r="13" spans="1:70" s="1" customFormat="1" ht="10.75" customHeight="1" x14ac:dyDescent="0.35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" customHeight="1" x14ac:dyDescent="0.35">
      <c r="B14" s="40"/>
      <c r="C14" s="41"/>
      <c r="D14" s="36" t="s">
        <v>27</v>
      </c>
      <c r="E14" s="41"/>
      <c r="F14" s="41"/>
      <c r="G14" s="41"/>
      <c r="H14" s="41"/>
      <c r="I14" s="106" t="s">
        <v>28</v>
      </c>
      <c r="J14" s="34" t="s">
        <v>5</v>
      </c>
      <c r="K14" s="44"/>
    </row>
    <row r="15" spans="1:70" s="1" customFormat="1" ht="18" customHeight="1" x14ac:dyDescent="0.35">
      <c r="B15" s="40"/>
      <c r="C15" s="41"/>
      <c r="D15" s="41"/>
      <c r="E15" s="34" t="s">
        <v>29</v>
      </c>
      <c r="F15" s="41"/>
      <c r="G15" s="41"/>
      <c r="H15" s="41"/>
      <c r="I15" s="106" t="s">
        <v>30</v>
      </c>
      <c r="J15" s="34" t="s">
        <v>5</v>
      </c>
      <c r="K15" s="44"/>
    </row>
    <row r="16" spans="1:70" s="1" customFormat="1" ht="7" customHeight="1" x14ac:dyDescent="0.35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" customHeight="1" x14ac:dyDescent="0.35">
      <c r="B17" s="40"/>
      <c r="C17" s="41"/>
      <c r="D17" s="36" t="s">
        <v>31</v>
      </c>
      <c r="E17" s="41"/>
      <c r="F17" s="41"/>
      <c r="G17" s="41"/>
      <c r="H17" s="41"/>
      <c r="I17" s="106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5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7" customHeight="1" x14ac:dyDescent="0.35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" customHeight="1" x14ac:dyDescent="0.35">
      <c r="B20" s="40"/>
      <c r="C20" s="41"/>
      <c r="D20" s="36" t="s">
        <v>33</v>
      </c>
      <c r="E20" s="41"/>
      <c r="F20" s="41"/>
      <c r="G20" s="41"/>
      <c r="H20" s="41"/>
      <c r="I20" s="106" t="s">
        <v>28</v>
      </c>
      <c r="J20" s="34" t="s">
        <v>5</v>
      </c>
      <c r="K20" s="44"/>
    </row>
    <row r="21" spans="2:11" s="1" customFormat="1" ht="18" customHeight="1" x14ac:dyDescent="0.35">
      <c r="B21" s="40"/>
      <c r="C21" s="41"/>
      <c r="D21" s="41"/>
      <c r="E21" s="34" t="s">
        <v>34</v>
      </c>
      <c r="F21" s="41"/>
      <c r="G21" s="41"/>
      <c r="H21" s="41"/>
      <c r="I21" s="106" t="s">
        <v>30</v>
      </c>
      <c r="J21" s="34" t="s">
        <v>5</v>
      </c>
      <c r="K21" s="44"/>
    </row>
    <row r="22" spans="2:11" s="1" customFormat="1" ht="7" customHeight="1" x14ac:dyDescent="0.35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" customHeight="1" x14ac:dyDescent="0.35">
      <c r="B23" s="40"/>
      <c r="C23" s="41"/>
      <c r="D23" s="36" t="s">
        <v>36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 x14ac:dyDescent="0.35">
      <c r="B24" s="108"/>
      <c r="C24" s="109"/>
      <c r="D24" s="109"/>
      <c r="E24" s="338" t="s">
        <v>5</v>
      </c>
      <c r="F24" s="338"/>
      <c r="G24" s="338"/>
      <c r="H24" s="338"/>
      <c r="I24" s="110"/>
      <c r="J24" s="109"/>
      <c r="K24" s="111"/>
    </row>
    <row r="25" spans="2:11" s="1" customFormat="1" ht="7" customHeight="1" x14ac:dyDescent="0.35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7" customHeight="1" x14ac:dyDescent="0.35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4" customHeight="1" x14ac:dyDescent="0.35">
      <c r="B27" s="40"/>
      <c r="C27" s="41"/>
      <c r="D27" s="114" t="s">
        <v>37</v>
      </c>
      <c r="E27" s="41"/>
      <c r="F27" s="41"/>
      <c r="G27" s="41"/>
      <c r="H27" s="41"/>
      <c r="I27" s="105"/>
      <c r="J27" s="115">
        <f>ROUND(J78,2)</f>
        <v>0</v>
      </c>
      <c r="K27" s="44"/>
    </row>
    <row r="28" spans="2:11" s="1" customFormat="1" ht="7" customHeight="1" x14ac:dyDescent="0.35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" customHeight="1" x14ac:dyDescent="0.35">
      <c r="B29" s="40"/>
      <c r="C29" s="41"/>
      <c r="D29" s="41"/>
      <c r="E29" s="41"/>
      <c r="F29" s="45" t="s">
        <v>39</v>
      </c>
      <c r="G29" s="41"/>
      <c r="H29" s="41"/>
      <c r="I29" s="116" t="s">
        <v>38</v>
      </c>
      <c r="J29" s="45" t="s">
        <v>40</v>
      </c>
      <c r="K29" s="44"/>
    </row>
    <row r="30" spans="2:11" s="1" customFormat="1" ht="14.4" customHeight="1" x14ac:dyDescent="0.35">
      <c r="B30" s="40"/>
      <c r="C30" s="41"/>
      <c r="D30" s="48" t="s">
        <v>41</v>
      </c>
      <c r="E30" s="48" t="s">
        <v>42</v>
      </c>
      <c r="F30" s="117">
        <f>ROUND(SUM(BE78:BE81), 2)</f>
        <v>0</v>
      </c>
      <c r="G30" s="41"/>
      <c r="H30" s="41"/>
      <c r="I30" s="118">
        <v>0.21</v>
      </c>
      <c r="J30" s="117">
        <f>ROUND(ROUND((SUM(BE78:BE81)), 2)*I30, 2)</f>
        <v>0</v>
      </c>
      <c r="K30" s="44"/>
    </row>
    <row r="31" spans="2:11" s="1" customFormat="1" ht="14.4" customHeight="1" x14ac:dyDescent="0.35">
      <c r="B31" s="40"/>
      <c r="C31" s="41"/>
      <c r="D31" s="41"/>
      <c r="E31" s="48" t="s">
        <v>43</v>
      </c>
      <c r="F31" s="117">
        <f>ROUND(SUM(BF78:BF81), 2)</f>
        <v>0</v>
      </c>
      <c r="G31" s="41"/>
      <c r="H31" s="41"/>
      <c r="I31" s="118">
        <v>0.15</v>
      </c>
      <c r="J31" s="117">
        <f>ROUND(ROUND((SUM(BF78:BF81)), 2)*I31, 2)</f>
        <v>0</v>
      </c>
      <c r="K31" s="44"/>
    </row>
    <row r="32" spans="2:11" s="1" customFormat="1" ht="14.4" hidden="1" customHeight="1" x14ac:dyDescent="0.35">
      <c r="B32" s="40"/>
      <c r="C32" s="41"/>
      <c r="D32" s="41"/>
      <c r="E32" s="48" t="s">
        <v>44</v>
      </c>
      <c r="F32" s="117">
        <f>ROUND(SUM(BG78:BG81),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" hidden="1" customHeight="1" x14ac:dyDescent="0.35">
      <c r="B33" s="40"/>
      <c r="C33" s="41"/>
      <c r="D33" s="41"/>
      <c r="E33" s="48" t="s">
        <v>45</v>
      </c>
      <c r="F33" s="117">
        <f>ROUND(SUM(BH78:BH81),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" hidden="1" customHeight="1" x14ac:dyDescent="0.35">
      <c r="B34" s="40"/>
      <c r="C34" s="41"/>
      <c r="D34" s="41"/>
      <c r="E34" s="48" t="s">
        <v>46</v>
      </c>
      <c r="F34" s="117">
        <f>ROUND(SUM(BI78:BI81),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7" customHeight="1" x14ac:dyDescent="0.35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4" customHeight="1" x14ac:dyDescent="0.35">
      <c r="B36" s="40"/>
      <c r="C36" s="119"/>
      <c r="D36" s="120" t="s">
        <v>47</v>
      </c>
      <c r="E36" s="70"/>
      <c r="F36" s="70"/>
      <c r="G36" s="121" t="s">
        <v>48</v>
      </c>
      <c r="H36" s="122" t="s">
        <v>49</v>
      </c>
      <c r="I36" s="123"/>
      <c r="J36" s="124">
        <f>SUM(J27:J34)</f>
        <v>0</v>
      </c>
      <c r="K36" s="125"/>
    </row>
    <row r="37" spans="2:11" s="1" customFormat="1" ht="14.4" customHeight="1" x14ac:dyDescent="0.35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7" customHeight="1" x14ac:dyDescent="0.35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7" customHeight="1" x14ac:dyDescent="0.35">
      <c r="B42" s="40"/>
      <c r="C42" s="29" t="s">
        <v>159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7" customHeight="1" x14ac:dyDescent="0.35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" customHeight="1" x14ac:dyDescent="0.35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 x14ac:dyDescent="0.35">
      <c r="B45" s="40"/>
      <c r="C45" s="41"/>
      <c r="D45" s="41"/>
      <c r="E45" s="350" t="str">
        <f>E7</f>
        <v>Nové pracoviště magnetické rezonance a interního příjmu včetně reorganizace 1.PP</v>
      </c>
      <c r="F45" s="351"/>
      <c r="G45" s="351"/>
      <c r="H45" s="351"/>
      <c r="I45" s="105"/>
      <c r="J45" s="41"/>
      <c r="K45" s="44"/>
    </row>
    <row r="46" spans="2:11" s="1" customFormat="1" ht="14.4" customHeight="1" x14ac:dyDescent="0.35">
      <c r="B46" s="40"/>
      <c r="C46" s="36" t="s">
        <v>157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 x14ac:dyDescent="0.35">
      <c r="B47" s="40"/>
      <c r="C47" s="41"/>
      <c r="D47" s="41"/>
      <c r="E47" s="352" t="str">
        <f>E9</f>
        <v>15 - NN</v>
      </c>
      <c r="F47" s="353"/>
      <c r="G47" s="353"/>
      <c r="H47" s="353"/>
      <c r="I47" s="105"/>
      <c r="J47" s="41"/>
      <c r="K47" s="44"/>
    </row>
    <row r="48" spans="2:11" s="1" customFormat="1" ht="7" customHeight="1" x14ac:dyDescent="0.35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 x14ac:dyDescent="0.35">
      <c r="B49" s="40"/>
      <c r="C49" s="36" t="s">
        <v>23</v>
      </c>
      <c r="D49" s="41"/>
      <c r="E49" s="41"/>
      <c r="F49" s="34" t="str">
        <f>F12</f>
        <v>pavilon I,Nemocnice Děčín</v>
      </c>
      <c r="G49" s="41"/>
      <c r="H49" s="41"/>
      <c r="I49" s="106" t="s">
        <v>25</v>
      </c>
      <c r="J49" s="107" t="str">
        <f>IF(J12="","",J12)</f>
        <v>8. 2. 2018</v>
      </c>
      <c r="K49" s="44"/>
    </row>
    <row r="50" spans="2:47" s="1" customFormat="1" ht="7" customHeight="1" x14ac:dyDescent="0.35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x14ac:dyDescent="0.35">
      <c r="B51" s="40"/>
      <c r="C51" s="36" t="s">
        <v>27</v>
      </c>
      <c r="D51" s="41"/>
      <c r="E51" s="41"/>
      <c r="F51" s="34" t="str">
        <f>E15</f>
        <v>Krajská zdravotní, a.s. - Nemocnice Děčín, o.z.</v>
      </c>
      <c r="G51" s="41"/>
      <c r="H51" s="41"/>
      <c r="I51" s="106" t="s">
        <v>33</v>
      </c>
      <c r="J51" s="338" t="str">
        <f>E21</f>
        <v>JIKA CZ, ing Jiří Slánský</v>
      </c>
      <c r="K51" s="44"/>
    </row>
    <row r="52" spans="2:47" s="1" customFormat="1" ht="14.4" customHeight="1" x14ac:dyDescent="0.35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05"/>
      <c r="J52" s="345"/>
      <c r="K52" s="44"/>
    </row>
    <row r="53" spans="2:47" s="1" customFormat="1" ht="10.25" customHeight="1" x14ac:dyDescent="0.35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 x14ac:dyDescent="0.35">
      <c r="B54" s="40"/>
      <c r="C54" s="129" t="s">
        <v>160</v>
      </c>
      <c r="D54" s="119"/>
      <c r="E54" s="119"/>
      <c r="F54" s="119"/>
      <c r="G54" s="119"/>
      <c r="H54" s="119"/>
      <c r="I54" s="130"/>
      <c r="J54" s="131" t="s">
        <v>161</v>
      </c>
      <c r="K54" s="132"/>
    </row>
    <row r="55" spans="2:47" s="1" customFormat="1" ht="10.25" customHeight="1" x14ac:dyDescent="0.35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 x14ac:dyDescent="0.35">
      <c r="B56" s="40"/>
      <c r="C56" s="133" t="s">
        <v>162</v>
      </c>
      <c r="D56" s="41"/>
      <c r="E56" s="41"/>
      <c r="F56" s="41"/>
      <c r="G56" s="41"/>
      <c r="H56" s="41"/>
      <c r="I56" s="105"/>
      <c r="J56" s="115">
        <f>J78</f>
        <v>0</v>
      </c>
      <c r="K56" s="44"/>
      <c r="AU56" s="23" t="s">
        <v>163</v>
      </c>
    </row>
    <row r="57" spans="2:47" s="7" customFormat="1" ht="25" customHeight="1" x14ac:dyDescent="0.35">
      <c r="B57" s="134"/>
      <c r="C57" s="135"/>
      <c r="D57" s="136" t="s">
        <v>1618</v>
      </c>
      <c r="E57" s="137"/>
      <c r="F57" s="137"/>
      <c r="G57" s="137"/>
      <c r="H57" s="137"/>
      <c r="I57" s="138"/>
      <c r="J57" s="139">
        <f>J79</f>
        <v>0</v>
      </c>
      <c r="K57" s="140"/>
    </row>
    <row r="58" spans="2:47" s="8" customFormat="1" ht="19.899999999999999" customHeight="1" x14ac:dyDescent="0.35">
      <c r="B58" s="141"/>
      <c r="C58" s="142"/>
      <c r="D58" s="143" t="s">
        <v>1667</v>
      </c>
      <c r="E58" s="144"/>
      <c r="F58" s="144"/>
      <c r="G58" s="144"/>
      <c r="H58" s="144"/>
      <c r="I58" s="145"/>
      <c r="J58" s="146">
        <f>J80</f>
        <v>0</v>
      </c>
      <c r="K58" s="147"/>
    </row>
    <row r="59" spans="2:47" s="1" customFormat="1" ht="21.75" customHeight="1" x14ac:dyDescent="0.35">
      <c r="B59" s="40"/>
      <c r="C59" s="41"/>
      <c r="D59" s="41"/>
      <c r="E59" s="41"/>
      <c r="F59" s="41"/>
      <c r="G59" s="41"/>
      <c r="H59" s="41"/>
      <c r="I59" s="105"/>
      <c r="J59" s="41"/>
      <c r="K59" s="44"/>
    </row>
    <row r="60" spans="2:47" s="1" customFormat="1" ht="7" customHeight="1" x14ac:dyDescent="0.35">
      <c r="B60" s="55"/>
      <c r="C60" s="56"/>
      <c r="D60" s="56"/>
      <c r="E60" s="56"/>
      <c r="F60" s="56"/>
      <c r="G60" s="56"/>
      <c r="H60" s="56"/>
      <c r="I60" s="126"/>
      <c r="J60" s="56"/>
      <c r="K60" s="57"/>
    </row>
    <row r="64" spans="2:47" s="1" customFormat="1" ht="7" customHeight="1" x14ac:dyDescent="0.35">
      <c r="B64" s="58"/>
      <c r="C64" s="59"/>
      <c r="D64" s="59"/>
      <c r="E64" s="59"/>
      <c r="F64" s="59"/>
      <c r="G64" s="59"/>
      <c r="H64" s="59"/>
      <c r="I64" s="127"/>
      <c r="J64" s="59"/>
      <c r="K64" s="59"/>
      <c r="L64" s="40"/>
    </row>
    <row r="65" spans="2:63" s="1" customFormat="1" ht="37" customHeight="1" x14ac:dyDescent="0.35">
      <c r="B65" s="40"/>
      <c r="C65" s="60" t="s">
        <v>188</v>
      </c>
      <c r="L65" s="40"/>
    </row>
    <row r="66" spans="2:63" s="1" customFormat="1" ht="7" customHeight="1" x14ac:dyDescent="0.35">
      <c r="B66" s="40"/>
      <c r="L66" s="40"/>
    </row>
    <row r="67" spans="2:63" s="1" customFormat="1" ht="14.4" customHeight="1" x14ac:dyDescent="0.35">
      <c r="B67" s="40"/>
      <c r="C67" s="62" t="s">
        <v>19</v>
      </c>
      <c r="L67" s="40"/>
    </row>
    <row r="68" spans="2:63" s="1" customFormat="1" ht="16.5" customHeight="1" x14ac:dyDescent="0.35">
      <c r="B68" s="40"/>
      <c r="E68" s="346" t="str">
        <f>E7</f>
        <v>Nové pracoviště magnetické rezonance a interního příjmu včetně reorganizace 1.PP</v>
      </c>
      <c r="F68" s="347"/>
      <c r="G68" s="347"/>
      <c r="H68" s="347"/>
      <c r="L68" s="40"/>
    </row>
    <row r="69" spans="2:63" s="1" customFormat="1" ht="14.4" customHeight="1" x14ac:dyDescent="0.35">
      <c r="B69" s="40"/>
      <c r="C69" s="62" t="s">
        <v>157</v>
      </c>
      <c r="L69" s="40"/>
    </row>
    <row r="70" spans="2:63" s="1" customFormat="1" ht="17.25" customHeight="1" x14ac:dyDescent="0.35">
      <c r="B70" s="40"/>
      <c r="E70" s="319" t="str">
        <f>E9</f>
        <v>15 - NN</v>
      </c>
      <c r="F70" s="348"/>
      <c r="G70" s="348"/>
      <c r="H70" s="348"/>
      <c r="L70" s="40"/>
    </row>
    <row r="71" spans="2:63" s="1" customFormat="1" ht="7" customHeight="1" x14ac:dyDescent="0.35">
      <c r="B71" s="40"/>
      <c r="L71" s="40"/>
    </row>
    <row r="72" spans="2:63" s="1" customFormat="1" ht="18" customHeight="1" x14ac:dyDescent="0.35">
      <c r="B72" s="40"/>
      <c r="C72" s="62" t="s">
        <v>23</v>
      </c>
      <c r="F72" s="148" t="str">
        <f>F12</f>
        <v>pavilon I,Nemocnice Děčín</v>
      </c>
      <c r="I72" s="149" t="s">
        <v>25</v>
      </c>
      <c r="J72" s="66" t="str">
        <f>IF(J12="","",J12)</f>
        <v>8. 2. 2018</v>
      </c>
      <c r="L72" s="40"/>
    </row>
    <row r="73" spans="2:63" s="1" customFormat="1" ht="7" customHeight="1" x14ac:dyDescent="0.35">
      <c r="B73" s="40"/>
      <c r="L73" s="40"/>
    </row>
    <row r="74" spans="2:63" s="1" customFormat="1" x14ac:dyDescent="0.35">
      <c r="B74" s="40"/>
      <c r="C74" s="62" t="s">
        <v>27</v>
      </c>
      <c r="F74" s="148" t="str">
        <f>E15</f>
        <v>Krajská zdravotní, a.s. - Nemocnice Děčín, o.z.</v>
      </c>
      <c r="I74" s="149" t="s">
        <v>33</v>
      </c>
      <c r="J74" s="148" t="str">
        <f>E21</f>
        <v>JIKA CZ, ing Jiří Slánský</v>
      </c>
      <c r="L74" s="40"/>
    </row>
    <row r="75" spans="2:63" s="1" customFormat="1" ht="14.4" customHeight="1" x14ac:dyDescent="0.35">
      <c r="B75" s="40"/>
      <c r="C75" s="62" t="s">
        <v>31</v>
      </c>
      <c r="F75" s="148" t="str">
        <f>IF(E18="","",E18)</f>
        <v/>
      </c>
      <c r="L75" s="40"/>
    </row>
    <row r="76" spans="2:63" s="1" customFormat="1" ht="10.25" customHeight="1" x14ac:dyDescent="0.35">
      <c r="B76" s="40"/>
      <c r="L76" s="40"/>
    </row>
    <row r="77" spans="2:63" s="9" customFormat="1" ht="29.25" customHeight="1" x14ac:dyDescent="0.35">
      <c r="B77" s="150"/>
      <c r="C77" s="151" t="s">
        <v>189</v>
      </c>
      <c r="D77" s="152" t="s">
        <v>56</v>
      </c>
      <c r="E77" s="152" t="s">
        <v>52</v>
      </c>
      <c r="F77" s="152" t="s">
        <v>190</v>
      </c>
      <c r="G77" s="152" t="s">
        <v>191</v>
      </c>
      <c r="H77" s="152" t="s">
        <v>192</v>
      </c>
      <c r="I77" s="153" t="s">
        <v>193</v>
      </c>
      <c r="J77" s="152" t="s">
        <v>161</v>
      </c>
      <c r="K77" s="154" t="s">
        <v>194</v>
      </c>
      <c r="L77" s="150"/>
      <c r="M77" s="72" t="s">
        <v>195</v>
      </c>
      <c r="N77" s="73" t="s">
        <v>41</v>
      </c>
      <c r="O77" s="73" t="s">
        <v>196</v>
      </c>
      <c r="P77" s="73" t="s">
        <v>197</v>
      </c>
      <c r="Q77" s="73" t="s">
        <v>198</v>
      </c>
      <c r="R77" s="73" t="s">
        <v>199</v>
      </c>
      <c r="S77" s="73" t="s">
        <v>200</v>
      </c>
      <c r="T77" s="74" t="s">
        <v>201</v>
      </c>
    </row>
    <row r="78" spans="2:63" s="1" customFormat="1" ht="29.25" customHeight="1" x14ac:dyDescent="0.35">
      <c r="B78" s="40"/>
      <c r="C78" s="76" t="s">
        <v>162</v>
      </c>
      <c r="J78" s="155">
        <f>BK78</f>
        <v>0</v>
      </c>
      <c r="L78" s="40"/>
      <c r="M78" s="75"/>
      <c r="N78" s="67"/>
      <c r="O78" s="67"/>
      <c r="P78" s="156">
        <f>P79</f>
        <v>0</v>
      </c>
      <c r="Q78" s="67"/>
      <c r="R78" s="156">
        <f>R79</f>
        <v>0</v>
      </c>
      <c r="S78" s="67"/>
      <c r="T78" s="157">
        <f>T79</f>
        <v>0</v>
      </c>
      <c r="AT78" s="23" t="s">
        <v>70</v>
      </c>
      <c r="AU78" s="23" t="s">
        <v>163</v>
      </c>
      <c r="BK78" s="158">
        <f>BK79</f>
        <v>0</v>
      </c>
    </row>
    <row r="79" spans="2:63" s="10" customFormat="1" ht="37.4" customHeight="1" x14ac:dyDescent="0.35">
      <c r="B79" s="159"/>
      <c r="D79" s="160" t="s">
        <v>70</v>
      </c>
      <c r="E79" s="161" t="s">
        <v>202</v>
      </c>
      <c r="F79" s="161" t="s">
        <v>202</v>
      </c>
      <c r="I79" s="162"/>
      <c r="J79" s="163">
        <f>BK79</f>
        <v>0</v>
      </c>
      <c r="L79" s="159"/>
      <c r="M79" s="164"/>
      <c r="N79" s="165"/>
      <c r="O79" s="165"/>
      <c r="P79" s="166">
        <f>P80</f>
        <v>0</v>
      </c>
      <c r="Q79" s="165"/>
      <c r="R79" s="166">
        <f>R80</f>
        <v>0</v>
      </c>
      <c r="S79" s="165"/>
      <c r="T79" s="167">
        <f>T80</f>
        <v>0</v>
      </c>
      <c r="AR79" s="160" t="s">
        <v>79</v>
      </c>
      <c r="AT79" s="168" t="s">
        <v>70</v>
      </c>
      <c r="AU79" s="168" t="s">
        <v>71</v>
      </c>
      <c r="AY79" s="160" t="s">
        <v>204</v>
      </c>
      <c r="BK79" s="169">
        <f>BK80</f>
        <v>0</v>
      </c>
    </row>
    <row r="80" spans="2:63" s="10" customFormat="1" ht="19.899999999999999" customHeight="1" x14ac:dyDescent="0.35">
      <c r="B80" s="159"/>
      <c r="D80" s="160" t="s">
        <v>70</v>
      </c>
      <c r="E80" s="170" t="s">
        <v>1629</v>
      </c>
      <c r="F80" s="170" t="s">
        <v>120</v>
      </c>
      <c r="I80" s="162"/>
      <c r="J80" s="171">
        <f>BK80</f>
        <v>0</v>
      </c>
      <c r="L80" s="159"/>
      <c r="M80" s="164"/>
      <c r="N80" s="165"/>
      <c r="O80" s="165"/>
      <c r="P80" s="166">
        <f>P81</f>
        <v>0</v>
      </c>
      <c r="Q80" s="165"/>
      <c r="R80" s="166">
        <f>R81</f>
        <v>0</v>
      </c>
      <c r="S80" s="165"/>
      <c r="T80" s="167">
        <f>T81</f>
        <v>0</v>
      </c>
      <c r="AR80" s="160" t="s">
        <v>79</v>
      </c>
      <c r="AT80" s="168" t="s">
        <v>70</v>
      </c>
      <c r="AU80" s="168" t="s">
        <v>79</v>
      </c>
      <c r="AY80" s="160" t="s">
        <v>204</v>
      </c>
      <c r="BK80" s="169">
        <f>BK81</f>
        <v>0</v>
      </c>
    </row>
    <row r="81" spans="2:65" s="1" customFormat="1" ht="16.5" customHeight="1" x14ac:dyDescent="0.35">
      <c r="B81" s="172"/>
      <c r="C81" s="173" t="s">
        <v>79</v>
      </c>
      <c r="D81" s="173" t="s">
        <v>206</v>
      </c>
      <c r="E81" s="174" t="s">
        <v>1629</v>
      </c>
      <c r="F81" s="175" t="s">
        <v>120</v>
      </c>
      <c r="G81" s="176" t="s">
        <v>831</v>
      </c>
      <c r="H81" s="177">
        <v>1</v>
      </c>
      <c r="I81" s="178"/>
      <c r="J81" s="179">
        <f>ROUND(I81*H81,2)</f>
        <v>0</v>
      </c>
      <c r="K81" s="175" t="s">
        <v>5</v>
      </c>
      <c r="L81" s="40"/>
      <c r="M81" s="180" t="s">
        <v>5</v>
      </c>
      <c r="N81" s="219" t="s">
        <v>42</v>
      </c>
      <c r="O81" s="220"/>
      <c r="P81" s="221">
        <f>O81*H81</f>
        <v>0</v>
      </c>
      <c r="Q81" s="221">
        <v>0</v>
      </c>
      <c r="R81" s="221">
        <f>Q81*H81</f>
        <v>0</v>
      </c>
      <c r="S81" s="221">
        <v>0</v>
      </c>
      <c r="T81" s="222">
        <f>S81*H81</f>
        <v>0</v>
      </c>
      <c r="AR81" s="23" t="s">
        <v>211</v>
      </c>
      <c r="AT81" s="23" t="s">
        <v>206</v>
      </c>
      <c r="AU81" s="23" t="s">
        <v>81</v>
      </c>
      <c r="AY81" s="23" t="s">
        <v>204</v>
      </c>
      <c r="BE81" s="184">
        <f>IF(N81="základní",J81,0)</f>
        <v>0</v>
      </c>
      <c r="BF81" s="184">
        <f>IF(N81="snížená",J81,0)</f>
        <v>0</v>
      </c>
      <c r="BG81" s="184">
        <f>IF(N81="zákl. přenesená",J81,0)</f>
        <v>0</v>
      </c>
      <c r="BH81" s="184">
        <f>IF(N81="sníž. přenesená",J81,0)</f>
        <v>0</v>
      </c>
      <c r="BI81" s="184">
        <f>IF(N81="nulová",J81,0)</f>
        <v>0</v>
      </c>
      <c r="BJ81" s="23" t="s">
        <v>79</v>
      </c>
      <c r="BK81" s="184">
        <f>ROUND(I81*H81,2)</f>
        <v>0</v>
      </c>
      <c r="BL81" s="23" t="s">
        <v>211</v>
      </c>
      <c r="BM81" s="23" t="s">
        <v>1668</v>
      </c>
    </row>
    <row r="82" spans="2:65" s="1" customFormat="1" ht="7" customHeight="1" x14ac:dyDescent="0.35">
      <c r="B82" s="55"/>
      <c r="C82" s="56"/>
      <c r="D82" s="56"/>
      <c r="E82" s="56"/>
      <c r="F82" s="56"/>
      <c r="G82" s="56"/>
      <c r="H82" s="56"/>
      <c r="I82" s="126"/>
      <c r="J82" s="56"/>
      <c r="K82" s="56"/>
      <c r="L82" s="40"/>
    </row>
  </sheetData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5"/>
  <cols>
    <col min="1" max="1" width="8.375" customWidth="1"/>
    <col min="2" max="2" width="1.625" customWidth="1"/>
    <col min="3" max="3" width="4.125" customWidth="1"/>
    <col min="4" max="4" width="4.375" customWidth="1"/>
    <col min="5" max="5" width="17.125" customWidth="1"/>
    <col min="6" max="6" width="75" customWidth="1"/>
    <col min="7" max="7" width="8.625" customWidth="1"/>
    <col min="8" max="8" width="11.125" customWidth="1"/>
    <col min="9" max="9" width="12.625" style="98" customWidth="1"/>
    <col min="10" max="10" width="23.5" customWidth="1"/>
    <col min="11" max="11" width="15.5" customWidth="1"/>
    <col min="13" max="18" width="9.375" hidden="1"/>
    <col min="19" max="19" width="8.125" hidden="1" customWidth="1"/>
    <col min="20" max="20" width="29.625" hidden="1" customWidth="1"/>
    <col min="21" max="21" width="16.375" hidden="1" customWidth="1"/>
    <col min="22" max="22" width="12.375" customWidth="1"/>
    <col min="23" max="23" width="16.375" customWidth="1"/>
    <col min="24" max="24" width="12.375" customWidth="1"/>
    <col min="25" max="25" width="15" customWidth="1"/>
    <col min="26" max="26" width="11" customWidth="1"/>
    <col min="27" max="27" width="15" customWidth="1"/>
    <col min="28" max="28" width="16.375" customWidth="1"/>
    <col min="29" max="29" width="11" customWidth="1"/>
    <col min="30" max="30" width="15" customWidth="1"/>
    <col min="31" max="31" width="16.375" customWidth="1"/>
    <col min="44" max="65" width="9.375" hidden="1"/>
  </cols>
  <sheetData>
    <row r="1" spans="1:70" ht="21.75" customHeight="1" x14ac:dyDescent="0.35">
      <c r="A1" s="20"/>
      <c r="B1" s="99"/>
      <c r="C1" s="99"/>
      <c r="D1" s="100" t="s">
        <v>1</v>
      </c>
      <c r="E1" s="99"/>
      <c r="F1" s="101" t="s">
        <v>151</v>
      </c>
      <c r="G1" s="349" t="s">
        <v>152</v>
      </c>
      <c r="H1" s="349"/>
      <c r="I1" s="102"/>
      <c r="J1" s="101" t="s">
        <v>153</v>
      </c>
      <c r="K1" s="100" t="s">
        <v>154</v>
      </c>
      <c r="L1" s="101" t="s">
        <v>155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7" customHeight="1" x14ac:dyDescent="0.35">
      <c r="L2" s="313" t="s">
        <v>8</v>
      </c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23" t="s">
        <v>124</v>
      </c>
    </row>
    <row r="3" spans="1:70" ht="7" customHeight="1" x14ac:dyDescent="0.35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81</v>
      </c>
    </row>
    <row r="4" spans="1:70" ht="37" customHeight="1" x14ac:dyDescent="0.35">
      <c r="B4" s="27"/>
      <c r="C4" s="28"/>
      <c r="D4" s="29" t="s">
        <v>156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7" customHeight="1" x14ac:dyDescent="0.35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x14ac:dyDescent="0.3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 x14ac:dyDescent="0.35">
      <c r="B7" s="27"/>
      <c r="C7" s="28"/>
      <c r="D7" s="28"/>
      <c r="E7" s="350" t="str">
        <f>'Rekapitulace stavby'!K6</f>
        <v>Nové pracoviště magnetické rezonance a interního příjmu včetně reorganizace 1.PP</v>
      </c>
      <c r="F7" s="351"/>
      <c r="G7" s="351"/>
      <c r="H7" s="351"/>
      <c r="I7" s="104"/>
      <c r="J7" s="28"/>
      <c r="K7" s="30"/>
    </row>
    <row r="8" spans="1:70" s="1" customFormat="1" x14ac:dyDescent="0.35">
      <c r="B8" s="40"/>
      <c r="C8" s="41"/>
      <c r="D8" s="36" t="s">
        <v>157</v>
      </c>
      <c r="E8" s="41"/>
      <c r="F8" s="41"/>
      <c r="G8" s="41"/>
      <c r="H8" s="41"/>
      <c r="I8" s="105"/>
      <c r="J8" s="41"/>
      <c r="K8" s="44"/>
    </row>
    <row r="9" spans="1:70" s="1" customFormat="1" ht="37" customHeight="1" x14ac:dyDescent="0.35">
      <c r="B9" s="40"/>
      <c r="C9" s="41"/>
      <c r="D9" s="41"/>
      <c r="E9" s="352" t="s">
        <v>1669</v>
      </c>
      <c r="F9" s="353"/>
      <c r="G9" s="353"/>
      <c r="H9" s="353"/>
      <c r="I9" s="105"/>
      <c r="J9" s="41"/>
      <c r="K9" s="44"/>
    </row>
    <row r="10" spans="1:70" s="1" customFormat="1" x14ac:dyDescent="0.35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" customHeight="1" x14ac:dyDescent="0.35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" customHeight="1" x14ac:dyDescent="0.35">
      <c r="B12" s="40"/>
      <c r="C12" s="41"/>
      <c r="D12" s="36" t="s">
        <v>23</v>
      </c>
      <c r="E12" s="41"/>
      <c r="F12" s="34" t="s">
        <v>24</v>
      </c>
      <c r="G12" s="41"/>
      <c r="H12" s="41"/>
      <c r="I12" s="106" t="s">
        <v>25</v>
      </c>
      <c r="J12" s="107" t="str">
        <f>'Rekapitulace stavby'!AN8</f>
        <v>8. 2. 2018</v>
      </c>
      <c r="K12" s="44"/>
    </row>
    <row r="13" spans="1:70" s="1" customFormat="1" ht="10.75" customHeight="1" x14ac:dyDescent="0.35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" customHeight="1" x14ac:dyDescent="0.35">
      <c r="B14" s="40"/>
      <c r="C14" s="41"/>
      <c r="D14" s="36" t="s">
        <v>27</v>
      </c>
      <c r="E14" s="41"/>
      <c r="F14" s="41"/>
      <c r="G14" s="41"/>
      <c r="H14" s="41"/>
      <c r="I14" s="106" t="s">
        <v>28</v>
      </c>
      <c r="J14" s="34" t="s">
        <v>5</v>
      </c>
      <c r="K14" s="44"/>
    </row>
    <row r="15" spans="1:70" s="1" customFormat="1" ht="18" customHeight="1" x14ac:dyDescent="0.35">
      <c r="B15" s="40"/>
      <c r="C15" s="41"/>
      <c r="D15" s="41"/>
      <c r="E15" s="34" t="s">
        <v>29</v>
      </c>
      <c r="F15" s="41"/>
      <c r="G15" s="41"/>
      <c r="H15" s="41"/>
      <c r="I15" s="106" t="s">
        <v>30</v>
      </c>
      <c r="J15" s="34" t="s">
        <v>5</v>
      </c>
      <c r="K15" s="44"/>
    </row>
    <row r="16" spans="1:70" s="1" customFormat="1" ht="7" customHeight="1" x14ac:dyDescent="0.35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" customHeight="1" x14ac:dyDescent="0.35">
      <c r="B17" s="40"/>
      <c r="C17" s="41"/>
      <c r="D17" s="36" t="s">
        <v>31</v>
      </c>
      <c r="E17" s="41"/>
      <c r="F17" s="41"/>
      <c r="G17" s="41"/>
      <c r="H17" s="41"/>
      <c r="I17" s="106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5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7" customHeight="1" x14ac:dyDescent="0.35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" customHeight="1" x14ac:dyDescent="0.35">
      <c r="B20" s="40"/>
      <c r="C20" s="41"/>
      <c r="D20" s="36" t="s">
        <v>33</v>
      </c>
      <c r="E20" s="41"/>
      <c r="F20" s="41"/>
      <c r="G20" s="41"/>
      <c r="H20" s="41"/>
      <c r="I20" s="106" t="s">
        <v>28</v>
      </c>
      <c r="J20" s="34" t="s">
        <v>5</v>
      </c>
      <c r="K20" s="44"/>
    </row>
    <row r="21" spans="2:11" s="1" customFormat="1" ht="18" customHeight="1" x14ac:dyDescent="0.35">
      <c r="B21" s="40"/>
      <c r="C21" s="41"/>
      <c r="D21" s="41"/>
      <c r="E21" s="34" t="s">
        <v>34</v>
      </c>
      <c r="F21" s="41"/>
      <c r="G21" s="41"/>
      <c r="H21" s="41"/>
      <c r="I21" s="106" t="s">
        <v>30</v>
      </c>
      <c r="J21" s="34" t="s">
        <v>5</v>
      </c>
      <c r="K21" s="44"/>
    </row>
    <row r="22" spans="2:11" s="1" customFormat="1" ht="7" customHeight="1" x14ac:dyDescent="0.35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" customHeight="1" x14ac:dyDescent="0.35">
      <c r="B23" s="40"/>
      <c r="C23" s="41"/>
      <c r="D23" s="36" t="s">
        <v>36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 x14ac:dyDescent="0.35">
      <c r="B24" s="108"/>
      <c r="C24" s="109"/>
      <c r="D24" s="109"/>
      <c r="E24" s="338" t="s">
        <v>5</v>
      </c>
      <c r="F24" s="338"/>
      <c r="G24" s="338"/>
      <c r="H24" s="338"/>
      <c r="I24" s="110"/>
      <c r="J24" s="109"/>
      <c r="K24" s="111"/>
    </row>
    <row r="25" spans="2:11" s="1" customFormat="1" ht="7" customHeight="1" x14ac:dyDescent="0.35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7" customHeight="1" x14ac:dyDescent="0.35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4" customHeight="1" x14ac:dyDescent="0.35">
      <c r="B27" s="40"/>
      <c r="C27" s="41"/>
      <c r="D27" s="114" t="s">
        <v>37</v>
      </c>
      <c r="E27" s="41"/>
      <c r="F27" s="41"/>
      <c r="G27" s="41"/>
      <c r="H27" s="41"/>
      <c r="I27" s="105"/>
      <c r="J27" s="115">
        <f>ROUND(J78,2)</f>
        <v>0</v>
      </c>
      <c r="K27" s="44"/>
    </row>
    <row r="28" spans="2:11" s="1" customFormat="1" ht="7" customHeight="1" x14ac:dyDescent="0.35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" customHeight="1" x14ac:dyDescent="0.35">
      <c r="B29" s="40"/>
      <c r="C29" s="41"/>
      <c r="D29" s="41"/>
      <c r="E29" s="41"/>
      <c r="F29" s="45" t="s">
        <v>39</v>
      </c>
      <c r="G29" s="41"/>
      <c r="H29" s="41"/>
      <c r="I29" s="116" t="s">
        <v>38</v>
      </c>
      <c r="J29" s="45" t="s">
        <v>40</v>
      </c>
      <c r="K29" s="44"/>
    </row>
    <row r="30" spans="2:11" s="1" customFormat="1" ht="14.4" customHeight="1" x14ac:dyDescent="0.35">
      <c r="B30" s="40"/>
      <c r="C30" s="41"/>
      <c r="D30" s="48" t="s">
        <v>41</v>
      </c>
      <c r="E30" s="48" t="s">
        <v>42</v>
      </c>
      <c r="F30" s="117">
        <f>ROUND(SUM(BE78:BE81), 2)</f>
        <v>0</v>
      </c>
      <c r="G30" s="41"/>
      <c r="H30" s="41"/>
      <c r="I30" s="118">
        <v>0.21</v>
      </c>
      <c r="J30" s="117">
        <f>ROUND(ROUND((SUM(BE78:BE81)), 2)*I30, 2)</f>
        <v>0</v>
      </c>
      <c r="K30" s="44"/>
    </row>
    <row r="31" spans="2:11" s="1" customFormat="1" ht="14.4" customHeight="1" x14ac:dyDescent="0.35">
      <c r="B31" s="40"/>
      <c r="C31" s="41"/>
      <c r="D31" s="41"/>
      <c r="E31" s="48" t="s">
        <v>43</v>
      </c>
      <c r="F31" s="117">
        <f>ROUND(SUM(BF78:BF81), 2)</f>
        <v>0</v>
      </c>
      <c r="G31" s="41"/>
      <c r="H31" s="41"/>
      <c r="I31" s="118">
        <v>0.15</v>
      </c>
      <c r="J31" s="117">
        <f>ROUND(ROUND((SUM(BF78:BF81)), 2)*I31, 2)</f>
        <v>0</v>
      </c>
      <c r="K31" s="44"/>
    </row>
    <row r="32" spans="2:11" s="1" customFormat="1" ht="14.4" hidden="1" customHeight="1" x14ac:dyDescent="0.35">
      <c r="B32" s="40"/>
      <c r="C32" s="41"/>
      <c r="D32" s="41"/>
      <c r="E32" s="48" t="s">
        <v>44</v>
      </c>
      <c r="F32" s="117">
        <f>ROUND(SUM(BG78:BG81),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" hidden="1" customHeight="1" x14ac:dyDescent="0.35">
      <c r="B33" s="40"/>
      <c r="C33" s="41"/>
      <c r="D33" s="41"/>
      <c r="E33" s="48" t="s">
        <v>45</v>
      </c>
      <c r="F33" s="117">
        <f>ROUND(SUM(BH78:BH81),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" hidden="1" customHeight="1" x14ac:dyDescent="0.35">
      <c r="B34" s="40"/>
      <c r="C34" s="41"/>
      <c r="D34" s="41"/>
      <c r="E34" s="48" t="s">
        <v>46</v>
      </c>
      <c r="F34" s="117">
        <f>ROUND(SUM(BI78:BI81),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7" customHeight="1" x14ac:dyDescent="0.35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4" customHeight="1" x14ac:dyDescent="0.35">
      <c r="B36" s="40"/>
      <c r="C36" s="119"/>
      <c r="D36" s="120" t="s">
        <v>47</v>
      </c>
      <c r="E36" s="70"/>
      <c r="F36" s="70"/>
      <c r="G36" s="121" t="s">
        <v>48</v>
      </c>
      <c r="H36" s="122" t="s">
        <v>49</v>
      </c>
      <c r="I36" s="123"/>
      <c r="J36" s="124">
        <f>SUM(J27:J34)</f>
        <v>0</v>
      </c>
      <c r="K36" s="125"/>
    </row>
    <row r="37" spans="2:11" s="1" customFormat="1" ht="14.4" customHeight="1" x14ac:dyDescent="0.35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7" customHeight="1" x14ac:dyDescent="0.35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7" customHeight="1" x14ac:dyDescent="0.35">
      <c r="B42" s="40"/>
      <c r="C42" s="29" t="s">
        <v>159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7" customHeight="1" x14ac:dyDescent="0.35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" customHeight="1" x14ac:dyDescent="0.35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 x14ac:dyDescent="0.35">
      <c r="B45" s="40"/>
      <c r="C45" s="41"/>
      <c r="D45" s="41"/>
      <c r="E45" s="350" t="str">
        <f>E7</f>
        <v>Nové pracoviště magnetické rezonance a interního příjmu včetně reorganizace 1.PP</v>
      </c>
      <c r="F45" s="351"/>
      <c r="G45" s="351"/>
      <c r="H45" s="351"/>
      <c r="I45" s="105"/>
      <c r="J45" s="41"/>
      <c r="K45" s="44"/>
    </row>
    <row r="46" spans="2:11" s="1" customFormat="1" ht="14.4" customHeight="1" x14ac:dyDescent="0.35">
      <c r="B46" s="40"/>
      <c r="C46" s="36" t="s">
        <v>157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 x14ac:dyDescent="0.35">
      <c r="B47" s="40"/>
      <c r="C47" s="41"/>
      <c r="D47" s="41"/>
      <c r="E47" s="352" t="str">
        <f>E9</f>
        <v>16 - NN - osvětlení - nenaceňovat</v>
      </c>
      <c r="F47" s="353"/>
      <c r="G47" s="353"/>
      <c r="H47" s="353"/>
      <c r="I47" s="105"/>
      <c r="J47" s="41"/>
      <c r="K47" s="44"/>
    </row>
    <row r="48" spans="2:11" s="1" customFormat="1" ht="7" customHeight="1" x14ac:dyDescent="0.35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 x14ac:dyDescent="0.35">
      <c r="B49" s="40"/>
      <c r="C49" s="36" t="s">
        <v>23</v>
      </c>
      <c r="D49" s="41"/>
      <c r="E49" s="41"/>
      <c r="F49" s="34" t="str">
        <f>F12</f>
        <v>pavilon I,Nemocnice Děčín</v>
      </c>
      <c r="G49" s="41"/>
      <c r="H49" s="41"/>
      <c r="I49" s="106" t="s">
        <v>25</v>
      </c>
      <c r="J49" s="107" t="str">
        <f>IF(J12="","",J12)</f>
        <v>8. 2. 2018</v>
      </c>
      <c r="K49" s="44"/>
    </row>
    <row r="50" spans="2:47" s="1" customFormat="1" ht="7" customHeight="1" x14ac:dyDescent="0.35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x14ac:dyDescent="0.35">
      <c r="B51" s="40"/>
      <c r="C51" s="36" t="s">
        <v>27</v>
      </c>
      <c r="D51" s="41"/>
      <c r="E51" s="41"/>
      <c r="F51" s="34" t="str">
        <f>E15</f>
        <v>Krajská zdravotní, a.s. - Nemocnice Děčín, o.z.</v>
      </c>
      <c r="G51" s="41"/>
      <c r="H51" s="41"/>
      <c r="I51" s="106" t="s">
        <v>33</v>
      </c>
      <c r="J51" s="338" t="str">
        <f>E21</f>
        <v>JIKA CZ, ing Jiří Slánský</v>
      </c>
      <c r="K51" s="44"/>
    </row>
    <row r="52" spans="2:47" s="1" customFormat="1" ht="14.4" customHeight="1" x14ac:dyDescent="0.35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05"/>
      <c r="J52" s="345"/>
      <c r="K52" s="44"/>
    </row>
    <row r="53" spans="2:47" s="1" customFormat="1" ht="10.25" customHeight="1" x14ac:dyDescent="0.35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 x14ac:dyDescent="0.35">
      <c r="B54" s="40"/>
      <c r="C54" s="129" t="s">
        <v>160</v>
      </c>
      <c r="D54" s="119"/>
      <c r="E54" s="119"/>
      <c r="F54" s="119"/>
      <c r="G54" s="119"/>
      <c r="H54" s="119"/>
      <c r="I54" s="130"/>
      <c r="J54" s="131" t="s">
        <v>161</v>
      </c>
      <c r="K54" s="132"/>
    </row>
    <row r="55" spans="2:47" s="1" customFormat="1" ht="10.25" customHeight="1" x14ac:dyDescent="0.35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 x14ac:dyDescent="0.35">
      <c r="B56" s="40"/>
      <c r="C56" s="133" t="s">
        <v>162</v>
      </c>
      <c r="D56" s="41"/>
      <c r="E56" s="41"/>
      <c r="F56" s="41"/>
      <c r="G56" s="41"/>
      <c r="H56" s="41"/>
      <c r="I56" s="105"/>
      <c r="J56" s="115">
        <f>J78</f>
        <v>0</v>
      </c>
      <c r="K56" s="44"/>
      <c r="AU56" s="23" t="s">
        <v>163</v>
      </c>
    </row>
    <row r="57" spans="2:47" s="7" customFormat="1" ht="25" customHeight="1" x14ac:dyDescent="0.35">
      <c r="B57" s="134"/>
      <c r="C57" s="135"/>
      <c r="D57" s="136" t="s">
        <v>1618</v>
      </c>
      <c r="E57" s="137"/>
      <c r="F57" s="137"/>
      <c r="G57" s="137"/>
      <c r="H57" s="137"/>
      <c r="I57" s="138"/>
      <c r="J57" s="139">
        <f>J79</f>
        <v>0</v>
      </c>
      <c r="K57" s="140"/>
    </row>
    <row r="58" spans="2:47" s="8" customFormat="1" ht="19.899999999999999" customHeight="1" x14ac:dyDescent="0.35">
      <c r="B58" s="141"/>
      <c r="C58" s="142"/>
      <c r="D58" s="143" t="s">
        <v>1670</v>
      </c>
      <c r="E58" s="144"/>
      <c r="F58" s="144"/>
      <c r="G58" s="144"/>
      <c r="H58" s="144"/>
      <c r="I58" s="145"/>
      <c r="J58" s="146">
        <f>J80</f>
        <v>0</v>
      </c>
      <c r="K58" s="147"/>
    </row>
    <row r="59" spans="2:47" s="1" customFormat="1" ht="21.75" customHeight="1" x14ac:dyDescent="0.35">
      <c r="B59" s="40"/>
      <c r="C59" s="41"/>
      <c r="D59" s="41"/>
      <c r="E59" s="41"/>
      <c r="F59" s="41"/>
      <c r="G59" s="41"/>
      <c r="H59" s="41"/>
      <c r="I59" s="105"/>
      <c r="J59" s="41"/>
      <c r="K59" s="44"/>
    </row>
    <row r="60" spans="2:47" s="1" customFormat="1" ht="7" customHeight="1" x14ac:dyDescent="0.35">
      <c r="B60" s="55"/>
      <c r="C60" s="56"/>
      <c r="D60" s="56"/>
      <c r="E60" s="56"/>
      <c r="F60" s="56"/>
      <c r="G60" s="56"/>
      <c r="H60" s="56"/>
      <c r="I60" s="126"/>
      <c r="J60" s="56"/>
      <c r="K60" s="57"/>
    </row>
    <row r="64" spans="2:47" s="1" customFormat="1" ht="7" customHeight="1" x14ac:dyDescent="0.35">
      <c r="B64" s="58"/>
      <c r="C64" s="59"/>
      <c r="D64" s="59"/>
      <c r="E64" s="59"/>
      <c r="F64" s="59"/>
      <c r="G64" s="59"/>
      <c r="H64" s="59"/>
      <c r="I64" s="127"/>
      <c r="J64" s="59"/>
      <c r="K64" s="59"/>
      <c r="L64" s="40"/>
    </row>
    <row r="65" spans="2:63" s="1" customFormat="1" ht="37" customHeight="1" x14ac:dyDescent="0.35">
      <c r="B65" s="40"/>
      <c r="C65" s="60" t="s">
        <v>188</v>
      </c>
      <c r="L65" s="40"/>
    </row>
    <row r="66" spans="2:63" s="1" customFormat="1" ht="7" customHeight="1" x14ac:dyDescent="0.35">
      <c r="B66" s="40"/>
      <c r="L66" s="40"/>
    </row>
    <row r="67" spans="2:63" s="1" customFormat="1" ht="14.4" customHeight="1" x14ac:dyDescent="0.35">
      <c r="B67" s="40"/>
      <c r="C67" s="62" t="s">
        <v>19</v>
      </c>
      <c r="L67" s="40"/>
    </row>
    <row r="68" spans="2:63" s="1" customFormat="1" ht="16.5" customHeight="1" x14ac:dyDescent="0.35">
      <c r="B68" s="40"/>
      <c r="E68" s="346" t="str">
        <f>E7</f>
        <v>Nové pracoviště magnetické rezonance a interního příjmu včetně reorganizace 1.PP</v>
      </c>
      <c r="F68" s="347"/>
      <c r="G68" s="347"/>
      <c r="H68" s="347"/>
      <c r="L68" s="40"/>
    </row>
    <row r="69" spans="2:63" s="1" customFormat="1" ht="14.4" customHeight="1" x14ac:dyDescent="0.35">
      <c r="B69" s="40"/>
      <c r="C69" s="62" t="s">
        <v>157</v>
      </c>
      <c r="L69" s="40"/>
    </row>
    <row r="70" spans="2:63" s="1" customFormat="1" ht="17.25" customHeight="1" x14ac:dyDescent="0.35">
      <c r="B70" s="40"/>
      <c r="E70" s="319" t="str">
        <f>E9</f>
        <v>16 - NN - osvětlení - nenaceňovat</v>
      </c>
      <c r="F70" s="348"/>
      <c r="G70" s="348"/>
      <c r="H70" s="348"/>
      <c r="L70" s="40"/>
    </row>
    <row r="71" spans="2:63" s="1" customFormat="1" ht="7" customHeight="1" x14ac:dyDescent="0.35">
      <c r="B71" s="40"/>
      <c r="L71" s="40"/>
    </row>
    <row r="72" spans="2:63" s="1" customFormat="1" ht="18" customHeight="1" x14ac:dyDescent="0.35">
      <c r="B72" s="40"/>
      <c r="C72" s="62" t="s">
        <v>23</v>
      </c>
      <c r="F72" s="148" t="str">
        <f>F12</f>
        <v>pavilon I,Nemocnice Děčín</v>
      </c>
      <c r="I72" s="149" t="s">
        <v>25</v>
      </c>
      <c r="J72" s="66" t="str">
        <f>IF(J12="","",J12)</f>
        <v>8. 2. 2018</v>
      </c>
      <c r="L72" s="40"/>
    </row>
    <row r="73" spans="2:63" s="1" customFormat="1" ht="7" customHeight="1" x14ac:dyDescent="0.35">
      <c r="B73" s="40"/>
      <c r="L73" s="40"/>
    </row>
    <row r="74" spans="2:63" s="1" customFormat="1" x14ac:dyDescent="0.35">
      <c r="B74" s="40"/>
      <c r="C74" s="62" t="s">
        <v>27</v>
      </c>
      <c r="F74" s="148" t="str">
        <f>E15</f>
        <v>Krajská zdravotní, a.s. - Nemocnice Děčín, o.z.</v>
      </c>
      <c r="I74" s="149" t="s">
        <v>33</v>
      </c>
      <c r="J74" s="148" t="str">
        <f>E21</f>
        <v>JIKA CZ, ing Jiří Slánský</v>
      </c>
      <c r="L74" s="40"/>
    </row>
    <row r="75" spans="2:63" s="1" customFormat="1" ht="14.4" customHeight="1" x14ac:dyDescent="0.35">
      <c r="B75" s="40"/>
      <c r="C75" s="62" t="s">
        <v>31</v>
      </c>
      <c r="F75" s="148" t="str">
        <f>IF(E18="","",E18)</f>
        <v/>
      </c>
      <c r="L75" s="40"/>
    </row>
    <row r="76" spans="2:63" s="1" customFormat="1" ht="10.25" customHeight="1" x14ac:dyDescent="0.35">
      <c r="B76" s="40"/>
      <c r="L76" s="40"/>
    </row>
    <row r="77" spans="2:63" s="9" customFormat="1" ht="29.25" customHeight="1" x14ac:dyDescent="0.35">
      <c r="B77" s="150"/>
      <c r="C77" s="151" t="s">
        <v>189</v>
      </c>
      <c r="D77" s="152" t="s">
        <v>56</v>
      </c>
      <c r="E77" s="152" t="s">
        <v>52</v>
      </c>
      <c r="F77" s="152" t="s">
        <v>190</v>
      </c>
      <c r="G77" s="152" t="s">
        <v>191</v>
      </c>
      <c r="H77" s="152" t="s">
        <v>192</v>
      </c>
      <c r="I77" s="153" t="s">
        <v>193</v>
      </c>
      <c r="J77" s="152" t="s">
        <v>161</v>
      </c>
      <c r="K77" s="154" t="s">
        <v>194</v>
      </c>
      <c r="L77" s="150"/>
      <c r="M77" s="72" t="s">
        <v>195</v>
      </c>
      <c r="N77" s="73" t="s">
        <v>41</v>
      </c>
      <c r="O77" s="73" t="s">
        <v>196</v>
      </c>
      <c r="P77" s="73" t="s">
        <v>197</v>
      </c>
      <c r="Q77" s="73" t="s">
        <v>198</v>
      </c>
      <c r="R77" s="73" t="s">
        <v>199</v>
      </c>
      <c r="S77" s="73" t="s">
        <v>200</v>
      </c>
      <c r="T77" s="74" t="s">
        <v>201</v>
      </c>
    </row>
    <row r="78" spans="2:63" s="1" customFormat="1" ht="29.25" customHeight="1" x14ac:dyDescent="0.35">
      <c r="B78" s="40"/>
      <c r="C78" s="76" t="s">
        <v>162</v>
      </c>
      <c r="J78" s="155">
        <f>BK78</f>
        <v>0</v>
      </c>
      <c r="L78" s="40"/>
      <c r="M78" s="75"/>
      <c r="N78" s="67"/>
      <c r="O78" s="67"/>
      <c r="P78" s="156">
        <f>P79</f>
        <v>0</v>
      </c>
      <c r="Q78" s="67"/>
      <c r="R78" s="156">
        <f>R79</f>
        <v>0</v>
      </c>
      <c r="S78" s="67"/>
      <c r="T78" s="157">
        <f>T79</f>
        <v>0</v>
      </c>
      <c r="AT78" s="23" t="s">
        <v>70</v>
      </c>
      <c r="AU78" s="23" t="s">
        <v>163</v>
      </c>
      <c r="BK78" s="158">
        <f>BK79</f>
        <v>0</v>
      </c>
    </row>
    <row r="79" spans="2:63" s="10" customFormat="1" ht="37.4" customHeight="1" x14ac:dyDescent="0.35">
      <c r="B79" s="159"/>
      <c r="D79" s="160" t="s">
        <v>70</v>
      </c>
      <c r="E79" s="161" t="s">
        <v>202</v>
      </c>
      <c r="F79" s="161" t="s">
        <v>202</v>
      </c>
      <c r="I79" s="162"/>
      <c r="J79" s="163">
        <f>BK79</f>
        <v>0</v>
      </c>
      <c r="L79" s="159"/>
      <c r="M79" s="164"/>
      <c r="N79" s="165"/>
      <c r="O79" s="165"/>
      <c r="P79" s="166">
        <f>P80</f>
        <v>0</v>
      </c>
      <c r="Q79" s="165"/>
      <c r="R79" s="166">
        <f>R80</f>
        <v>0</v>
      </c>
      <c r="S79" s="165"/>
      <c r="T79" s="167">
        <f>T80</f>
        <v>0</v>
      </c>
      <c r="AR79" s="160" t="s">
        <v>79</v>
      </c>
      <c r="AT79" s="168" t="s">
        <v>70</v>
      </c>
      <c r="AU79" s="168" t="s">
        <v>71</v>
      </c>
      <c r="AY79" s="160" t="s">
        <v>204</v>
      </c>
      <c r="BK79" s="169">
        <f>BK80</f>
        <v>0</v>
      </c>
    </row>
    <row r="80" spans="2:63" s="10" customFormat="1" ht="19.899999999999999" customHeight="1" x14ac:dyDescent="0.35">
      <c r="B80" s="159"/>
      <c r="D80" s="160" t="s">
        <v>70</v>
      </c>
      <c r="E80" s="170" t="s">
        <v>1629</v>
      </c>
      <c r="F80" s="170" t="s">
        <v>123</v>
      </c>
      <c r="I80" s="162"/>
      <c r="J80" s="171">
        <f>BK80</f>
        <v>0</v>
      </c>
      <c r="L80" s="159"/>
      <c r="M80" s="164"/>
      <c r="N80" s="165"/>
      <c r="O80" s="165"/>
      <c r="P80" s="166">
        <f>P81</f>
        <v>0</v>
      </c>
      <c r="Q80" s="165"/>
      <c r="R80" s="166">
        <f>R81</f>
        <v>0</v>
      </c>
      <c r="S80" s="165"/>
      <c r="T80" s="167">
        <f>T81</f>
        <v>0</v>
      </c>
      <c r="AR80" s="160" t="s">
        <v>79</v>
      </c>
      <c r="AT80" s="168" t="s">
        <v>70</v>
      </c>
      <c r="AU80" s="168" t="s">
        <v>79</v>
      </c>
      <c r="AY80" s="160" t="s">
        <v>204</v>
      </c>
      <c r="BK80" s="169">
        <f>BK81</f>
        <v>0</v>
      </c>
    </row>
    <row r="81" spans="2:65" s="1" customFormat="1" ht="16.5" customHeight="1" x14ac:dyDescent="0.35">
      <c r="B81" s="172"/>
      <c r="C81" s="173" t="s">
        <v>79</v>
      </c>
      <c r="D81" s="173" t="s">
        <v>206</v>
      </c>
      <c r="E81" s="174" t="s">
        <v>1629</v>
      </c>
      <c r="F81" s="175" t="s">
        <v>123</v>
      </c>
      <c r="G81" s="176" t="s">
        <v>831</v>
      </c>
      <c r="H81" s="177">
        <v>1</v>
      </c>
      <c r="I81" s="178"/>
      <c r="J81" s="179">
        <f>ROUND(I81*H81,2)</f>
        <v>0</v>
      </c>
      <c r="K81" s="175" t="s">
        <v>5</v>
      </c>
      <c r="L81" s="40"/>
      <c r="M81" s="180" t="s">
        <v>5</v>
      </c>
      <c r="N81" s="219" t="s">
        <v>42</v>
      </c>
      <c r="O81" s="220"/>
      <c r="P81" s="221">
        <f>O81*H81</f>
        <v>0</v>
      </c>
      <c r="Q81" s="221">
        <v>0</v>
      </c>
      <c r="R81" s="221">
        <f>Q81*H81</f>
        <v>0</v>
      </c>
      <c r="S81" s="221">
        <v>0</v>
      </c>
      <c r="T81" s="222">
        <f>S81*H81</f>
        <v>0</v>
      </c>
      <c r="AR81" s="23" t="s">
        <v>211</v>
      </c>
      <c r="AT81" s="23" t="s">
        <v>206</v>
      </c>
      <c r="AU81" s="23" t="s">
        <v>81</v>
      </c>
      <c r="AY81" s="23" t="s">
        <v>204</v>
      </c>
      <c r="BE81" s="184">
        <f>IF(N81="základní",J81,0)</f>
        <v>0</v>
      </c>
      <c r="BF81" s="184">
        <f>IF(N81="snížená",J81,0)</f>
        <v>0</v>
      </c>
      <c r="BG81" s="184">
        <f>IF(N81="zákl. přenesená",J81,0)</f>
        <v>0</v>
      </c>
      <c r="BH81" s="184">
        <f>IF(N81="sníž. přenesená",J81,0)</f>
        <v>0</v>
      </c>
      <c r="BI81" s="184">
        <f>IF(N81="nulová",J81,0)</f>
        <v>0</v>
      </c>
      <c r="BJ81" s="23" t="s">
        <v>79</v>
      </c>
      <c r="BK81" s="184">
        <f>ROUND(I81*H81,2)</f>
        <v>0</v>
      </c>
      <c r="BL81" s="23" t="s">
        <v>211</v>
      </c>
      <c r="BM81" s="23" t="s">
        <v>1671</v>
      </c>
    </row>
    <row r="82" spans="2:65" s="1" customFormat="1" ht="7" customHeight="1" x14ac:dyDescent="0.35">
      <c r="B82" s="55"/>
      <c r="C82" s="56"/>
      <c r="D82" s="56"/>
      <c r="E82" s="56"/>
      <c r="F82" s="56"/>
      <c r="G82" s="56"/>
      <c r="H82" s="56"/>
      <c r="I82" s="126"/>
      <c r="J82" s="56"/>
      <c r="K82" s="56"/>
      <c r="L82" s="40"/>
    </row>
  </sheetData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5"/>
  <cols>
    <col min="1" max="1" width="8.375" customWidth="1"/>
    <col min="2" max="2" width="1.625" customWidth="1"/>
    <col min="3" max="3" width="4.125" customWidth="1"/>
    <col min="4" max="4" width="4.375" customWidth="1"/>
    <col min="5" max="5" width="17.125" customWidth="1"/>
    <col min="6" max="6" width="75" customWidth="1"/>
    <col min="7" max="7" width="8.625" customWidth="1"/>
    <col min="8" max="8" width="11.125" customWidth="1"/>
    <col min="9" max="9" width="12.625" style="98" customWidth="1"/>
    <col min="10" max="10" width="23.5" customWidth="1"/>
    <col min="11" max="11" width="15.5" customWidth="1"/>
    <col min="13" max="18" width="9.375" hidden="1"/>
    <col min="19" max="19" width="8.125" hidden="1" customWidth="1"/>
    <col min="20" max="20" width="29.625" hidden="1" customWidth="1"/>
    <col min="21" max="21" width="16.375" hidden="1" customWidth="1"/>
    <col min="22" max="22" width="12.375" customWidth="1"/>
    <col min="23" max="23" width="16.375" customWidth="1"/>
    <col min="24" max="24" width="12.375" customWidth="1"/>
    <col min="25" max="25" width="15" customWidth="1"/>
    <col min="26" max="26" width="11" customWidth="1"/>
    <col min="27" max="27" width="15" customWidth="1"/>
    <col min="28" max="28" width="16.375" customWidth="1"/>
    <col min="29" max="29" width="11" customWidth="1"/>
    <col min="30" max="30" width="15" customWidth="1"/>
    <col min="31" max="31" width="16.375" customWidth="1"/>
    <col min="44" max="65" width="9.375" hidden="1"/>
  </cols>
  <sheetData>
    <row r="1" spans="1:70" ht="21.75" customHeight="1" x14ac:dyDescent="0.35">
      <c r="A1" s="20"/>
      <c r="B1" s="99"/>
      <c r="C1" s="99"/>
      <c r="D1" s="100" t="s">
        <v>1</v>
      </c>
      <c r="E1" s="99"/>
      <c r="F1" s="101" t="s">
        <v>151</v>
      </c>
      <c r="G1" s="349" t="s">
        <v>152</v>
      </c>
      <c r="H1" s="349"/>
      <c r="I1" s="102"/>
      <c r="J1" s="101" t="s">
        <v>153</v>
      </c>
      <c r="K1" s="100" t="s">
        <v>154</v>
      </c>
      <c r="L1" s="101" t="s">
        <v>155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7" customHeight="1" x14ac:dyDescent="0.35">
      <c r="L2" s="313" t="s">
        <v>8</v>
      </c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23" t="s">
        <v>127</v>
      </c>
    </row>
    <row r="3" spans="1:70" ht="7" customHeight="1" x14ac:dyDescent="0.35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81</v>
      </c>
    </row>
    <row r="4" spans="1:70" ht="37" customHeight="1" x14ac:dyDescent="0.35">
      <c r="B4" s="27"/>
      <c r="C4" s="28"/>
      <c r="D4" s="29" t="s">
        <v>156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7" customHeight="1" x14ac:dyDescent="0.35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x14ac:dyDescent="0.3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 x14ac:dyDescent="0.35">
      <c r="B7" s="27"/>
      <c r="C7" s="28"/>
      <c r="D7" s="28"/>
      <c r="E7" s="350" t="str">
        <f>'Rekapitulace stavby'!K6</f>
        <v>Nové pracoviště magnetické rezonance a interního příjmu včetně reorganizace 1.PP</v>
      </c>
      <c r="F7" s="351"/>
      <c r="G7" s="351"/>
      <c r="H7" s="351"/>
      <c r="I7" s="104"/>
      <c r="J7" s="28"/>
      <c r="K7" s="30"/>
    </row>
    <row r="8" spans="1:70" s="1" customFormat="1" x14ac:dyDescent="0.35">
      <c r="B8" s="40"/>
      <c r="C8" s="41"/>
      <c r="D8" s="36" t="s">
        <v>157</v>
      </c>
      <c r="E8" s="41"/>
      <c r="F8" s="41"/>
      <c r="G8" s="41"/>
      <c r="H8" s="41"/>
      <c r="I8" s="105"/>
      <c r="J8" s="41"/>
      <c r="K8" s="44"/>
    </row>
    <row r="9" spans="1:70" s="1" customFormat="1" ht="37" customHeight="1" x14ac:dyDescent="0.35">
      <c r="B9" s="40"/>
      <c r="C9" s="41"/>
      <c r="D9" s="41"/>
      <c r="E9" s="352" t="s">
        <v>1672</v>
      </c>
      <c r="F9" s="353"/>
      <c r="G9" s="353"/>
      <c r="H9" s="353"/>
      <c r="I9" s="105"/>
      <c r="J9" s="41"/>
      <c r="K9" s="44"/>
    </row>
    <row r="10" spans="1:70" s="1" customFormat="1" x14ac:dyDescent="0.35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" customHeight="1" x14ac:dyDescent="0.35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" customHeight="1" x14ac:dyDescent="0.35">
      <c r="B12" s="40"/>
      <c r="C12" s="41"/>
      <c r="D12" s="36" t="s">
        <v>23</v>
      </c>
      <c r="E12" s="41"/>
      <c r="F12" s="34" t="s">
        <v>24</v>
      </c>
      <c r="G12" s="41"/>
      <c r="H12" s="41"/>
      <c r="I12" s="106" t="s">
        <v>25</v>
      </c>
      <c r="J12" s="107" t="str">
        <f>'Rekapitulace stavby'!AN8</f>
        <v>8. 2. 2018</v>
      </c>
      <c r="K12" s="44"/>
    </row>
    <row r="13" spans="1:70" s="1" customFormat="1" ht="10.75" customHeight="1" x14ac:dyDescent="0.35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" customHeight="1" x14ac:dyDescent="0.35">
      <c r="B14" s="40"/>
      <c r="C14" s="41"/>
      <c r="D14" s="36" t="s">
        <v>27</v>
      </c>
      <c r="E14" s="41"/>
      <c r="F14" s="41"/>
      <c r="G14" s="41"/>
      <c r="H14" s="41"/>
      <c r="I14" s="106" t="s">
        <v>28</v>
      </c>
      <c r="J14" s="34" t="s">
        <v>5</v>
      </c>
      <c r="K14" s="44"/>
    </row>
    <row r="15" spans="1:70" s="1" customFormat="1" ht="18" customHeight="1" x14ac:dyDescent="0.35">
      <c r="B15" s="40"/>
      <c r="C15" s="41"/>
      <c r="D15" s="41"/>
      <c r="E15" s="34" t="s">
        <v>29</v>
      </c>
      <c r="F15" s="41"/>
      <c r="G15" s="41"/>
      <c r="H15" s="41"/>
      <c r="I15" s="106" t="s">
        <v>30</v>
      </c>
      <c r="J15" s="34" t="s">
        <v>5</v>
      </c>
      <c r="K15" s="44"/>
    </row>
    <row r="16" spans="1:70" s="1" customFormat="1" ht="7" customHeight="1" x14ac:dyDescent="0.35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" customHeight="1" x14ac:dyDescent="0.35">
      <c r="B17" s="40"/>
      <c r="C17" s="41"/>
      <c r="D17" s="36" t="s">
        <v>31</v>
      </c>
      <c r="E17" s="41"/>
      <c r="F17" s="41"/>
      <c r="G17" s="41"/>
      <c r="H17" s="41"/>
      <c r="I17" s="106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5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7" customHeight="1" x14ac:dyDescent="0.35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" customHeight="1" x14ac:dyDescent="0.35">
      <c r="B20" s="40"/>
      <c r="C20" s="41"/>
      <c r="D20" s="36" t="s">
        <v>33</v>
      </c>
      <c r="E20" s="41"/>
      <c r="F20" s="41"/>
      <c r="G20" s="41"/>
      <c r="H20" s="41"/>
      <c r="I20" s="106" t="s">
        <v>28</v>
      </c>
      <c r="J20" s="34" t="s">
        <v>5</v>
      </c>
      <c r="K20" s="44"/>
    </row>
    <row r="21" spans="2:11" s="1" customFormat="1" ht="18" customHeight="1" x14ac:dyDescent="0.35">
      <c r="B21" s="40"/>
      <c r="C21" s="41"/>
      <c r="D21" s="41"/>
      <c r="E21" s="34" t="s">
        <v>34</v>
      </c>
      <c r="F21" s="41"/>
      <c r="G21" s="41"/>
      <c r="H21" s="41"/>
      <c r="I21" s="106" t="s">
        <v>30</v>
      </c>
      <c r="J21" s="34" t="s">
        <v>5</v>
      </c>
      <c r="K21" s="44"/>
    </row>
    <row r="22" spans="2:11" s="1" customFormat="1" ht="7" customHeight="1" x14ac:dyDescent="0.35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" customHeight="1" x14ac:dyDescent="0.35">
      <c r="B23" s="40"/>
      <c r="C23" s="41"/>
      <c r="D23" s="36" t="s">
        <v>36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 x14ac:dyDescent="0.35">
      <c r="B24" s="108"/>
      <c r="C24" s="109"/>
      <c r="D24" s="109"/>
      <c r="E24" s="338" t="s">
        <v>5</v>
      </c>
      <c r="F24" s="338"/>
      <c r="G24" s="338"/>
      <c r="H24" s="338"/>
      <c r="I24" s="110"/>
      <c r="J24" s="109"/>
      <c r="K24" s="111"/>
    </row>
    <row r="25" spans="2:11" s="1" customFormat="1" ht="7" customHeight="1" x14ac:dyDescent="0.35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7" customHeight="1" x14ac:dyDescent="0.35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4" customHeight="1" x14ac:dyDescent="0.35">
      <c r="B27" s="40"/>
      <c r="C27" s="41"/>
      <c r="D27" s="114" t="s">
        <v>37</v>
      </c>
      <c r="E27" s="41"/>
      <c r="F27" s="41"/>
      <c r="G27" s="41"/>
      <c r="H27" s="41"/>
      <c r="I27" s="105"/>
      <c r="J27" s="115">
        <f>ROUND(J78,2)</f>
        <v>0</v>
      </c>
      <c r="K27" s="44"/>
    </row>
    <row r="28" spans="2:11" s="1" customFormat="1" ht="7" customHeight="1" x14ac:dyDescent="0.35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" customHeight="1" x14ac:dyDescent="0.35">
      <c r="B29" s="40"/>
      <c r="C29" s="41"/>
      <c r="D29" s="41"/>
      <c r="E29" s="41"/>
      <c r="F29" s="45" t="s">
        <v>39</v>
      </c>
      <c r="G29" s="41"/>
      <c r="H29" s="41"/>
      <c r="I29" s="116" t="s">
        <v>38</v>
      </c>
      <c r="J29" s="45" t="s">
        <v>40</v>
      </c>
      <c r="K29" s="44"/>
    </row>
    <row r="30" spans="2:11" s="1" customFormat="1" ht="14.4" customHeight="1" x14ac:dyDescent="0.35">
      <c r="B30" s="40"/>
      <c r="C30" s="41"/>
      <c r="D30" s="48" t="s">
        <v>41</v>
      </c>
      <c r="E30" s="48" t="s">
        <v>42</v>
      </c>
      <c r="F30" s="117">
        <f>ROUND(SUM(BE78:BE81), 2)</f>
        <v>0</v>
      </c>
      <c r="G30" s="41"/>
      <c r="H30" s="41"/>
      <c r="I30" s="118">
        <v>0.21</v>
      </c>
      <c r="J30" s="117">
        <f>ROUND(ROUND((SUM(BE78:BE81)), 2)*I30, 2)</f>
        <v>0</v>
      </c>
      <c r="K30" s="44"/>
    </row>
    <row r="31" spans="2:11" s="1" customFormat="1" ht="14.4" customHeight="1" x14ac:dyDescent="0.35">
      <c r="B31" s="40"/>
      <c r="C31" s="41"/>
      <c r="D31" s="41"/>
      <c r="E31" s="48" t="s">
        <v>43</v>
      </c>
      <c r="F31" s="117">
        <f>ROUND(SUM(BF78:BF81), 2)</f>
        <v>0</v>
      </c>
      <c r="G31" s="41"/>
      <c r="H31" s="41"/>
      <c r="I31" s="118">
        <v>0.15</v>
      </c>
      <c r="J31" s="117">
        <f>ROUND(ROUND((SUM(BF78:BF81)), 2)*I31, 2)</f>
        <v>0</v>
      </c>
      <c r="K31" s="44"/>
    </row>
    <row r="32" spans="2:11" s="1" customFormat="1" ht="14.4" hidden="1" customHeight="1" x14ac:dyDescent="0.35">
      <c r="B32" s="40"/>
      <c r="C32" s="41"/>
      <c r="D32" s="41"/>
      <c r="E32" s="48" t="s">
        <v>44</v>
      </c>
      <c r="F32" s="117">
        <f>ROUND(SUM(BG78:BG81),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" hidden="1" customHeight="1" x14ac:dyDescent="0.35">
      <c r="B33" s="40"/>
      <c r="C33" s="41"/>
      <c r="D33" s="41"/>
      <c r="E33" s="48" t="s">
        <v>45</v>
      </c>
      <c r="F33" s="117">
        <f>ROUND(SUM(BH78:BH81),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" hidden="1" customHeight="1" x14ac:dyDescent="0.35">
      <c r="B34" s="40"/>
      <c r="C34" s="41"/>
      <c r="D34" s="41"/>
      <c r="E34" s="48" t="s">
        <v>46</v>
      </c>
      <c r="F34" s="117">
        <f>ROUND(SUM(BI78:BI81),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7" customHeight="1" x14ac:dyDescent="0.35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4" customHeight="1" x14ac:dyDescent="0.35">
      <c r="B36" s="40"/>
      <c r="C36" s="119"/>
      <c r="D36" s="120" t="s">
        <v>47</v>
      </c>
      <c r="E36" s="70"/>
      <c r="F36" s="70"/>
      <c r="G36" s="121" t="s">
        <v>48</v>
      </c>
      <c r="H36" s="122" t="s">
        <v>49</v>
      </c>
      <c r="I36" s="123"/>
      <c r="J36" s="124">
        <f>SUM(J27:J34)</f>
        <v>0</v>
      </c>
      <c r="K36" s="125"/>
    </row>
    <row r="37" spans="2:11" s="1" customFormat="1" ht="14.4" customHeight="1" x14ac:dyDescent="0.35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7" customHeight="1" x14ac:dyDescent="0.35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7" customHeight="1" x14ac:dyDescent="0.35">
      <c r="B42" s="40"/>
      <c r="C42" s="29" t="s">
        <v>159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7" customHeight="1" x14ac:dyDescent="0.35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" customHeight="1" x14ac:dyDescent="0.35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 x14ac:dyDescent="0.35">
      <c r="B45" s="40"/>
      <c r="C45" s="41"/>
      <c r="D45" s="41"/>
      <c r="E45" s="350" t="str">
        <f>E7</f>
        <v>Nové pracoviště magnetické rezonance a interního příjmu včetně reorganizace 1.PP</v>
      </c>
      <c r="F45" s="351"/>
      <c r="G45" s="351"/>
      <c r="H45" s="351"/>
      <c r="I45" s="105"/>
      <c r="J45" s="41"/>
      <c r="K45" s="44"/>
    </row>
    <row r="46" spans="2:11" s="1" customFormat="1" ht="14.4" customHeight="1" x14ac:dyDescent="0.35">
      <c r="B46" s="40"/>
      <c r="C46" s="36" t="s">
        <v>157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 x14ac:dyDescent="0.35">
      <c r="B47" s="40"/>
      <c r="C47" s="41"/>
      <c r="D47" s="41"/>
      <c r="E47" s="352" t="str">
        <f>E9</f>
        <v>17 - NN - bleskosvod</v>
      </c>
      <c r="F47" s="353"/>
      <c r="G47" s="353"/>
      <c r="H47" s="353"/>
      <c r="I47" s="105"/>
      <c r="J47" s="41"/>
      <c r="K47" s="44"/>
    </row>
    <row r="48" spans="2:11" s="1" customFormat="1" ht="7" customHeight="1" x14ac:dyDescent="0.35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 x14ac:dyDescent="0.35">
      <c r="B49" s="40"/>
      <c r="C49" s="36" t="s">
        <v>23</v>
      </c>
      <c r="D49" s="41"/>
      <c r="E49" s="41"/>
      <c r="F49" s="34" t="str">
        <f>F12</f>
        <v>pavilon I,Nemocnice Děčín</v>
      </c>
      <c r="G49" s="41"/>
      <c r="H49" s="41"/>
      <c r="I49" s="106" t="s">
        <v>25</v>
      </c>
      <c r="J49" s="107" t="str">
        <f>IF(J12="","",J12)</f>
        <v>8. 2. 2018</v>
      </c>
      <c r="K49" s="44"/>
    </row>
    <row r="50" spans="2:47" s="1" customFormat="1" ht="7" customHeight="1" x14ac:dyDescent="0.35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x14ac:dyDescent="0.35">
      <c r="B51" s="40"/>
      <c r="C51" s="36" t="s">
        <v>27</v>
      </c>
      <c r="D51" s="41"/>
      <c r="E51" s="41"/>
      <c r="F51" s="34" t="str">
        <f>E15</f>
        <v>Krajská zdravotní, a.s. - Nemocnice Děčín, o.z.</v>
      </c>
      <c r="G51" s="41"/>
      <c r="H51" s="41"/>
      <c r="I51" s="106" t="s">
        <v>33</v>
      </c>
      <c r="J51" s="338" t="str">
        <f>E21</f>
        <v>JIKA CZ, ing Jiří Slánský</v>
      </c>
      <c r="K51" s="44"/>
    </row>
    <row r="52" spans="2:47" s="1" customFormat="1" ht="14.4" customHeight="1" x14ac:dyDescent="0.35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05"/>
      <c r="J52" s="345"/>
      <c r="K52" s="44"/>
    </row>
    <row r="53" spans="2:47" s="1" customFormat="1" ht="10.25" customHeight="1" x14ac:dyDescent="0.35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 x14ac:dyDescent="0.35">
      <c r="B54" s="40"/>
      <c r="C54" s="129" t="s">
        <v>160</v>
      </c>
      <c r="D54" s="119"/>
      <c r="E54" s="119"/>
      <c r="F54" s="119"/>
      <c r="G54" s="119"/>
      <c r="H54" s="119"/>
      <c r="I54" s="130"/>
      <c r="J54" s="131" t="s">
        <v>161</v>
      </c>
      <c r="K54" s="132"/>
    </row>
    <row r="55" spans="2:47" s="1" customFormat="1" ht="10.25" customHeight="1" x14ac:dyDescent="0.35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 x14ac:dyDescent="0.35">
      <c r="B56" s="40"/>
      <c r="C56" s="133" t="s">
        <v>162</v>
      </c>
      <c r="D56" s="41"/>
      <c r="E56" s="41"/>
      <c r="F56" s="41"/>
      <c r="G56" s="41"/>
      <c r="H56" s="41"/>
      <c r="I56" s="105"/>
      <c r="J56" s="115">
        <f>J78</f>
        <v>0</v>
      </c>
      <c r="K56" s="44"/>
      <c r="AU56" s="23" t="s">
        <v>163</v>
      </c>
    </row>
    <row r="57" spans="2:47" s="7" customFormat="1" ht="25" customHeight="1" x14ac:dyDescent="0.35">
      <c r="B57" s="134"/>
      <c r="C57" s="135"/>
      <c r="D57" s="136" t="s">
        <v>1618</v>
      </c>
      <c r="E57" s="137"/>
      <c r="F57" s="137"/>
      <c r="G57" s="137"/>
      <c r="H57" s="137"/>
      <c r="I57" s="138"/>
      <c r="J57" s="139">
        <f>J79</f>
        <v>0</v>
      </c>
      <c r="K57" s="140"/>
    </row>
    <row r="58" spans="2:47" s="8" customFormat="1" ht="19.899999999999999" customHeight="1" x14ac:dyDescent="0.35">
      <c r="B58" s="141"/>
      <c r="C58" s="142"/>
      <c r="D58" s="143" t="s">
        <v>1673</v>
      </c>
      <c r="E58" s="144"/>
      <c r="F58" s="144"/>
      <c r="G58" s="144"/>
      <c r="H58" s="144"/>
      <c r="I58" s="145"/>
      <c r="J58" s="146">
        <f>J80</f>
        <v>0</v>
      </c>
      <c r="K58" s="147"/>
    </row>
    <row r="59" spans="2:47" s="1" customFormat="1" ht="21.75" customHeight="1" x14ac:dyDescent="0.35">
      <c r="B59" s="40"/>
      <c r="C59" s="41"/>
      <c r="D59" s="41"/>
      <c r="E59" s="41"/>
      <c r="F59" s="41"/>
      <c r="G59" s="41"/>
      <c r="H59" s="41"/>
      <c r="I59" s="105"/>
      <c r="J59" s="41"/>
      <c r="K59" s="44"/>
    </row>
    <row r="60" spans="2:47" s="1" customFormat="1" ht="7" customHeight="1" x14ac:dyDescent="0.35">
      <c r="B60" s="55"/>
      <c r="C60" s="56"/>
      <c r="D60" s="56"/>
      <c r="E60" s="56"/>
      <c r="F60" s="56"/>
      <c r="G60" s="56"/>
      <c r="H60" s="56"/>
      <c r="I60" s="126"/>
      <c r="J60" s="56"/>
      <c r="K60" s="57"/>
    </row>
    <row r="64" spans="2:47" s="1" customFormat="1" ht="7" customHeight="1" x14ac:dyDescent="0.35">
      <c r="B64" s="58"/>
      <c r="C64" s="59"/>
      <c r="D64" s="59"/>
      <c r="E64" s="59"/>
      <c r="F64" s="59"/>
      <c r="G64" s="59"/>
      <c r="H64" s="59"/>
      <c r="I64" s="127"/>
      <c r="J64" s="59"/>
      <c r="K64" s="59"/>
      <c r="L64" s="40"/>
    </row>
    <row r="65" spans="2:63" s="1" customFormat="1" ht="37" customHeight="1" x14ac:dyDescent="0.35">
      <c r="B65" s="40"/>
      <c r="C65" s="60" t="s">
        <v>188</v>
      </c>
      <c r="L65" s="40"/>
    </row>
    <row r="66" spans="2:63" s="1" customFormat="1" ht="7" customHeight="1" x14ac:dyDescent="0.35">
      <c r="B66" s="40"/>
      <c r="L66" s="40"/>
    </row>
    <row r="67" spans="2:63" s="1" customFormat="1" ht="14.4" customHeight="1" x14ac:dyDescent="0.35">
      <c r="B67" s="40"/>
      <c r="C67" s="62" t="s">
        <v>19</v>
      </c>
      <c r="L67" s="40"/>
    </row>
    <row r="68" spans="2:63" s="1" customFormat="1" ht="16.5" customHeight="1" x14ac:dyDescent="0.35">
      <c r="B68" s="40"/>
      <c r="E68" s="346" t="str">
        <f>E7</f>
        <v>Nové pracoviště magnetické rezonance a interního příjmu včetně reorganizace 1.PP</v>
      </c>
      <c r="F68" s="347"/>
      <c r="G68" s="347"/>
      <c r="H68" s="347"/>
      <c r="L68" s="40"/>
    </row>
    <row r="69" spans="2:63" s="1" customFormat="1" ht="14.4" customHeight="1" x14ac:dyDescent="0.35">
      <c r="B69" s="40"/>
      <c r="C69" s="62" t="s">
        <v>157</v>
      </c>
      <c r="L69" s="40"/>
    </row>
    <row r="70" spans="2:63" s="1" customFormat="1" ht="17.25" customHeight="1" x14ac:dyDescent="0.35">
      <c r="B70" s="40"/>
      <c r="E70" s="319" t="str">
        <f>E9</f>
        <v>17 - NN - bleskosvod</v>
      </c>
      <c r="F70" s="348"/>
      <c r="G70" s="348"/>
      <c r="H70" s="348"/>
      <c r="L70" s="40"/>
    </row>
    <row r="71" spans="2:63" s="1" customFormat="1" ht="7" customHeight="1" x14ac:dyDescent="0.35">
      <c r="B71" s="40"/>
      <c r="L71" s="40"/>
    </row>
    <row r="72" spans="2:63" s="1" customFormat="1" ht="18" customHeight="1" x14ac:dyDescent="0.35">
      <c r="B72" s="40"/>
      <c r="C72" s="62" t="s">
        <v>23</v>
      </c>
      <c r="F72" s="148" t="str">
        <f>F12</f>
        <v>pavilon I,Nemocnice Děčín</v>
      </c>
      <c r="I72" s="149" t="s">
        <v>25</v>
      </c>
      <c r="J72" s="66" t="str">
        <f>IF(J12="","",J12)</f>
        <v>8. 2. 2018</v>
      </c>
      <c r="L72" s="40"/>
    </row>
    <row r="73" spans="2:63" s="1" customFormat="1" ht="7" customHeight="1" x14ac:dyDescent="0.35">
      <c r="B73" s="40"/>
      <c r="L73" s="40"/>
    </row>
    <row r="74" spans="2:63" s="1" customFormat="1" x14ac:dyDescent="0.35">
      <c r="B74" s="40"/>
      <c r="C74" s="62" t="s">
        <v>27</v>
      </c>
      <c r="F74" s="148" t="str">
        <f>E15</f>
        <v>Krajská zdravotní, a.s. - Nemocnice Děčín, o.z.</v>
      </c>
      <c r="I74" s="149" t="s">
        <v>33</v>
      </c>
      <c r="J74" s="148" t="str">
        <f>E21</f>
        <v>JIKA CZ, ing Jiří Slánský</v>
      </c>
      <c r="L74" s="40"/>
    </row>
    <row r="75" spans="2:63" s="1" customFormat="1" ht="14.4" customHeight="1" x14ac:dyDescent="0.35">
      <c r="B75" s="40"/>
      <c r="C75" s="62" t="s">
        <v>31</v>
      </c>
      <c r="F75" s="148" t="str">
        <f>IF(E18="","",E18)</f>
        <v/>
      </c>
      <c r="L75" s="40"/>
    </row>
    <row r="76" spans="2:63" s="1" customFormat="1" ht="10.25" customHeight="1" x14ac:dyDescent="0.35">
      <c r="B76" s="40"/>
      <c r="L76" s="40"/>
    </row>
    <row r="77" spans="2:63" s="9" customFormat="1" ht="29.25" customHeight="1" x14ac:dyDescent="0.35">
      <c r="B77" s="150"/>
      <c r="C77" s="151" t="s">
        <v>189</v>
      </c>
      <c r="D77" s="152" t="s">
        <v>56</v>
      </c>
      <c r="E77" s="152" t="s">
        <v>52</v>
      </c>
      <c r="F77" s="152" t="s">
        <v>190</v>
      </c>
      <c r="G77" s="152" t="s">
        <v>191</v>
      </c>
      <c r="H77" s="152" t="s">
        <v>192</v>
      </c>
      <c r="I77" s="153" t="s">
        <v>193</v>
      </c>
      <c r="J77" s="152" t="s">
        <v>161</v>
      </c>
      <c r="K77" s="154" t="s">
        <v>194</v>
      </c>
      <c r="L77" s="150"/>
      <c r="M77" s="72" t="s">
        <v>195</v>
      </c>
      <c r="N77" s="73" t="s">
        <v>41</v>
      </c>
      <c r="O77" s="73" t="s">
        <v>196</v>
      </c>
      <c r="P77" s="73" t="s">
        <v>197</v>
      </c>
      <c r="Q77" s="73" t="s">
        <v>198</v>
      </c>
      <c r="R77" s="73" t="s">
        <v>199</v>
      </c>
      <c r="S77" s="73" t="s">
        <v>200</v>
      </c>
      <c r="T77" s="74" t="s">
        <v>201</v>
      </c>
    </row>
    <row r="78" spans="2:63" s="1" customFormat="1" ht="29.25" customHeight="1" x14ac:dyDescent="0.35">
      <c r="B78" s="40"/>
      <c r="C78" s="76" t="s">
        <v>162</v>
      </c>
      <c r="J78" s="155">
        <f>BK78</f>
        <v>0</v>
      </c>
      <c r="L78" s="40"/>
      <c r="M78" s="75"/>
      <c r="N78" s="67"/>
      <c r="O78" s="67"/>
      <c r="P78" s="156">
        <f>P79</f>
        <v>0</v>
      </c>
      <c r="Q78" s="67"/>
      <c r="R78" s="156">
        <f>R79</f>
        <v>0</v>
      </c>
      <c r="S78" s="67"/>
      <c r="T78" s="157">
        <f>T79</f>
        <v>0</v>
      </c>
      <c r="AT78" s="23" t="s">
        <v>70</v>
      </c>
      <c r="AU78" s="23" t="s">
        <v>163</v>
      </c>
      <c r="BK78" s="158">
        <f>BK79</f>
        <v>0</v>
      </c>
    </row>
    <row r="79" spans="2:63" s="10" customFormat="1" ht="37.4" customHeight="1" x14ac:dyDescent="0.35">
      <c r="B79" s="159"/>
      <c r="D79" s="160" t="s">
        <v>70</v>
      </c>
      <c r="E79" s="161" t="s">
        <v>202</v>
      </c>
      <c r="F79" s="161" t="s">
        <v>202</v>
      </c>
      <c r="I79" s="162"/>
      <c r="J79" s="163">
        <f>BK79</f>
        <v>0</v>
      </c>
      <c r="L79" s="159"/>
      <c r="M79" s="164"/>
      <c r="N79" s="165"/>
      <c r="O79" s="165"/>
      <c r="P79" s="166">
        <f>P80</f>
        <v>0</v>
      </c>
      <c r="Q79" s="165"/>
      <c r="R79" s="166">
        <f>R80</f>
        <v>0</v>
      </c>
      <c r="S79" s="165"/>
      <c r="T79" s="167">
        <f>T80</f>
        <v>0</v>
      </c>
      <c r="AR79" s="160" t="s">
        <v>79</v>
      </c>
      <c r="AT79" s="168" t="s">
        <v>70</v>
      </c>
      <c r="AU79" s="168" t="s">
        <v>71</v>
      </c>
      <c r="AY79" s="160" t="s">
        <v>204</v>
      </c>
      <c r="BK79" s="169">
        <f>BK80</f>
        <v>0</v>
      </c>
    </row>
    <row r="80" spans="2:63" s="10" customFormat="1" ht="19.899999999999999" customHeight="1" x14ac:dyDescent="0.35">
      <c r="B80" s="159"/>
      <c r="D80" s="160" t="s">
        <v>70</v>
      </c>
      <c r="E80" s="170" t="s">
        <v>1629</v>
      </c>
      <c r="F80" s="170" t="s">
        <v>126</v>
      </c>
      <c r="I80" s="162"/>
      <c r="J80" s="171">
        <f>BK80</f>
        <v>0</v>
      </c>
      <c r="L80" s="159"/>
      <c r="M80" s="164"/>
      <c r="N80" s="165"/>
      <c r="O80" s="165"/>
      <c r="P80" s="166">
        <f>P81</f>
        <v>0</v>
      </c>
      <c r="Q80" s="165"/>
      <c r="R80" s="166">
        <f>R81</f>
        <v>0</v>
      </c>
      <c r="S80" s="165"/>
      <c r="T80" s="167">
        <f>T81</f>
        <v>0</v>
      </c>
      <c r="AR80" s="160" t="s">
        <v>79</v>
      </c>
      <c r="AT80" s="168" t="s">
        <v>70</v>
      </c>
      <c r="AU80" s="168" t="s">
        <v>79</v>
      </c>
      <c r="AY80" s="160" t="s">
        <v>204</v>
      </c>
      <c r="BK80" s="169">
        <f>BK81</f>
        <v>0</v>
      </c>
    </row>
    <row r="81" spans="2:65" s="1" customFormat="1" ht="16.5" customHeight="1" x14ac:dyDescent="0.35">
      <c r="B81" s="172"/>
      <c r="C81" s="173" t="s">
        <v>79</v>
      </c>
      <c r="D81" s="173" t="s">
        <v>206</v>
      </c>
      <c r="E81" s="174" t="s">
        <v>1629</v>
      </c>
      <c r="F81" s="175" t="s">
        <v>126</v>
      </c>
      <c r="G81" s="176" t="s">
        <v>831</v>
      </c>
      <c r="H81" s="177">
        <v>1</v>
      </c>
      <c r="I81" s="178"/>
      <c r="J81" s="179">
        <f>ROUND(I81*H81,2)</f>
        <v>0</v>
      </c>
      <c r="K81" s="175" t="s">
        <v>5</v>
      </c>
      <c r="L81" s="40"/>
      <c r="M81" s="180" t="s">
        <v>5</v>
      </c>
      <c r="N81" s="219" t="s">
        <v>42</v>
      </c>
      <c r="O81" s="220"/>
      <c r="P81" s="221">
        <f>O81*H81</f>
        <v>0</v>
      </c>
      <c r="Q81" s="221">
        <v>0</v>
      </c>
      <c r="R81" s="221">
        <f>Q81*H81</f>
        <v>0</v>
      </c>
      <c r="S81" s="221">
        <v>0</v>
      </c>
      <c r="T81" s="222">
        <f>S81*H81</f>
        <v>0</v>
      </c>
      <c r="AR81" s="23" t="s">
        <v>211</v>
      </c>
      <c r="AT81" s="23" t="s">
        <v>206</v>
      </c>
      <c r="AU81" s="23" t="s">
        <v>81</v>
      </c>
      <c r="AY81" s="23" t="s">
        <v>204</v>
      </c>
      <c r="BE81" s="184">
        <f>IF(N81="základní",J81,0)</f>
        <v>0</v>
      </c>
      <c r="BF81" s="184">
        <f>IF(N81="snížená",J81,0)</f>
        <v>0</v>
      </c>
      <c r="BG81" s="184">
        <f>IF(N81="zákl. přenesená",J81,0)</f>
        <v>0</v>
      </c>
      <c r="BH81" s="184">
        <f>IF(N81="sníž. přenesená",J81,0)</f>
        <v>0</v>
      </c>
      <c r="BI81" s="184">
        <f>IF(N81="nulová",J81,0)</f>
        <v>0</v>
      </c>
      <c r="BJ81" s="23" t="s">
        <v>79</v>
      </c>
      <c r="BK81" s="184">
        <f>ROUND(I81*H81,2)</f>
        <v>0</v>
      </c>
      <c r="BL81" s="23" t="s">
        <v>211</v>
      </c>
      <c r="BM81" s="23" t="s">
        <v>1674</v>
      </c>
    </row>
    <row r="82" spans="2:65" s="1" customFormat="1" ht="7" customHeight="1" x14ac:dyDescent="0.35">
      <c r="B82" s="55"/>
      <c r="C82" s="56"/>
      <c r="D82" s="56"/>
      <c r="E82" s="56"/>
      <c r="F82" s="56"/>
      <c r="G82" s="56"/>
      <c r="H82" s="56"/>
      <c r="I82" s="126"/>
      <c r="J82" s="56"/>
      <c r="K82" s="56"/>
      <c r="L82" s="40"/>
    </row>
  </sheetData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5"/>
  <cols>
    <col min="1" max="1" width="8.375" customWidth="1"/>
    <col min="2" max="2" width="1.625" customWidth="1"/>
    <col min="3" max="3" width="4.125" customWidth="1"/>
    <col min="4" max="4" width="4.375" customWidth="1"/>
    <col min="5" max="5" width="17.125" customWidth="1"/>
    <col min="6" max="6" width="75" customWidth="1"/>
    <col min="7" max="7" width="8.625" customWidth="1"/>
    <col min="8" max="8" width="11.125" customWidth="1"/>
    <col min="9" max="9" width="12.625" style="98" customWidth="1"/>
    <col min="10" max="10" width="23.5" customWidth="1"/>
    <col min="11" max="11" width="15.5" customWidth="1"/>
    <col min="13" max="18" width="9.375" hidden="1"/>
    <col min="19" max="19" width="8.125" hidden="1" customWidth="1"/>
    <col min="20" max="20" width="29.625" hidden="1" customWidth="1"/>
    <col min="21" max="21" width="16.375" hidden="1" customWidth="1"/>
    <col min="22" max="22" width="12.375" customWidth="1"/>
    <col min="23" max="23" width="16.375" customWidth="1"/>
    <col min="24" max="24" width="12.375" customWidth="1"/>
    <col min="25" max="25" width="15" customWidth="1"/>
    <col min="26" max="26" width="11" customWidth="1"/>
    <col min="27" max="27" width="15" customWidth="1"/>
    <col min="28" max="28" width="16.375" customWidth="1"/>
    <col min="29" max="29" width="11" customWidth="1"/>
    <col min="30" max="30" width="15" customWidth="1"/>
    <col min="31" max="31" width="16.375" customWidth="1"/>
    <col min="44" max="65" width="9.375" hidden="1"/>
  </cols>
  <sheetData>
    <row r="1" spans="1:70" ht="21.75" customHeight="1" x14ac:dyDescent="0.35">
      <c r="A1" s="20"/>
      <c r="B1" s="99"/>
      <c r="C1" s="99"/>
      <c r="D1" s="100" t="s">
        <v>1</v>
      </c>
      <c r="E1" s="99"/>
      <c r="F1" s="101" t="s">
        <v>151</v>
      </c>
      <c r="G1" s="349" t="s">
        <v>152</v>
      </c>
      <c r="H1" s="349"/>
      <c r="I1" s="102"/>
      <c r="J1" s="101" t="s">
        <v>153</v>
      </c>
      <c r="K1" s="100" t="s">
        <v>154</v>
      </c>
      <c r="L1" s="101" t="s">
        <v>155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7" customHeight="1" x14ac:dyDescent="0.35">
      <c r="L2" s="313" t="s">
        <v>8</v>
      </c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23" t="s">
        <v>130</v>
      </c>
    </row>
    <row r="3" spans="1:70" ht="7" customHeight="1" x14ac:dyDescent="0.35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81</v>
      </c>
    </row>
    <row r="4" spans="1:70" ht="37" customHeight="1" x14ac:dyDescent="0.35">
      <c r="B4" s="27"/>
      <c r="C4" s="28"/>
      <c r="D4" s="29" t="s">
        <v>156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7" customHeight="1" x14ac:dyDescent="0.35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x14ac:dyDescent="0.3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 x14ac:dyDescent="0.35">
      <c r="B7" s="27"/>
      <c r="C7" s="28"/>
      <c r="D7" s="28"/>
      <c r="E7" s="350" t="str">
        <f>'Rekapitulace stavby'!K6</f>
        <v>Nové pracoviště magnetické rezonance a interního příjmu včetně reorganizace 1.PP</v>
      </c>
      <c r="F7" s="351"/>
      <c r="G7" s="351"/>
      <c r="H7" s="351"/>
      <c r="I7" s="104"/>
      <c r="J7" s="28"/>
      <c r="K7" s="30"/>
    </row>
    <row r="8" spans="1:70" s="1" customFormat="1" x14ac:dyDescent="0.35">
      <c r="B8" s="40"/>
      <c r="C8" s="41"/>
      <c r="D8" s="36" t="s">
        <v>157</v>
      </c>
      <c r="E8" s="41"/>
      <c r="F8" s="41"/>
      <c r="G8" s="41"/>
      <c r="H8" s="41"/>
      <c r="I8" s="105"/>
      <c r="J8" s="41"/>
      <c r="K8" s="44"/>
    </row>
    <row r="9" spans="1:70" s="1" customFormat="1" ht="37" customHeight="1" x14ac:dyDescent="0.35">
      <c r="B9" s="40"/>
      <c r="C9" s="41"/>
      <c r="D9" s="41"/>
      <c r="E9" s="352" t="s">
        <v>1675</v>
      </c>
      <c r="F9" s="353"/>
      <c r="G9" s="353"/>
      <c r="H9" s="353"/>
      <c r="I9" s="105"/>
      <c r="J9" s="41"/>
      <c r="K9" s="44"/>
    </row>
    <row r="10" spans="1:70" s="1" customFormat="1" x14ac:dyDescent="0.35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" customHeight="1" x14ac:dyDescent="0.35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" customHeight="1" x14ac:dyDescent="0.35">
      <c r="B12" s="40"/>
      <c r="C12" s="41"/>
      <c r="D12" s="36" t="s">
        <v>23</v>
      </c>
      <c r="E12" s="41"/>
      <c r="F12" s="34" t="s">
        <v>24</v>
      </c>
      <c r="G12" s="41"/>
      <c r="H12" s="41"/>
      <c r="I12" s="106" t="s">
        <v>25</v>
      </c>
      <c r="J12" s="107" t="str">
        <f>'Rekapitulace stavby'!AN8</f>
        <v>8. 2. 2018</v>
      </c>
      <c r="K12" s="44"/>
    </row>
    <row r="13" spans="1:70" s="1" customFormat="1" ht="10.75" customHeight="1" x14ac:dyDescent="0.35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" customHeight="1" x14ac:dyDescent="0.35">
      <c r="B14" s="40"/>
      <c r="C14" s="41"/>
      <c r="D14" s="36" t="s">
        <v>27</v>
      </c>
      <c r="E14" s="41"/>
      <c r="F14" s="41"/>
      <c r="G14" s="41"/>
      <c r="H14" s="41"/>
      <c r="I14" s="106" t="s">
        <v>28</v>
      </c>
      <c r="J14" s="34" t="s">
        <v>5</v>
      </c>
      <c r="K14" s="44"/>
    </row>
    <row r="15" spans="1:70" s="1" customFormat="1" ht="18" customHeight="1" x14ac:dyDescent="0.35">
      <c r="B15" s="40"/>
      <c r="C15" s="41"/>
      <c r="D15" s="41"/>
      <c r="E15" s="34" t="s">
        <v>29</v>
      </c>
      <c r="F15" s="41"/>
      <c r="G15" s="41"/>
      <c r="H15" s="41"/>
      <c r="I15" s="106" t="s">
        <v>30</v>
      </c>
      <c r="J15" s="34" t="s">
        <v>5</v>
      </c>
      <c r="K15" s="44"/>
    </row>
    <row r="16" spans="1:70" s="1" customFormat="1" ht="7" customHeight="1" x14ac:dyDescent="0.35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" customHeight="1" x14ac:dyDescent="0.35">
      <c r="B17" s="40"/>
      <c r="C17" s="41"/>
      <c r="D17" s="36" t="s">
        <v>31</v>
      </c>
      <c r="E17" s="41"/>
      <c r="F17" s="41"/>
      <c r="G17" s="41"/>
      <c r="H17" s="41"/>
      <c r="I17" s="106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5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7" customHeight="1" x14ac:dyDescent="0.35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" customHeight="1" x14ac:dyDescent="0.35">
      <c r="B20" s="40"/>
      <c r="C20" s="41"/>
      <c r="D20" s="36" t="s">
        <v>33</v>
      </c>
      <c r="E20" s="41"/>
      <c r="F20" s="41"/>
      <c r="G20" s="41"/>
      <c r="H20" s="41"/>
      <c r="I20" s="106" t="s">
        <v>28</v>
      </c>
      <c r="J20" s="34" t="s">
        <v>5</v>
      </c>
      <c r="K20" s="44"/>
    </row>
    <row r="21" spans="2:11" s="1" customFormat="1" ht="18" customHeight="1" x14ac:dyDescent="0.35">
      <c r="B21" s="40"/>
      <c r="C21" s="41"/>
      <c r="D21" s="41"/>
      <c r="E21" s="34" t="s">
        <v>34</v>
      </c>
      <c r="F21" s="41"/>
      <c r="G21" s="41"/>
      <c r="H21" s="41"/>
      <c r="I21" s="106" t="s">
        <v>30</v>
      </c>
      <c r="J21" s="34" t="s">
        <v>5</v>
      </c>
      <c r="K21" s="44"/>
    </row>
    <row r="22" spans="2:11" s="1" customFormat="1" ht="7" customHeight="1" x14ac:dyDescent="0.35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" customHeight="1" x14ac:dyDescent="0.35">
      <c r="B23" s="40"/>
      <c r="C23" s="41"/>
      <c r="D23" s="36" t="s">
        <v>36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 x14ac:dyDescent="0.35">
      <c r="B24" s="108"/>
      <c r="C24" s="109"/>
      <c r="D24" s="109"/>
      <c r="E24" s="338" t="s">
        <v>5</v>
      </c>
      <c r="F24" s="338"/>
      <c r="G24" s="338"/>
      <c r="H24" s="338"/>
      <c r="I24" s="110"/>
      <c r="J24" s="109"/>
      <c r="K24" s="111"/>
    </row>
    <row r="25" spans="2:11" s="1" customFormat="1" ht="7" customHeight="1" x14ac:dyDescent="0.35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7" customHeight="1" x14ac:dyDescent="0.35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4" customHeight="1" x14ac:dyDescent="0.35">
      <c r="B27" s="40"/>
      <c r="C27" s="41"/>
      <c r="D27" s="114" t="s">
        <v>37</v>
      </c>
      <c r="E27" s="41"/>
      <c r="F27" s="41"/>
      <c r="G27" s="41"/>
      <c r="H27" s="41"/>
      <c r="I27" s="105"/>
      <c r="J27" s="115">
        <f>ROUND(J78,2)</f>
        <v>0</v>
      </c>
      <c r="K27" s="44"/>
    </row>
    <row r="28" spans="2:11" s="1" customFormat="1" ht="7" customHeight="1" x14ac:dyDescent="0.35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" customHeight="1" x14ac:dyDescent="0.35">
      <c r="B29" s="40"/>
      <c r="C29" s="41"/>
      <c r="D29" s="41"/>
      <c r="E29" s="41"/>
      <c r="F29" s="45" t="s">
        <v>39</v>
      </c>
      <c r="G29" s="41"/>
      <c r="H29" s="41"/>
      <c r="I29" s="116" t="s">
        <v>38</v>
      </c>
      <c r="J29" s="45" t="s">
        <v>40</v>
      </c>
      <c r="K29" s="44"/>
    </row>
    <row r="30" spans="2:11" s="1" customFormat="1" ht="14.4" customHeight="1" x14ac:dyDescent="0.35">
      <c r="B30" s="40"/>
      <c r="C30" s="41"/>
      <c r="D30" s="48" t="s">
        <v>41</v>
      </c>
      <c r="E30" s="48" t="s">
        <v>42</v>
      </c>
      <c r="F30" s="117">
        <f>ROUND(SUM(BE78:BE81), 2)</f>
        <v>0</v>
      </c>
      <c r="G30" s="41"/>
      <c r="H30" s="41"/>
      <c r="I30" s="118">
        <v>0.21</v>
      </c>
      <c r="J30" s="117">
        <f>ROUND(ROUND((SUM(BE78:BE81)), 2)*I30, 2)</f>
        <v>0</v>
      </c>
      <c r="K30" s="44"/>
    </row>
    <row r="31" spans="2:11" s="1" customFormat="1" ht="14.4" customHeight="1" x14ac:dyDescent="0.35">
      <c r="B31" s="40"/>
      <c r="C31" s="41"/>
      <c r="D31" s="41"/>
      <c r="E31" s="48" t="s">
        <v>43</v>
      </c>
      <c r="F31" s="117">
        <f>ROUND(SUM(BF78:BF81), 2)</f>
        <v>0</v>
      </c>
      <c r="G31" s="41"/>
      <c r="H31" s="41"/>
      <c r="I31" s="118">
        <v>0.15</v>
      </c>
      <c r="J31" s="117">
        <f>ROUND(ROUND((SUM(BF78:BF81)), 2)*I31, 2)</f>
        <v>0</v>
      </c>
      <c r="K31" s="44"/>
    </row>
    <row r="32" spans="2:11" s="1" customFormat="1" ht="14.4" hidden="1" customHeight="1" x14ac:dyDescent="0.35">
      <c r="B32" s="40"/>
      <c r="C32" s="41"/>
      <c r="D32" s="41"/>
      <c r="E32" s="48" t="s">
        <v>44</v>
      </c>
      <c r="F32" s="117">
        <f>ROUND(SUM(BG78:BG81),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" hidden="1" customHeight="1" x14ac:dyDescent="0.35">
      <c r="B33" s="40"/>
      <c r="C33" s="41"/>
      <c r="D33" s="41"/>
      <c r="E33" s="48" t="s">
        <v>45</v>
      </c>
      <c r="F33" s="117">
        <f>ROUND(SUM(BH78:BH81),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" hidden="1" customHeight="1" x14ac:dyDescent="0.35">
      <c r="B34" s="40"/>
      <c r="C34" s="41"/>
      <c r="D34" s="41"/>
      <c r="E34" s="48" t="s">
        <v>46</v>
      </c>
      <c r="F34" s="117">
        <f>ROUND(SUM(BI78:BI81),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7" customHeight="1" x14ac:dyDescent="0.35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4" customHeight="1" x14ac:dyDescent="0.35">
      <c r="B36" s="40"/>
      <c r="C36" s="119"/>
      <c r="D36" s="120" t="s">
        <v>47</v>
      </c>
      <c r="E36" s="70"/>
      <c r="F36" s="70"/>
      <c r="G36" s="121" t="s">
        <v>48</v>
      </c>
      <c r="H36" s="122" t="s">
        <v>49</v>
      </c>
      <c r="I36" s="123"/>
      <c r="J36" s="124">
        <f>SUM(J27:J34)</f>
        <v>0</v>
      </c>
      <c r="K36" s="125"/>
    </row>
    <row r="37" spans="2:11" s="1" customFormat="1" ht="14.4" customHeight="1" x14ac:dyDescent="0.35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7" customHeight="1" x14ac:dyDescent="0.35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7" customHeight="1" x14ac:dyDescent="0.35">
      <c r="B42" s="40"/>
      <c r="C42" s="29" t="s">
        <v>159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7" customHeight="1" x14ac:dyDescent="0.35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" customHeight="1" x14ac:dyDescent="0.35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 x14ac:dyDescent="0.35">
      <c r="B45" s="40"/>
      <c r="C45" s="41"/>
      <c r="D45" s="41"/>
      <c r="E45" s="350" t="str">
        <f>E7</f>
        <v>Nové pracoviště magnetické rezonance a interního příjmu včetně reorganizace 1.PP</v>
      </c>
      <c r="F45" s="351"/>
      <c r="G45" s="351"/>
      <c r="H45" s="351"/>
      <c r="I45" s="105"/>
      <c r="J45" s="41"/>
      <c r="K45" s="44"/>
    </row>
    <row r="46" spans="2:11" s="1" customFormat="1" ht="14.4" customHeight="1" x14ac:dyDescent="0.35">
      <c r="B46" s="40"/>
      <c r="C46" s="36" t="s">
        <v>157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 x14ac:dyDescent="0.35">
      <c r="B47" s="40"/>
      <c r="C47" s="41"/>
      <c r="D47" s="41"/>
      <c r="E47" s="352" t="str">
        <f>E9</f>
        <v>18 - NN - přeložka</v>
      </c>
      <c r="F47" s="353"/>
      <c r="G47" s="353"/>
      <c r="H47" s="353"/>
      <c r="I47" s="105"/>
      <c r="J47" s="41"/>
      <c r="K47" s="44"/>
    </row>
    <row r="48" spans="2:11" s="1" customFormat="1" ht="7" customHeight="1" x14ac:dyDescent="0.35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 x14ac:dyDescent="0.35">
      <c r="B49" s="40"/>
      <c r="C49" s="36" t="s">
        <v>23</v>
      </c>
      <c r="D49" s="41"/>
      <c r="E49" s="41"/>
      <c r="F49" s="34" t="str">
        <f>F12</f>
        <v>pavilon I,Nemocnice Děčín</v>
      </c>
      <c r="G49" s="41"/>
      <c r="H49" s="41"/>
      <c r="I49" s="106" t="s">
        <v>25</v>
      </c>
      <c r="J49" s="107" t="str">
        <f>IF(J12="","",J12)</f>
        <v>8. 2. 2018</v>
      </c>
      <c r="K49" s="44"/>
    </row>
    <row r="50" spans="2:47" s="1" customFormat="1" ht="7" customHeight="1" x14ac:dyDescent="0.35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x14ac:dyDescent="0.35">
      <c r="B51" s="40"/>
      <c r="C51" s="36" t="s">
        <v>27</v>
      </c>
      <c r="D51" s="41"/>
      <c r="E51" s="41"/>
      <c r="F51" s="34" t="str">
        <f>E15</f>
        <v>Krajská zdravotní, a.s. - Nemocnice Děčín, o.z.</v>
      </c>
      <c r="G51" s="41"/>
      <c r="H51" s="41"/>
      <c r="I51" s="106" t="s">
        <v>33</v>
      </c>
      <c r="J51" s="338" t="str">
        <f>E21</f>
        <v>JIKA CZ, ing Jiří Slánský</v>
      </c>
      <c r="K51" s="44"/>
    </row>
    <row r="52" spans="2:47" s="1" customFormat="1" ht="14.4" customHeight="1" x14ac:dyDescent="0.35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05"/>
      <c r="J52" s="345"/>
      <c r="K52" s="44"/>
    </row>
    <row r="53" spans="2:47" s="1" customFormat="1" ht="10.25" customHeight="1" x14ac:dyDescent="0.35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 x14ac:dyDescent="0.35">
      <c r="B54" s="40"/>
      <c r="C54" s="129" t="s">
        <v>160</v>
      </c>
      <c r="D54" s="119"/>
      <c r="E54" s="119"/>
      <c r="F54" s="119"/>
      <c r="G54" s="119"/>
      <c r="H54" s="119"/>
      <c r="I54" s="130"/>
      <c r="J54" s="131" t="s">
        <v>161</v>
      </c>
      <c r="K54" s="132"/>
    </row>
    <row r="55" spans="2:47" s="1" customFormat="1" ht="10.25" customHeight="1" x14ac:dyDescent="0.35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 x14ac:dyDescent="0.35">
      <c r="B56" s="40"/>
      <c r="C56" s="133" t="s">
        <v>162</v>
      </c>
      <c r="D56" s="41"/>
      <c r="E56" s="41"/>
      <c r="F56" s="41"/>
      <c r="G56" s="41"/>
      <c r="H56" s="41"/>
      <c r="I56" s="105"/>
      <c r="J56" s="115">
        <f>J78</f>
        <v>0</v>
      </c>
      <c r="K56" s="44"/>
      <c r="AU56" s="23" t="s">
        <v>163</v>
      </c>
    </row>
    <row r="57" spans="2:47" s="7" customFormat="1" ht="25" customHeight="1" x14ac:dyDescent="0.35">
      <c r="B57" s="134"/>
      <c r="C57" s="135"/>
      <c r="D57" s="136" t="s">
        <v>1618</v>
      </c>
      <c r="E57" s="137"/>
      <c r="F57" s="137"/>
      <c r="G57" s="137"/>
      <c r="H57" s="137"/>
      <c r="I57" s="138"/>
      <c r="J57" s="139">
        <f>J79</f>
        <v>0</v>
      </c>
      <c r="K57" s="140"/>
    </row>
    <row r="58" spans="2:47" s="8" customFormat="1" ht="19.899999999999999" customHeight="1" x14ac:dyDescent="0.35">
      <c r="B58" s="141"/>
      <c r="C58" s="142"/>
      <c r="D58" s="143" t="s">
        <v>1676</v>
      </c>
      <c r="E58" s="144"/>
      <c r="F58" s="144"/>
      <c r="G58" s="144"/>
      <c r="H58" s="144"/>
      <c r="I58" s="145"/>
      <c r="J58" s="146">
        <f>J80</f>
        <v>0</v>
      </c>
      <c r="K58" s="147"/>
    </row>
    <row r="59" spans="2:47" s="1" customFormat="1" ht="21.75" customHeight="1" x14ac:dyDescent="0.35">
      <c r="B59" s="40"/>
      <c r="C59" s="41"/>
      <c r="D59" s="41"/>
      <c r="E59" s="41"/>
      <c r="F59" s="41"/>
      <c r="G59" s="41"/>
      <c r="H59" s="41"/>
      <c r="I59" s="105"/>
      <c r="J59" s="41"/>
      <c r="K59" s="44"/>
    </row>
    <row r="60" spans="2:47" s="1" customFormat="1" ht="7" customHeight="1" x14ac:dyDescent="0.35">
      <c r="B60" s="55"/>
      <c r="C60" s="56"/>
      <c r="D60" s="56"/>
      <c r="E60" s="56"/>
      <c r="F60" s="56"/>
      <c r="G60" s="56"/>
      <c r="H60" s="56"/>
      <c r="I60" s="126"/>
      <c r="J60" s="56"/>
      <c r="K60" s="57"/>
    </row>
    <row r="64" spans="2:47" s="1" customFormat="1" ht="7" customHeight="1" x14ac:dyDescent="0.35">
      <c r="B64" s="58"/>
      <c r="C64" s="59"/>
      <c r="D64" s="59"/>
      <c r="E64" s="59"/>
      <c r="F64" s="59"/>
      <c r="G64" s="59"/>
      <c r="H64" s="59"/>
      <c r="I64" s="127"/>
      <c r="J64" s="59"/>
      <c r="K64" s="59"/>
      <c r="L64" s="40"/>
    </row>
    <row r="65" spans="2:63" s="1" customFormat="1" ht="37" customHeight="1" x14ac:dyDescent="0.35">
      <c r="B65" s="40"/>
      <c r="C65" s="60" t="s">
        <v>188</v>
      </c>
      <c r="L65" s="40"/>
    </row>
    <row r="66" spans="2:63" s="1" customFormat="1" ht="7" customHeight="1" x14ac:dyDescent="0.35">
      <c r="B66" s="40"/>
      <c r="L66" s="40"/>
    </row>
    <row r="67" spans="2:63" s="1" customFormat="1" ht="14.4" customHeight="1" x14ac:dyDescent="0.35">
      <c r="B67" s="40"/>
      <c r="C67" s="62" t="s">
        <v>19</v>
      </c>
      <c r="L67" s="40"/>
    </row>
    <row r="68" spans="2:63" s="1" customFormat="1" ht="16.5" customHeight="1" x14ac:dyDescent="0.35">
      <c r="B68" s="40"/>
      <c r="E68" s="346" t="str">
        <f>E7</f>
        <v>Nové pracoviště magnetické rezonance a interního příjmu včetně reorganizace 1.PP</v>
      </c>
      <c r="F68" s="347"/>
      <c r="G68" s="347"/>
      <c r="H68" s="347"/>
      <c r="L68" s="40"/>
    </row>
    <row r="69" spans="2:63" s="1" customFormat="1" ht="14.4" customHeight="1" x14ac:dyDescent="0.35">
      <c r="B69" s="40"/>
      <c r="C69" s="62" t="s">
        <v>157</v>
      </c>
      <c r="L69" s="40"/>
    </row>
    <row r="70" spans="2:63" s="1" customFormat="1" ht="17.25" customHeight="1" x14ac:dyDescent="0.35">
      <c r="B70" s="40"/>
      <c r="E70" s="319" t="str">
        <f>E9</f>
        <v>18 - NN - přeložka</v>
      </c>
      <c r="F70" s="348"/>
      <c r="G70" s="348"/>
      <c r="H70" s="348"/>
      <c r="L70" s="40"/>
    </row>
    <row r="71" spans="2:63" s="1" customFormat="1" ht="7" customHeight="1" x14ac:dyDescent="0.35">
      <c r="B71" s="40"/>
      <c r="L71" s="40"/>
    </row>
    <row r="72" spans="2:63" s="1" customFormat="1" ht="18" customHeight="1" x14ac:dyDescent="0.35">
      <c r="B72" s="40"/>
      <c r="C72" s="62" t="s">
        <v>23</v>
      </c>
      <c r="F72" s="148" t="str">
        <f>F12</f>
        <v>pavilon I,Nemocnice Děčín</v>
      </c>
      <c r="I72" s="149" t="s">
        <v>25</v>
      </c>
      <c r="J72" s="66" t="str">
        <f>IF(J12="","",J12)</f>
        <v>8. 2. 2018</v>
      </c>
      <c r="L72" s="40"/>
    </row>
    <row r="73" spans="2:63" s="1" customFormat="1" ht="7" customHeight="1" x14ac:dyDescent="0.35">
      <c r="B73" s="40"/>
      <c r="L73" s="40"/>
    </row>
    <row r="74" spans="2:63" s="1" customFormat="1" x14ac:dyDescent="0.35">
      <c r="B74" s="40"/>
      <c r="C74" s="62" t="s">
        <v>27</v>
      </c>
      <c r="F74" s="148" t="str">
        <f>E15</f>
        <v>Krajská zdravotní, a.s. - Nemocnice Děčín, o.z.</v>
      </c>
      <c r="I74" s="149" t="s">
        <v>33</v>
      </c>
      <c r="J74" s="148" t="str">
        <f>E21</f>
        <v>JIKA CZ, ing Jiří Slánský</v>
      </c>
      <c r="L74" s="40"/>
    </row>
    <row r="75" spans="2:63" s="1" customFormat="1" ht="14.4" customHeight="1" x14ac:dyDescent="0.35">
      <c r="B75" s="40"/>
      <c r="C75" s="62" t="s">
        <v>31</v>
      </c>
      <c r="F75" s="148" t="str">
        <f>IF(E18="","",E18)</f>
        <v/>
      </c>
      <c r="L75" s="40"/>
    </row>
    <row r="76" spans="2:63" s="1" customFormat="1" ht="10.25" customHeight="1" x14ac:dyDescent="0.35">
      <c r="B76" s="40"/>
      <c r="L76" s="40"/>
    </row>
    <row r="77" spans="2:63" s="9" customFormat="1" ht="29.25" customHeight="1" x14ac:dyDescent="0.35">
      <c r="B77" s="150"/>
      <c r="C77" s="151" t="s">
        <v>189</v>
      </c>
      <c r="D77" s="152" t="s">
        <v>56</v>
      </c>
      <c r="E77" s="152" t="s">
        <v>52</v>
      </c>
      <c r="F77" s="152" t="s">
        <v>190</v>
      </c>
      <c r="G77" s="152" t="s">
        <v>191</v>
      </c>
      <c r="H77" s="152" t="s">
        <v>192</v>
      </c>
      <c r="I77" s="153" t="s">
        <v>193</v>
      </c>
      <c r="J77" s="152" t="s">
        <v>161</v>
      </c>
      <c r="K77" s="154" t="s">
        <v>194</v>
      </c>
      <c r="L77" s="150"/>
      <c r="M77" s="72" t="s">
        <v>195</v>
      </c>
      <c r="N77" s="73" t="s">
        <v>41</v>
      </c>
      <c r="O77" s="73" t="s">
        <v>196</v>
      </c>
      <c r="P77" s="73" t="s">
        <v>197</v>
      </c>
      <c r="Q77" s="73" t="s">
        <v>198</v>
      </c>
      <c r="R77" s="73" t="s">
        <v>199</v>
      </c>
      <c r="S77" s="73" t="s">
        <v>200</v>
      </c>
      <c r="T77" s="74" t="s">
        <v>201</v>
      </c>
    </row>
    <row r="78" spans="2:63" s="1" customFormat="1" ht="29.25" customHeight="1" x14ac:dyDescent="0.35">
      <c r="B78" s="40"/>
      <c r="C78" s="76" t="s">
        <v>162</v>
      </c>
      <c r="J78" s="155">
        <f>BK78</f>
        <v>0</v>
      </c>
      <c r="L78" s="40"/>
      <c r="M78" s="75"/>
      <c r="N78" s="67"/>
      <c r="O78" s="67"/>
      <c r="P78" s="156">
        <f>P79</f>
        <v>0</v>
      </c>
      <c r="Q78" s="67"/>
      <c r="R78" s="156">
        <f>R79</f>
        <v>0</v>
      </c>
      <c r="S78" s="67"/>
      <c r="T78" s="157">
        <f>T79</f>
        <v>0</v>
      </c>
      <c r="AT78" s="23" t="s">
        <v>70</v>
      </c>
      <c r="AU78" s="23" t="s">
        <v>163</v>
      </c>
      <c r="BK78" s="158">
        <f>BK79</f>
        <v>0</v>
      </c>
    </row>
    <row r="79" spans="2:63" s="10" customFormat="1" ht="37.4" customHeight="1" x14ac:dyDescent="0.35">
      <c r="B79" s="159"/>
      <c r="D79" s="160" t="s">
        <v>70</v>
      </c>
      <c r="E79" s="161" t="s">
        <v>202</v>
      </c>
      <c r="F79" s="161" t="s">
        <v>202</v>
      </c>
      <c r="I79" s="162"/>
      <c r="J79" s="163">
        <f>BK79</f>
        <v>0</v>
      </c>
      <c r="L79" s="159"/>
      <c r="M79" s="164"/>
      <c r="N79" s="165"/>
      <c r="O79" s="165"/>
      <c r="P79" s="166">
        <f>P80</f>
        <v>0</v>
      </c>
      <c r="Q79" s="165"/>
      <c r="R79" s="166">
        <f>R80</f>
        <v>0</v>
      </c>
      <c r="S79" s="165"/>
      <c r="T79" s="167">
        <f>T80</f>
        <v>0</v>
      </c>
      <c r="AR79" s="160" t="s">
        <v>79</v>
      </c>
      <c r="AT79" s="168" t="s">
        <v>70</v>
      </c>
      <c r="AU79" s="168" t="s">
        <v>71</v>
      </c>
      <c r="AY79" s="160" t="s">
        <v>204</v>
      </c>
      <c r="BK79" s="169">
        <f>BK80</f>
        <v>0</v>
      </c>
    </row>
    <row r="80" spans="2:63" s="10" customFormat="1" ht="19.899999999999999" customHeight="1" x14ac:dyDescent="0.35">
      <c r="B80" s="159"/>
      <c r="D80" s="160" t="s">
        <v>70</v>
      </c>
      <c r="E80" s="170" t="s">
        <v>1629</v>
      </c>
      <c r="F80" s="170" t="s">
        <v>129</v>
      </c>
      <c r="I80" s="162"/>
      <c r="J80" s="171">
        <f>BK80</f>
        <v>0</v>
      </c>
      <c r="L80" s="159"/>
      <c r="M80" s="164"/>
      <c r="N80" s="165"/>
      <c r="O80" s="165"/>
      <c r="P80" s="166">
        <f>P81</f>
        <v>0</v>
      </c>
      <c r="Q80" s="165"/>
      <c r="R80" s="166">
        <f>R81</f>
        <v>0</v>
      </c>
      <c r="S80" s="165"/>
      <c r="T80" s="167">
        <f>T81</f>
        <v>0</v>
      </c>
      <c r="AR80" s="160" t="s">
        <v>79</v>
      </c>
      <c r="AT80" s="168" t="s">
        <v>70</v>
      </c>
      <c r="AU80" s="168" t="s">
        <v>79</v>
      </c>
      <c r="AY80" s="160" t="s">
        <v>204</v>
      </c>
      <c r="BK80" s="169">
        <f>BK81</f>
        <v>0</v>
      </c>
    </row>
    <row r="81" spans="2:65" s="1" customFormat="1" ht="16.5" customHeight="1" x14ac:dyDescent="0.35">
      <c r="B81" s="172"/>
      <c r="C81" s="173" t="s">
        <v>79</v>
      </c>
      <c r="D81" s="173" t="s">
        <v>206</v>
      </c>
      <c r="E81" s="174" t="s">
        <v>1629</v>
      </c>
      <c r="F81" s="175" t="s">
        <v>129</v>
      </c>
      <c r="G81" s="176" t="s">
        <v>831</v>
      </c>
      <c r="H81" s="177">
        <v>1</v>
      </c>
      <c r="I81" s="178"/>
      <c r="J81" s="179">
        <f>ROUND(I81*H81,2)</f>
        <v>0</v>
      </c>
      <c r="K81" s="175" t="s">
        <v>5</v>
      </c>
      <c r="L81" s="40"/>
      <c r="M81" s="180" t="s">
        <v>5</v>
      </c>
      <c r="N81" s="219" t="s">
        <v>42</v>
      </c>
      <c r="O81" s="220"/>
      <c r="P81" s="221">
        <f>O81*H81</f>
        <v>0</v>
      </c>
      <c r="Q81" s="221">
        <v>0</v>
      </c>
      <c r="R81" s="221">
        <f>Q81*H81</f>
        <v>0</v>
      </c>
      <c r="S81" s="221">
        <v>0</v>
      </c>
      <c r="T81" s="222">
        <f>S81*H81</f>
        <v>0</v>
      </c>
      <c r="AR81" s="23" t="s">
        <v>211</v>
      </c>
      <c r="AT81" s="23" t="s">
        <v>206</v>
      </c>
      <c r="AU81" s="23" t="s">
        <v>81</v>
      </c>
      <c r="AY81" s="23" t="s">
        <v>204</v>
      </c>
      <c r="BE81" s="184">
        <f>IF(N81="základní",J81,0)</f>
        <v>0</v>
      </c>
      <c r="BF81" s="184">
        <f>IF(N81="snížená",J81,0)</f>
        <v>0</v>
      </c>
      <c r="BG81" s="184">
        <f>IF(N81="zákl. přenesená",J81,0)</f>
        <v>0</v>
      </c>
      <c r="BH81" s="184">
        <f>IF(N81="sníž. přenesená",J81,0)</f>
        <v>0</v>
      </c>
      <c r="BI81" s="184">
        <f>IF(N81="nulová",J81,0)</f>
        <v>0</v>
      </c>
      <c r="BJ81" s="23" t="s">
        <v>79</v>
      </c>
      <c r="BK81" s="184">
        <f>ROUND(I81*H81,2)</f>
        <v>0</v>
      </c>
      <c r="BL81" s="23" t="s">
        <v>211</v>
      </c>
      <c r="BM81" s="23" t="s">
        <v>1677</v>
      </c>
    </row>
    <row r="82" spans="2:65" s="1" customFormat="1" ht="7" customHeight="1" x14ac:dyDescent="0.35">
      <c r="B82" s="55"/>
      <c r="C82" s="56"/>
      <c r="D82" s="56"/>
      <c r="E82" s="56"/>
      <c r="F82" s="56"/>
      <c r="G82" s="56"/>
      <c r="H82" s="56"/>
      <c r="I82" s="126"/>
      <c r="J82" s="56"/>
      <c r="K82" s="56"/>
      <c r="L82" s="40"/>
    </row>
  </sheetData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798"/>
  <sheetViews>
    <sheetView showGridLines="0" workbookViewId="0">
      <pane ySplit="1" topLeftCell="A608" activePane="bottomLeft" state="frozen"/>
      <selection pane="bottomLeft" activeCell="H612" sqref="H612"/>
    </sheetView>
  </sheetViews>
  <sheetFormatPr defaultRowHeight="12" x14ac:dyDescent="0.35"/>
  <cols>
    <col min="1" max="1" width="8.375" customWidth="1"/>
    <col min="2" max="2" width="1.625" customWidth="1"/>
    <col min="3" max="3" width="4.125" customWidth="1"/>
    <col min="4" max="4" width="4.375" customWidth="1"/>
    <col min="5" max="5" width="17.125" customWidth="1"/>
    <col min="6" max="6" width="75" customWidth="1"/>
    <col min="7" max="7" width="8.625" customWidth="1"/>
    <col min="8" max="8" width="11.125" customWidth="1"/>
    <col min="9" max="9" width="12.625" style="98" customWidth="1"/>
    <col min="10" max="10" width="23.5" customWidth="1"/>
    <col min="11" max="11" width="15.5" customWidth="1"/>
    <col min="13" max="18" width="9.375" hidden="1"/>
    <col min="19" max="19" width="8.125" hidden="1" customWidth="1"/>
    <col min="20" max="20" width="29.625" hidden="1" customWidth="1"/>
    <col min="21" max="21" width="16.375" hidden="1" customWidth="1"/>
    <col min="22" max="22" width="12.375" customWidth="1"/>
    <col min="23" max="23" width="16.375" customWidth="1"/>
    <col min="24" max="24" width="12.375" customWidth="1"/>
    <col min="25" max="25" width="15" customWidth="1"/>
    <col min="26" max="26" width="11" customWidth="1"/>
    <col min="27" max="27" width="15" customWidth="1"/>
    <col min="28" max="28" width="16.375" customWidth="1"/>
    <col min="29" max="29" width="11" customWidth="1"/>
    <col min="30" max="30" width="15" customWidth="1"/>
    <col min="31" max="31" width="16.375" customWidth="1"/>
    <col min="44" max="65" width="9.375" hidden="1"/>
  </cols>
  <sheetData>
    <row r="1" spans="1:70" ht="21.75" customHeight="1" x14ac:dyDescent="0.35">
      <c r="A1" s="20"/>
      <c r="B1" s="99"/>
      <c r="C1" s="99"/>
      <c r="D1" s="100" t="s">
        <v>1</v>
      </c>
      <c r="E1" s="99"/>
      <c r="F1" s="101" t="s">
        <v>151</v>
      </c>
      <c r="G1" s="349" t="s">
        <v>152</v>
      </c>
      <c r="H1" s="349"/>
      <c r="I1" s="102"/>
      <c r="J1" s="101" t="s">
        <v>153</v>
      </c>
      <c r="K1" s="100" t="s">
        <v>154</v>
      </c>
      <c r="L1" s="101" t="s">
        <v>155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7" customHeight="1" x14ac:dyDescent="0.35">
      <c r="L2" s="313" t="s">
        <v>8</v>
      </c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23" t="s">
        <v>80</v>
      </c>
    </row>
    <row r="3" spans="1:70" ht="7" customHeight="1" x14ac:dyDescent="0.35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81</v>
      </c>
    </row>
    <row r="4" spans="1:70" ht="37" customHeight="1" x14ac:dyDescent="0.35">
      <c r="B4" s="27"/>
      <c r="C4" s="28"/>
      <c r="D4" s="29" t="s">
        <v>156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7" customHeight="1" x14ac:dyDescent="0.35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x14ac:dyDescent="0.3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 x14ac:dyDescent="0.35">
      <c r="B7" s="27"/>
      <c r="C7" s="28"/>
      <c r="D7" s="28"/>
      <c r="E7" s="350" t="str">
        <f>'Rekapitulace stavby'!K6</f>
        <v>Nové pracoviště magnetické rezonance a interního příjmu včetně reorganizace 1.PP</v>
      </c>
      <c r="F7" s="351"/>
      <c r="G7" s="351"/>
      <c r="H7" s="351"/>
      <c r="I7" s="104"/>
      <c r="J7" s="28"/>
      <c r="K7" s="30"/>
    </row>
    <row r="8" spans="1:70" s="1" customFormat="1" x14ac:dyDescent="0.35">
      <c r="B8" s="40"/>
      <c r="C8" s="41"/>
      <c r="D8" s="36" t="s">
        <v>157</v>
      </c>
      <c r="E8" s="41"/>
      <c r="F8" s="41"/>
      <c r="G8" s="41"/>
      <c r="H8" s="41"/>
      <c r="I8" s="105"/>
      <c r="J8" s="41"/>
      <c r="K8" s="44"/>
    </row>
    <row r="9" spans="1:70" s="1" customFormat="1" ht="37" customHeight="1" x14ac:dyDescent="0.35">
      <c r="B9" s="40"/>
      <c r="C9" s="41"/>
      <c r="D9" s="41"/>
      <c r="E9" s="352" t="s">
        <v>158</v>
      </c>
      <c r="F9" s="353"/>
      <c r="G9" s="353"/>
      <c r="H9" s="353"/>
      <c r="I9" s="105"/>
      <c r="J9" s="41"/>
      <c r="K9" s="44"/>
    </row>
    <row r="10" spans="1:70" s="1" customFormat="1" x14ac:dyDescent="0.35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" customHeight="1" x14ac:dyDescent="0.35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" customHeight="1" x14ac:dyDescent="0.35">
      <c r="B12" s="40"/>
      <c r="C12" s="41"/>
      <c r="D12" s="36" t="s">
        <v>23</v>
      </c>
      <c r="E12" s="41"/>
      <c r="F12" s="34" t="s">
        <v>24</v>
      </c>
      <c r="G12" s="41"/>
      <c r="H12" s="41"/>
      <c r="I12" s="106" t="s">
        <v>25</v>
      </c>
      <c r="J12" s="107" t="str">
        <f>'Rekapitulace stavby'!AN8</f>
        <v>8. 2. 2018</v>
      </c>
      <c r="K12" s="44"/>
    </row>
    <row r="13" spans="1:70" s="1" customFormat="1" ht="10.75" customHeight="1" x14ac:dyDescent="0.35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" customHeight="1" x14ac:dyDescent="0.35">
      <c r="B14" s="40"/>
      <c r="C14" s="41"/>
      <c r="D14" s="36" t="s">
        <v>27</v>
      </c>
      <c r="E14" s="41"/>
      <c r="F14" s="41"/>
      <c r="G14" s="41"/>
      <c r="H14" s="41"/>
      <c r="I14" s="106" t="s">
        <v>28</v>
      </c>
      <c r="J14" s="34" t="s">
        <v>5</v>
      </c>
      <c r="K14" s="44"/>
    </row>
    <row r="15" spans="1:70" s="1" customFormat="1" ht="18" customHeight="1" x14ac:dyDescent="0.35">
      <c r="B15" s="40"/>
      <c r="C15" s="41"/>
      <c r="D15" s="41"/>
      <c r="E15" s="34" t="s">
        <v>29</v>
      </c>
      <c r="F15" s="41"/>
      <c r="G15" s="41"/>
      <c r="H15" s="41"/>
      <c r="I15" s="106" t="s">
        <v>30</v>
      </c>
      <c r="J15" s="34" t="s">
        <v>5</v>
      </c>
      <c r="K15" s="44"/>
    </row>
    <row r="16" spans="1:70" s="1" customFormat="1" ht="7" customHeight="1" x14ac:dyDescent="0.35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" customHeight="1" x14ac:dyDescent="0.35">
      <c r="B17" s="40"/>
      <c r="C17" s="41"/>
      <c r="D17" s="36" t="s">
        <v>31</v>
      </c>
      <c r="E17" s="41"/>
      <c r="F17" s="41"/>
      <c r="G17" s="41"/>
      <c r="H17" s="41"/>
      <c r="I17" s="106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5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7" customHeight="1" x14ac:dyDescent="0.35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" customHeight="1" x14ac:dyDescent="0.35">
      <c r="B20" s="40"/>
      <c r="C20" s="41"/>
      <c r="D20" s="36" t="s">
        <v>33</v>
      </c>
      <c r="E20" s="41"/>
      <c r="F20" s="41"/>
      <c r="G20" s="41"/>
      <c r="H20" s="41"/>
      <c r="I20" s="106" t="s">
        <v>28</v>
      </c>
      <c r="J20" s="34" t="s">
        <v>5</v>
      </c>
      <c r="K20" s="44"/>
    </row>
    <row r="21" spans="2:11" s="1" customFormat="1" ht="18" customHeight="1" x14ac:dyDescent="0.35">
      <c r="B21" s="40"/>
      <c r="C21" s="41"/>
      <c r="D21" s="41"/>
      <c r="E21" s="34" t="s">
        <v>34</v>
      </c>
      <c r="F21" s="41"/>
      <c r="G21" s="41"/>
      <c r="H21" s="41"/>
      <c r="I21" s="106" t="s">
        <v>30</v>
      </c>
      <c r="J21" s="34" t="s">
        <v>5</v>
      </c>
      <c r="K21" s="44"/>
    </row>
    <row r="22" spans="2:11" s="1" customFormat="1" ht="7" customHeight="1" x14ac:dyDescent="0.35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" customHeight="1" x14ac:dyDescent="0.35">
      <c r="B23" s="40"/>
      <c r="C23" s="41"/>
      <c r="D23" s="36" t="s">
        <v>36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 x14ac:dyDescent="0.35">
      <c r="B24" s="108"/>
      <c r="C24" s="109"/>
      <c r="D24" s="109"/>
      <c r="E24" s="338" t="s">
        <v>5</v>
      </c>
      <c r="F24" s="338"/>
      <c r="G24" s="338"/>
      <c r="H24" s="338"/>
      <c r="I24" s="110"/>
      <c r="J24" s="109"/>
      <c r="K24" s="111"/>
    </row>
    <row r="25" spans="2:11" s="1" customFormat="1" ht="7" customHeight="1" x14ac:dyDescent="0.35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7" customHeight="1" x14ac:dyDescent="0.35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4" customHeight="1" x14ac:dyDescent="0.35">
      <c r="B27" s="40"/>
      <c r="C27" s="41"/>
      <c r="D27" s="114" t="s">
        <v>37</v>
      </c>
      <c r="E27" s="41"/>
      <c r="F27" s="41"/>
      <c r="G27" s="41"/>
      <c r="H27" s="41"/>
      <c r="I27" s="105"/>
      <c r="J27" s="115">
        <f>ROUND(J100,2)</f>
        <v>0</v>
      </c>
      <c r="K27" s="44"/>
    </row>
    <row r="28" spans="2:11" s="1" customFormat="1" ht="7" customHeight="1" x14ac:dyDescent="0.35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" customHeight="1" x14ac:dyDescent="0.35">
      <c r="B29" s="40"/>
      <c r="C29" s="41"/>
      <c r="D29" s="41"/>
      <c r="E29" s="41"/>
      <c r="F29" s="45" t="s">
        <v>39</v>
      </c>
      <c r="G29" s="41"/>
      <c r="H29" s="41"/>
      <c r="I29" s="116" t="s">
        <v>38</v>
      </c>
      <c r="J29" s="45" t="s">
        <v>40</v>
      </c>
      <c r="K29" s="44"/>
    </row>
    <row r="30" spans="2:11" s="1" customFormat="1" ht="14.4" customHeight="1" x14ac:dyDescent="0.35">
      <c r="B30" s="40"/>
      <c r="C30" s="41"/>
      <c r="D30" s="48" t="s">
        <v>41</v>
      </c>
      <c r="E30" s="48" t="s">
        <v>42</v>
      </c>
      <c r="F30" s="117">
        <f>ROUND(SUM(BE100:BE797), 2)</f>
        <v>0</v>
      </c>
      <c r="G30" s="41"/>
      <c r="H30" s="41"/>
      <c r="I30" s="118">
        <v>0.21</v>
      </c>
      <c r="J30" s="117">
        <f>ROUND(ROUND((SUM(BE100:BE797)), 2)*I30, 2)</f>
        <v>0</v>
      </c>
      <c r="K30" s="44"/>
    </row>
    <row r="31" spans="2:11" s="1" customFormat="1" ht="14.4" customHeight="1" x14ac:dyDescent="0.35">
      <c r="B31" s="40"/>
      <c r="C31" s="41"/>
      <c r="D31" s="41"/>
      <c r="E31" s="48" t="s">
        <v>43</v>
      </c>
      <c r="F31" s="117">
        <f>ROUND(SUM(BF100:BF797), 2)</f>
        <v>0</v>
      </c>
      <c r="G31" s="41"/>
      <c r="H31" s="41"/>
      <c r="I31" s="118">
        <v>0.15</v>
      </c>
      <c r="J31" s="117">
        <f>ROUND(ROUND((SUM(BF100:BF797)), 2)*I31, 2)</f>
        <v>0</v>
      </c>
      <c r="K31" s="44"/>
    </row>
    <row r="32" spans="2:11" s="1" customFormat="1" ht="14.4" hidden="1" customHeight="1" x14ac:dyDescent="0.35">
      <c r="B32" s="40"/>
      <c r="C32" s="41"/>
      <c r="D32" s="41"/>
      <c r="E32" s="48" t="s">
        <v>44</v>
      </c>
      <c r="F32" s="117">
        <f>ROUND(SUM(BG100:BG797),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" hidden="1" customHeight="1" x14ac:dyDescent="0.35">
      <c r="B33" s="40"/>
      <c r="C33" s="41"/>
      <c r="D33" s="41"/>
      <c r="E33" s="48" t="s">
        <v>45</v>
      </c>
      <c r="F33" s="117">
        <f>ROUND(SUM(BH100:BH797),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" hidden="1" customHeight="1" x14ac:dyDescent="0.35">
      <c r="B34" s="40"/>
      <c r="C34" s="41"/>
      <c r="D34" s="41"/>
      <c r="E34" s="48" t="s">
        <v>46</v>
      </c>
      <c r="F34" s="117">
        <f>ROUND(SUM(BI100:BI797),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7" customHeight="1" x14ac:dyDescent="0.35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4" customHeight="1" x14ac:dyDescent="0.35">
      <c r="B36" s="40"/>
      <c r="C36" s="119"/>
      <c r="D36" s="120" t="s">
        <v>47</v>
      </c>
      <c r="E36" s="70"/>
      <c r="F36" s="70"/>
      <c r="G36" s="121" t="s">
        <v>48</v>
      </c>
      <c r="H36" s="122" t="s">
        <v>49</v>
      </c>
      <c r="I36" s="123"/>
      <c r="J36" s="124">
        <f>SUM(J27:J34)</f>
        <v>0</v>
      </c>
      <c r="K36" s="125"/>
    </row>
    <row r="37" spans="2:11" s="1" customFormat="1" ht="14.4" customHeight="1" x14ac:dyDescent="0.35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7" customHeight="1" x14ac:dyDescent="0.35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7" customHeight="1" x14ac:dyDescent="0.35">
      <c r="B42" s="40"/>
      <c r="C42" s="29" t="s">
        <v>159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7" customHeight="1" x14ac:dyDescent="0.35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" customHeight="1" x14ac:dyDescent="0.35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 x14ac:dyDescent="0.35">
      <c r="B45" s="40"/>
      <c r="C45" s="41"/>
      <c r="D45" s="41"/>
      <c r="E45" s="350" t="str">
        <f>E7</f>
        <v>Nové pracoviště magnetické rezonance a interního příjmu včetně reorganizace 1.PP</v>
      </c>
      <c r="F45" s="351"/>
      <c r="G45" s="351"/>
      <c r="H45" s="351"/>
      <c r="I45" s="105"/>
      <c r="J45" s="41"/>
      <c r="K45" s="44"/>
    </row>
    <row r="46" spans="2:11" s="1" customFormat="1" ht="14.4" customHeight="1" x14ac:dyDescent="0.35">
      <c r="B46" s="40"/>
      <c r="C46" s="36" t="s">
        <v>157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 x14ac:dyDescent="0.35">
      <c r="B47" s="40"/>
      <c r="C47" s="41"/>
      <c r="D47" s="41"/>
      <c r="E47" s="352" t="str">
        <f>E9</f>
        <v>01 - ASŘ</v>
      </c>
      <c r="F47" s="353"/>
      <c r="G47" s="353"/>
      <c r="H47" s="353"/>
      <c r="I47" s="105"/>
      <c r="J47" s="41"/>
      <c r="K47" s="44"/>
    </row>
    <row r="48" spans="2:11" s="1" customFormat="1" ht="7" customHeight="1" x14ac:dyDescent="0.35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 x14ac:dyDescent="0.35">
      <c r="B49" s="40"/>
      <c r="C49" s="36" t="s">
        <v>23</v>
      </c>
      <c r="D49" s="41"/>
      <c r="E49" s="41"/>
      <c r="F49" s="34" t="str">
        <f>F12</f>
        <v>pavilon I,Nemocnice Děčín</v>
      </c>
      <c r="G49" s="41"/>
      <c r="H49" s="41"/>
      <c r="I49" s="106" t="s">
        <v>25</v>
      </c>
      <c r="J49" s="107" t="str">
        <f>IF(J12="","",J12)</f>
        <v>8. 2. 2018</v>
      </c>
      <c r="K49" s="44"/>
    </row>
    <row r="50" spans="2:47" s="1" customFormat="1" ht="7" customHeight="1" x14ac:dyDescent="0.35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x14ac:dyDescent="0.35">
      <c r="B51" s="40"/>
      <c r="C51" s="36" t="s">
        <v>27</v>
      </c>
      <c r="D51" s="41"/>
      <c r="E51" s="41"/>
      <c r="F51" s="34" t="str">
        <f>E15</f>
        <v>Krajská zdravotní, a.s. - Nemocnice Děčín, o.z.</v>
      </c>
      <c r="G51" s="41"/>
      <c r="H51" s="41"/>
      <c r="I51" s="106" t="s">
        <v>33</v>
      </c>
      <c r="J51" s="338" t="str">
        <f>E21</f>
        <v>JIKA CZ, ing Jiří Slánský</v>
      </c>
      <c r="K51" s="44"/>
    </row>
    <row r="52" spans="2:47" s="1" customFormat="1" ht="14.4" customHeight="1" x14ac:dyDescent="0.35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05"/>
      <c r="J52" s="345"/>
      <c r="K52" s="44"/>
    </row>
    <row r="53" spans="2:47" s="1" customFormat="1" ht="10.25" customHeight="1" x14ac:dyDescent="0.35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 x14ac:dyDescent="0.35">
      <c r="B54" s="40"/>
      <c r="C54" s="129" t="s">
        <v>160</v>
      </c>
      <c r="D54" s="119"/>
      <c r="E54" s="119"/>
      <c r="F54" s="119"/>
      <c r="G54" s="119"/>
      <c r="H54" s="119"/>
      <c r="I54" s="130"/>
      <c r="J54" s="131" t="s">
        <v>161</v>
      </c>
      <c r="K54" s="132"/>
    </row>
    <row r="55" spans="2:47" s="1" customFormat="1" ht="10.25" customHeight="1" x14ac:dyDescent="0.35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 x14ac:dyDescent="0.35">
      <c r="B56" s="40"/>
      <c r="C56" s="133" t="s">
        <v>162</v>
      </c>
      <c r="D56" s="41"/>
      <c r="E56" s="41"/>
      <c r="F56" s="41"/>
      <c r="G56" s="41"/>
      <c r="H56" s="41"/>
      <c r="I56" s="105"/>
      <c r="J56" s="115">
        <f>J100</f>
        <v>0</v>
      </c>
      <c r="K56" s="44"/>
      <c r="AU56" s="23" t="s">
        <v>163</v>
      </c>
    </row>
    <row r="57" spans="2:47" s="7" customFormat="1" ht="25" customHeight="1" x14ac:dyDescent="0.35">
      <c r="B57" s="134"/>
      <c r="C57" s="135"/>
      <c r="D57" s="136" t="s">
        <v>164</v>
      </c>
      <c r="E57" s="137"/>
      <c r="F57" s="137"/>
      <c r="G57" s="137"/>
      <c r="H57" s="137"/>
      <c r="I57" s="138"/>
      <c r="J57" s="139">
        <f>J101</f>
        <v>0</v>
      </c>
      <c r="K57" s="140"/>
    </row>
    <row r="58" spans="2:47" s="8" customFormat="1" ht="19.899999999999999" customHeight="1" x14ac:dyDescent="0.35">
      <c r="B58" s="141"/>
      <c r="C58" s="142"/>
      <c r="D58" s="143" t="s">
        <v>165</v>
      </c>
      <c r="E58" s="144"/>
      <c r="F58" s="144"/>
      <c r="G58" s="144"/>
      <c r="H58" s="144"/>
      <c r="I58" s="145"/>
      <c r="J58" s="146">
        <f>J102</f>
        <v>0</v>
      </c>
      <c r="K58" s="147"/>
    </row>
    <row r="59" spans="2:47" s="8" customFormat="1" ht="19.899999999999999" customHeight="1" x14ac:dyDescent="0.35">
      <c r="B59" s="141"/>
      <c r="C59" s="142"/>
      <c r="D59" s="143" t="s">
        <v>166</v>
      </c>
      <c r="E59" s="144"/>
      <c r="F59" s="144"/>
      <c r="G59" s="144"/>
      <c r="H59" s="144"/>
      <c r="I59" s="145"/>
      <c r="J59" s="146">
        <f>J141</f>
        <v>0</v>
      </c>
      <c r="K59" s="147"/>
    </row>
    <row r="60" spans="2:47" s="8" customFormat="1" ht="19.899999999999999" customHeight="1" x14ac:dyDescent="0.35">
      <c r="B60" s="141"/>
      <c r="C60" s="142"/>
      <c r="D60" s="143" t="s">
        <v>167</v>
      </c>
      <c r="E60" s="144"/>
      <c r="F60" s="144"/>
      <c r="G60" s="144"/>
      <c r="H60" s="144"/>
      <c r="I60" s="145"/>
      <c r="J60" s="146">
        <f>J181</f>
        <v>0</v>
      </c>
      <c r="K60" s="147"/>
    </row>
    <row r="61" spans="2:47" s="8" customFormat="1" ht="19.899999999999999" customHeight="1" x14ac:dyDescent="0.35">
      <c r="B61" s="141"/>
      <c r="C61" s="142"/>
      <c r="D61" s="143" t="s">
        <v>168</v>
      </c>
      <c r="E61" s="144"/>
      <c r="F61" s="144"/>
      <c r="G61" s="144"/>
      <c r="H61" s="144"/>
      <c r="I61" s="145"/>
      <c r="J61" s="146">
        <f>J227</f>
        <v>0</v>
      </c>
      <c r="K61" s="147"/>
    </row>
    <row r="62" spans="2:47" s="8" customFormat="1" ht="19.899999999999999" customHeight="1" x14ac:dyDescent="0.35">
      <c r="B62" s="141"/>
      <c r="C62" s="142"/>
      <c r="D62" s="143" t="s">
        <v>169</v>
      </c>
      <c r="E62" s="144"/>
      <c r="F62" s="144"/>
      <c r="G62" s="144"/>
      <c r="H62" s="144"/>
      <c r="I62" s="145"/>
      <c r="J62" s="146">
        <f>J253</f>
        <v>0</v>
      </c>
      <c r="K62" s="147"/>
    </row>
    <row r="63" spans="2:47" s="8" customFormat="1" ht="19.899999999999999" customHeight="1" x14ac:dyDescent="0.35">
      <c r="B63" s="141"/>
      <c r="C63" s="142"/>
      <c r="D63" s="143" t="s">
        <v>170</v>
      </c>
      <c r="E63" s="144"/>
      <c r="F63" s="144"/>
      <c r="G63" s="144"/>
      <c r="H63" s="144"/>
      <c r="I63" s="145"/>
      <c r="J63" s="146">
        <f>J299</f>
        <v>0</v>
      </c>
      <c r="K63" s="147"/>
    </row>
    <row r="64" spans="2:47" s="8" customFormat="1" ht="19.899999999999999" customHeight="1" x14ac:dyDescent="0.35">
      <c r="B64" s="141"/>
      <c r="C64" s="142"/>
      <c r="D64" s="143" t="s">
        <v>171</v>
      </c>
      <c r="E64" s="144"/>
      <c r="F64" s="144"/>
      <c r="G64" s="144"/>
      <c r="H64" s="144"/>
      <c r="I64" s="145"/>
      <c r="J64" s="146">
        <f>J346</f>
        <v>0</v>
      </c>
      <c r="K64" s="147"/>
    </row>
    <row r="65" spans="2:11" s="8" customFormat="1" ht="19.899999999999999" customHeight="1" x14ac:dyDescent="0.35">
      <c r="B65" s="141"/>
      <c r="C65" s="142"/>
      <c r="D65" s="143" t="s">
        <v>172</v>
      </c>
      <c r="E65" s="144"/>
      <c r="F65" s="144"/>
      <c r="G65" s="144"/>
      <c r="H65" s="144"/>
      <c r="I65" s="145"/>
      <c r="J65" s="146">
        <f>J352</f>
        <v>0</v>
      </c>
      <c r="K65" s="147"/>
    </row>
    <row r="66" spans="2:11" s="7" customFormat="1" ht="25" customHeight="1" x14ac:dyDescent="0.35">
      <c r="B66" s="134"/>
      <c r="C66" s="135"/>
      <c r="D66" s="136" t="s">
        <v>173</v>
      </c>
      <c r="E66" s="137"/>
      <c r="F66" s="137"/>
      <c r="G66" s="137"/>
      <c r="H66" s="137"/>
      <c r="I66" s="138"/>
      <c r="J66" s="139">
        <f>J354</f>
        <v>0</v>
      </c>
      <c r="K66" s="140"/>
    </row>
    <row r="67" spans="2:11" s="8" customFormat="1" ht="19.899999999999999" customHeight="1" x14ac:dyDescent="0.35">
      <c r="B67" s="141"/>
      <c r="C67" s="142"/>
      <c r="D67" s="143" t="s">
        <v>174</v>
      </c>
      <c r="E67" s="144"/>
      <c r="F67" s="144"/>
      <c r="G67" s="144"/>
      <c r="H67" s="144"/>
      <c r="I67" s="145"/>
      <c r="J67" s="146">
        <f>J355</f>
        <v>0</v>
      </c>
      <c r="K67" s="147"/>
    </row>
    <row r="68" spans="2:11" s="8" customFormat="1" ht="19.899999999999999" customHeight="1" x14ac:dyDescent="0.35">
      <c r="B68" s="141"/>
      <c r="C68" s="142"/>
      <c r="D68" s="143" t="s">
        <v>175</v>
      </c>
      <c r="E68" s="144"/>
      <c r="F68" s="144"/>
      <c r="G68" s="144"/>
      <c r="H68" s="144"/>
      <c r="I68" s="145"/>
      <c r="J68" s="146">
        <f>J382</f>
        <v>0</v>
      </c>
      <c r="K68" s="147"/>
    </row>
    <row r="69" spans="2:11" s="8" customFormat="1" ht="19.899999999999999" customHeight="1" x14ac:dyDescent="0.35">
      <c r="B69" s="141"/>
      <c r="C69" s="142"/>
      <c r="D69" s="143" t="s">
        <v>176</v>
      </c>
      <c r="E69" s="144"/>
      <c r="F69" s="144"/>
      <c r="G69" s="144"/>
      <c r="H69" s="144"/>
      <c r="I69" s="145"/>
      <c r="J69" s="146">
        <f>J399</f>
        <v>0</v>
      </c>
      <c r="K69" s="147"/>
    </row>
    <row r="70" spans="2:11" s="8" customFormat="1" ht="19.899999999999999" customHeight="1" x14ac:dyDescent="0.35">
      <c r="B70" s="141"/>
      <c r="C70" s="142"/>
      <c r="D70" s="143" t="s">
        <v>177</v>
      </c>
      <c r="E70" s="144"/>
      <c r="F70" s="144"/>
      <c r="G70" s="144"/>
      <c r="H70" s="144"/>
      <c r="I70" s="145"/>
      <c r="J70" s="146">
        <f>J424</f>
        <v>0</v>
      </c>
      <c r="K70" s="147"/>
    </row>
    <row r="71" spans="2:11" s="8" customFormat="1" ht="19.899999999999999" customHeight="1" x14ac:dyDescent="0.35">
      <c r="B71" s="141"/>
      <c r="C71" s="142"/>
      <c r="D71" s="143" t="s">
        <v>178</v>
      </c>
      <c r="E71" s="144"/>
      <c r="F71" s="144"/>
      <c r="G71" s="144"/>
      <c r="H71" s="144"/>
      <c r="I71" s="145"/>
      <c r="J71" s="146">
        <f>J432</f>
        <v>0</v>
      </c>
      <c r="K71" s="147"/>
    </row>
    <row r="72" spans="2:11" s="8" customFormat="1" ht="19.899999999999999" customHeight="1" x14ac:dyDescent="0.35">
      <c r="B72" s="141"/>
      <c r="C72" s="142"/>
      <c r="D72" s="143" t="s">
        <v>179</v>
      </c>
      <c r="E72" s="144"/>
      <c r="F72" s="144"/>
      <c r="G72" s="144"/>
      <c r="H72" s="144"/>
      <c r="I72" s="145"/>
      <c r="J72" s="146">
        <f>J441</f>
        <v>0</v>
      </c>
      <c r="K72" s="147"/>
    </row>
    <row r="73" spans="2:11" s="8" customFormat="1" ht="19.899999999999999" customHeight="1" x14ac:dyDescent="0.35">
      <c r="B73" s="141"/>
      <c r="C73" s="142"/>
      <c r="D73" s="143" t="s">
        <v>180</v>
      </c>
      <c r="E73" s="144"/>
      <c r="F73" s="144"/>
      <c r="G73" s="144"/>
      <c r="H73" s="144"/>
      <c r="I73" s="145"/>
      <c r="J73" s="146">
        <f>J504</f>
        <v>0</v>
      </c>
      <c r="K73" s="147"/>
    </row>
    <row r="74" spans="2:11" s="8" customFormat="1" ht="19.899999999999999" customHeight="1" x14ac:dyDescent="0.35">
      <c r="B74" s="141"/>
      <c r="C74" s="142"/>
      <c r="D74" s="143" t="s">
        <v>181</v>
      </c>
      <c r="E74" s="144"/>
      <c r="F74" s="144"/>
      <c r="G74" s="144"/>
      <c r="H74" s="144"/>
      <c r="I74" s="145"/>
      <c r="J74" s="146">
        <f>J521</f>
        <v>0</v>
      </c>
      <c r="K74" s="147"/>
    </row>
    <row r="75" spans="2:11" s="8" customFormat="1" ht="19.899999999999999" customHeight="1" x14ac:dyDescent="0.35">
      <c r="B75" s="141"/>
      <c r="C75" s="142"/>
      <c r="D75" s="143" t="s">
        <v>182</v>
      </c>
      <c r="E75" s="144"/>
      <c r="F75" s="144"/>
      <c r="G75" s="144"/>
      <c r="H75" s="144"/>
      <c r="I75" s="145"/>
      <c r="J75" s="146">
        <f>J602</f>
        <v>0</v>
      </c>
      <c r="K75" s="147"/>
    </row>
    <row r="76" spans="2:11" s="8" customFormat="1" ht="19.899999999999999" customHeight="1" x14ac:dyDescent="0.35">
      <c r="B76" s="141"/>
      <c r="C76" s="142"/>
      <c r="D76" s="143" t="s">
        <v>183</v>
      </c>
      <c r="E76" s="144"/>
      <c r="F76" s="144"/>
      <c r="G76" s="144"/>
      <c r="H76" s="144"/>
      <c r="I76" s="145"/>
      <c r="J76" s="146">
        <f>J688</f>
        <v>0</v>
      </c>
      <c r="K76" s="147"/>
    </row>
    <row r="77" spans="2:11" s="8" customFormat="1" ht="19.899999999999999" customHeight="1" x14ac:dyDescent="0.35">
      <c r="B77" s="141"/>
      <c r="C77" s="142"/>
      <c r="D77" s="143" t="s">
        <v>184</v>
      </c>
      <c r="E77" s="144"/>
      <c r="F77" s="144"/>
      <c r="G77" s="144"/>
      <c r="H77" s="144"/>
      <c r="I77" s="145"/>
      <c r="J77" s="146">
        <f>J722</f>
        <v>0</v>
      </c>
      <c r="K77" s="147"/>
    </row>
    <row r="78" spans="2:11" s="8" customFormat="1" ht="19.899999999999999" customHeight="1" x14ac:dyDescent="0.35">
      <c r="B78" s="141"/>
      <c r="C78" s="142"/>
      <c r="D78" s="143" t="s">
        <v>185</v>
      </c>
      <c r="E78" s="144"/>
      <c r="F78" s="144"/>
      <c r="G78" s="144"/>
      <c r="H78" s="144"/>
      <c r="I78" s="145"/>
      <c r="J78" s="146">
        <f>J764</f>
        <v>0</v>
      </c>
      <c r="K78" s="147"/>
    </row>
    <row r="79" spans="2:11" s="8" customFormat="1" ht="19.899999999999999" customHeight="1" x14ac:dyDescent="0.35">
      <c r="B79" s="141"/>
      <c r="C79" s="142"/>
      <c r="D79" s="143" t="s">
        <v>186</v>
      </c>
      <c r="E79" s="144"/>
      <c r="F79" s="144"/>
      <c r="G79" s="144"/>
      <c r="H79" s="144"/>
      <c r="I79" s="145"/>
      <c r="J79" s="146">
        <f>J777</f>
        <v>0</v>
      </c>
      <c r="K79" s="147"/>
    </row>
    <row r="80" spans="2:11" s="8" customFormat="1" ht="19.899999999999999" customHeight="1" x14ac:dyDescent="0.35">
      <c r="B80" s="141"/>
      <c r="C80" s="142"/>
      <c r="D80" s="143" t="s">
        <v>187</v>
      </c>
      <c r="E80" s="144"/>
      <c r="F80" s="144"/>
      <c r="G80" s="144"/>
      <c r="H80" s="144"/>
      <c r="I80" s="145"/>
      <c r="J80" s="146">
        <f>J787</f>
        <v>0</v>
      </c>
      <c r="K80" s="147"/>
    </row>
    <row r="81" spans="2:12" s="1" customFormat="1" ht="21.75" customHeight="1" x14ac:dyDescent="0.35">
      <c r="B81" s="40"/>
      <c r="C81" s="41"/>
      <c r="D81" s="41"/>
      <c r="E81" s="41"/>
      <c r="F81" s="41"/>
      <c r="G81" s="41"/>
      <c r="H81" s="41"/>
      <c r="I81" s="105"/>
      <c r="J81" s="41"/>
      <c r="K81" s="44"/>
    </row>
    <row r="82" spans="2:12" s="1" customFormat="1" ht="7" customHeight="1" x14ac:dyDescent="0.35">
      <c r="B82" s="55"/>
      <c r="C82" s="56"/>
      <c r="D82" s="56"/>
      <c r="E82" s="56"/>
      <c r="F82" s="56"/>
      <c r="G82" s="56"/>
      <c r="H82" s="56"/>
      <c r="I82" s="126"/>
      <c r="J82" s="56"/>
      <c r="K82" s="57"/>
    </row>
    <row r="86" spans="2:12" s="1" customFormat="1" ht="7" customHeight="1" x14ac:dyDescent="0.35">
      <c r="B86" s="58"/>
      <c r="C86" s="59"/>
      <c r="D86" s="59"/>
      <c r="E86" s="59"/>
      <c r="F86" s="59"/>
      <c r="G86" s="59"/>
      <c r="H86" s="59"/>
      <c r="I86" s="127"/>
      <c r="J86" s="59"/>
      <c r="K86" s="59"/>
      <c r="L86" s="40"/>
    </row>
    <row r="87" spans="2:12" s="1" customFormat="1" ht="37" customHeight="1" x14ac:dyDescent="0.35">
      <c r="B87" s="40"/>
      <c r="C87" s="60" t="s">
        <v>188</v>
      </c>
      <c r="L87" s="40"/>
    </row>
    <row r="88" spans="2:12" s="1" customFormat="1" ht="7" customHeight="1" x14ac:dyDescent="0.35">
      <c r="B88" s="40"/>
      <c r="L88" s="40"/>
    </row>
    <row r="89" spans="2:12" s="1" customFormat="1" ht="14.4" customHeight="1" x14ac:dyDescent="0.35">
      <c r="B89" s="40"/>
      <c r="C89" s="62" t="s">
        <v>19</v>
      </c>
      <c r="L89" s="40"/>
    </row>
    <row r="90" spans="2:12" s="1" customFormat="1" ht="16.5" customHeight="1" x14ac:dyDescent="0.35">
      <c r="B90" s="40"/>
      <c r="E90" s="346" t="str">
        <f>E7</f>
        <v>Nové pracoviště magnetické rezonance a interního příjmu včetně reorganizace 1.PP</v>
      </c>
      <c r="F90" s="347"/>
      <c r="G90" s="347"/>
      <c r="H90" s="347"/>
      <c r="L90" s="40"/>
    </row>
    <row r="91" spans="2:12" s="1" customFormat="1" ht="14.4" customHeight="1" x14ac:dyDescent="0.35">
      <c r="B91" s="40"/>
      <c r="C91" s="62" t="s">
        <v>157</v>
      </c>
      <c r="L91" s="40"/>
    </row>
    <row r="92" spans="2:12" s="1" customFormat="1" ht="17.25" customHeight="1" x14ac:dyDescent="0.35">
      <c r="B92" s="40"/>
      <c r="E92" s="319" t="str">
        <f>E9</f>
        <v>01 - ASŘ</v>
      </c>
      <c r="F92" s="348"/>
      <c r="G92" s="348"/>
      <c r="H92" s="348"/>
      <c r="L92" s="40"/>
    </row>
    <row r="93" spans="2:12" s="1" customFormat="1" ht="7" customHeight="1" x14ac:dyDescent="0.35">
      <c r="B93" s="40"/>
      <c r="L93" s="40"/>
    </row>
    <row r="94" spans="2:12" s="1" customFormat="1" ht="18" customHeight="1" x14ac:dyDescent="0.35">
      <c r="B94" s="40"/>
      <c r="C94" s="62" t="s">
        <v>23</v>
      </c>
      <c r="F94" s="148" t="str">
        <f>F12</f>
        <v>pavilon I,Nemocnice Děčín</v>
      </c>
      <c r="I94" s="149" t="s">
        <v>25</v>
      </c>
      <c r="J94" s="66" t="str">
        <f>IF(J12="","",J12)</f>
        <v>8. 2. 2018</v>
      </c>
      <c r="L94" s="40"/>
    </row>
    <row r="95" spans="2:12" s="1" customFormat="1" ht="7" customHeight="1" x14ac:dyDescent="0.35">
      <c r="B95" s="40"/>
      <c r="L95" s="40"/>
    </row>
    <row r="96" spans="2:12" s="1" customFormat="1" x14ac:dyDescent="0.35">
      <c r="B96" s="40"/>
      <c r="C96" s="62" t="s">
        <v>27</v>
      </c>
      <c r="F96" s="148" t="str">
        <f>E15</f>
        <v>Krajská zdravotní, a.s. - Nemocnice Děčín, o.z.</v>
      </c>
      <c r="I96" s="149" t="s">
        <v>33</v>
      </c>
      <c r="J96" s="148" t="str">
        <f>E21</f>
        <v>JIKA CZ, ing Jiří Slánský</v>
      </c>
      <c r="L96" s="40"/>
    </row>
    <row r="97" spans="2:65" s="1" customFormat="1" ht="14.4" customHeight="1" x14ac:dyDescent="0.35">
      <c r="B97" s="40"/>
      <c r="C97" s="62" t="s">
        <v>31</v>
      </c>
      <c r="F97" s="148" t="str">
        <f>IF(E18="","",E18)</f>
        <v/>
      </c>
      <c r="L97" s="40"/>
    </row>
    <row r="98" spans="2:65" s="1" customFormat="1" ht="10.25" customHeight="1" x14ac:dyDescent="0.35">
      <c r="B98" s="40"/>
      <c r="L98" s="40"/>
    </row>
    <row r="99" spans="2:65" s="9" customFormat="1" ht="29.25" customHeight="1" x14ac:dyDescent="0.35">
      <c r="B99" s="150"/>
      <c r="C99" s="151" t="s">
        <v>189</v>
      </c>
      <c r="D99" s="152" t="s">
        <v>56</v>
      </c>
      <c r="E99" s="152" t="s">
        <v>52</v>
      </c>
      <c r="F99" s="152" t="s">
        <v>190</v>
      </c>
      <c r="G99" s="152" t="s">
        <v>191</v>
      </c>
      <c r="H99" s="152" t="s">
        <v>192</v>
      </c>
      <c r="I99" s="153" t="s">
        <v>193</v>
      </c>
      <c r="J99" s="152" t="s">
        <v>161</v>
      </c>
      <c r="K99" s="154" t="s">
        <v>194</v>
      </c>
      <c r="L99" s="150"/>
      <c r="M99" s="72" t="s">
        <v>195</v>
      </c>
      <c r="N99" s="73" t="s">
        <v>41</v>
      </c>
      <c r="O99" s="73" t="s">
        <v>196</v>
      </c>
      <c r="P99" s="73" t="s">
        <v>197</v>
      </c>
      <c r="Q99" s="73" t="s">
        <v>198</v>
      </c>
      <c r="R99" s="73" t="s">
        <v>199</v>
      </c>
      <c r="S99" s="73" t="s">
        <v>200</v>
      </c>
      <c r="T99" s="74" t="s">
        <v>201</v>
      </c>
    </row>
    <row r="100" spans="2:65" s="1" customFormat="1" ht="29.25" customHeight="1" x14ac:dyDescent="0.35">
      <c r="B100" s="40"/>
      <c r="C100" s="76" t="s">
        <v>162</v>
      </c>
      <c r="J100" s="155">
        <f>BK100</f>
        <v>0</v>
      </c>
      <c r="L100" s="40"/>
      <c r="M100" s="75"/>
      <c r="N100" s="67"/>
      <c r="O100" s="67"/>
      <c r="P100" s="156">
        <f>P101+P354</f>
        <v>0</v>
      </c>
      <c r="Q100" s="67"/>
      <c r="R100" s="156">
        <f>R101+R354</f>
        <v>1145.0611145899998</v>
      </c>
      <c r="S100" s="67"/>
      <c r="T100" s="157">
        <f>T101+T354</f>
        <v>572.7658844</v>
      </c>
      <c r="AT100" s="23" t="s">
        <v>70</v>
      </c>
      <c r="AU100" s="23" t="s">
        <v>163</v>
      </c>
      <c r="BK100" s="158">
        <f>BK101+BK354</f>
        <v>0</v>
      </c>
    </row>
    <row r="101" spans="2:65" s="10" customFormat="1" ht="37.4" customHeight="1" x14ac:dyDescent="0.35">
      <c r="B101" s="159"/>
      <c r="D101" s="160" t="s">
        <v>70</v>
      </c>
      <c r="E101" s="161" t="s">
        <v>202</v>
      </c>
      <c r="F101" s="161" t="s">
        <v>203</v>
      </c>
      <c r="I101" s="162"/>
      <c r="J101" s="163">
        <f>BK101</f>
        <v>0</v>
      </c>
      <c r="L101" s="159"/>
      <c r="M101" s="164"/>
      <c r="N101" s="165"/>
      <c r="O101" s="165"/>
      <c r="P101" s="166">
        <f>P102+P141+P181+P227+P253+P299+P346+P352</f>
        <v>0</v>
      </c>
      <c r="Q101" s="165"/>
      <c r="R101" s="166">
        <f>R102+R141+R181+R227+R253+R299+R346+R352</f>
        <v>1060.8528370699999</v>
      </c>
      <c r="S101" s="165"/>
      <c r="T101" s="167">
        <f>T102+T141+T181+T227+T253+T299+T346+T352</f>
        <v>570.34526500000004</v>
      </c>
      <c r="AR101" s="160" t="s">
        <v>79</v>
      </c>
      <c r="AT101" s="168" t="s">
        <v>70</v>
      </c>
      <c r="AU101" s="168" t="s">
        <v>71</v>
      </c>
      <c r="AY101" s="160" t="s">
        <v>204</v>
      </c>
      <c r="BK101" s="169">
        <f>BK102+BK141+BK181+BK227+BK253+BK299+BK346+BK352</f>
        <v>0</v>
      </c>
    </row>
    <row r="102" spans="2:65" s="10" customFormat="1" ht="19.899999999999999" customHeight="1" x14ac:dyDescent="0.35">
      <c r="B102" s="159"/>
      <c r="D102" s="160" t="s">
        <v>70</v>
      </c>
      <c r="E102" s="170" t="s">
        <v>79</v>
      </c>
      <c r="F102" s="170" t="s">
        <v>205</v>
      </c>
      <c r="I102" s="162"/>
      <c r="J102" s="171">
        <f>BK102</f>
        <v>0</v>
      </c>
      <c r="L102" s="159"/>
      <c r="M102" s="164"/>
      <c r="N102" s="165"/>
      <c r="O102" s="165"/>
      <c r="P102" s="166">
        <f>SUM(P103:P140)</f>
        <v>0</v>
      </c>
      <c r="Q102" s="165"/>
      <c r="R102" s="166">
        <f>SUM(R103:R140)</f>
        <v>0</v>
      </c>
      <c r="S102" s="165"/>
      <c r="T102" s="167">
        <f>SUM(T103:T140)</f>
        <v>0</v>
      </c>
      <c r="AR102" s="160" t="s">
        <v>79</v>
      </c>
      <c r="AT102" s="168" t="s">
        <v>70</v>
      </c>
      <c r="AU102" s="168" t="s">
        <v>79</v>
      </c>
      <c r="AY102" s="160" t="s">
        <v>204</v>
      </c>
      <c r="BK102" s="169">
        <f>SUM(BK103:BK140)</f>
        <v>0</v>
      </c>
    </row>
    <row r="103" spans="2:65" s="1" customFormat="1" ht="38.25" customHeight="1" x14ac:dyDescent="0.35">
      <c r="B103" s="172"/>
      <c r="C103" s="173" t="s">
        <v>79</v>
      </c>
      <c r="D103" s="173" t="s">
        <v>206</v>
      </c>
      <c r="E103" s="174" t="s">
        <v>207</v>
      </c>
      <c r="F103" s="175" t="s">
        <v>208</v>
      </c>
      <c r="G103" s="176" t="s">
        <v>209</v>
      </c>
      <c r="H103" s="177">
        <v>100.988</v>
      </c>
      <c r="I103" s="178"/>
      <c r="J103" s="179">
        <f>ROUND(I103*H103,2)</f>
        <v>0</v>
      </c>
      <c r="K103" s="175" t="s">
        <v>210</v>
      </c>
      <c r="L103" s="40"/>
      <c r="M103" s="180" t="s">
        <v>5</v>
      </c>
      <c r="N103" s="181" t="s">
        <v>42</v>
      </c>
      <c r="O103" s="41"/>
      <c r="P103" s="182">
        <f>O103*H103</f>
        <v>0</v>
      </c>
      <c r="Q103" s="182">
        <v>0</v>
      </c>
      <c r="R103" s="182">
        <f>Q103*H103</f>
        <v>0</v>
      </c>
      <c r="S103" s="182">
        <v>0</v>
      </c>
      <c r="T103" s="183">
        <f>S103*H103</f>
        <v>0</v>
      </c>
      <c r="AR103" s="23" t="s">
        <v>211</v>
      </c>
      <c r="AT103" s="23" t="s">
        <v>206</v>
      </c>
      <c r="AU103" s="23" t="s">
        <v>81</v>
      </c>
      <c r="AY103" s="23" t="s">
        <v>204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23" t="s">
        <v>79</v>
      </c>
      <c r="BK103" s="184">
        <f>ROUND(I103*H103,2)</f>
        <v>0</v>
      </c>
      <c r="BL103" s="23" t="s">
        <v>211</v>
      </c>
      <c r="BM103" s="23" t="s">
        <v>212</v>
      </c>
    </row>
    <row r="104" spans="2:65" s="11" customFormat="1" x14ac:dyDescent="0.35">
      <c r="B104" s="185"/>
      <c r="D104" s="186" t="s">
        <v>213</v>
      </c>
      <c r="E104" s="187" t="s">
        <v>5</v>
      </c>
      <c r="F104" s="188" t="s">
        <v>214</v>
      </c>
      <c r="H104" s="189">
        <v>100.988</v>
      </c>
      <c r="I104" s="190"/>
      <c r="L104" s="185"/>
      <c r="M104" s="191"/>
      <c r="N104" s="192"/>
      <c r="O104" s="192"/>
      <c r="P104" s="192"/>
      <c r="Q104" s="192"/>
      <c r="R104" s="192"/>
      <c r="S104" s="192"/>
      <c r="T104" s="193"/>
      <c r="AT104" s="187" t="s">
        <v>213</v>
      </c>
      <c r="AU104" s="187" t="s">
        <v>81</v>
      </c>
      <c r="AV104" s="11" t="s">
        <v>81</v>
      </c>
      <c r="AW104" s="11" t="s">
        <v>35</v>
      </c>
      <c r="AX104" s="11" t="s">
        <v>71</v>
      </c>
      <c r="AY104" s="187" t="s">
        <v>204</v>
      </c>
    </row>
    <row r="105" spans="2:65" s="12" customFormat="1" x14ac:dyDescent="0.35">
      <c r="B105" s="194"/>
      <c r="D105" s="186" t="s">
        <v>213</v>
      </c>
      <c r="E105" s="195" t="s">
        <v>5</v>
      </c>
      <c r="F105" s="196" t="s">
        <v>215</v>
      </c>
      <c r="H105" s="197">
        <v>100.988</v>
      </c>
      <c r="I105" s="198"/>
      <c r="L105" s="194"/>
      <c r="M105" s="199"/>
      <c r="N105" s="200"/>
      <c r="O105" s="200"/>
      <c r="P105" s="200"/>
      <c r="Q105" s="200"/>
      <c r="R105" s="200"/>
      <c r="S105" s="200"/>
      <c r="T105" s="201"/>
      <c r="AT105" s="195" t="s">
        <v>213</v>
      </c>
      <c r="AU105" s="195" t="s">
        <v>81</v>
      </c>
      <c r="AV105" s="12" t="s">
        <v>211</v>
      </c>
      <c r="AW105" s="12" t="s">
        <v>35</v>
      </c>
      <c r="AX105" s="12" t="s">
        <v>79</v>
      </c>
      <c r="AY105" s="195" t="s">
        <v>204</v>
      </c>
    </row>
    <row r="106" spans="2:65" s="1" customFormat="1" ht="38.25" customHeight="1" x14ac:dyDescent="0.35">
      <c r="B106" s="172"/>
      <c r="C106" s="173" t="s">
        <v>81</v>
      </c>
      <c r="D106" s="173" t="s">
        <v>206</v>
      </c>
      <c r="E106" s="174" t="s">
        <v>216</v>
      </c>
      <c r="F106" s="175" t="s">
        <v>217</v>
      </c>
      <c r="G106" s="176" t="s">
        <v>209</v>
      </c>
      <c r="H106" s="177">
        <v>100.988</v>
      </c>
      <c r="I106" s="178"/>
      <c r="J106" s="179">
        <f>ROUND(I106*H106,2)</f>
        <v>0</v>
      </c>
      <c r="K106" s="175" t="s">
        <v>210</v>
      </c>
      <c r="L106" s="40"/>
      <c r="M106" s="180" t="s">
        <v>5</v>
      </c>
      <c r="N106" s="181" t="s">
        <v>42</v>
      </c>
      <c r="O106" s="41"/>
      <c r="P106" s="182">
        <f>O106*H106</f>
        <v>0</v>
      </c>
      <c r="Q106" s="182">
        <v>0</v>
      </c>
      <c r="R106" s="182">
        <f>Q106*H106</f>
        <v>0</v>
      </c>
      <c r="S106" s="182">
        <v>0</v>
      </c>
      <c r="T106" s="183">
        <f>S106*H106</f>
        <v>0</v>
      </c>
      <c r="AR106" s="23" t="s">
        <v>211</v>
      </c>
      <c r="AT106" s="23" t="s">
        <v>206</v>
      </c>
      <c r="AU106" s="23" t="s">
        <v>81</v>
      </c>
      <c r="AY106" s="23" t="s">
        <v>204</v>
      </c>
      <c r="BE106" s="184">
        <f>IF(N106="základní",J106,0)</f>
        <v>0</v>
      </c>
      <c r="BF106" s="184">
        <f>IF(N106="snížená",J106,0)</f>
        <v>0</v>
      </c>
      <c r="BG106" s="184">
        <f>IF(N106="zákl. přenesená",J106,0)</f>
        <v>0</v>
      </c>
      <c r="BH106" s="184">
        <f>IF(N106="sníž. přenesená",J106,0)</f>
        <v>0</v>
      </c>
      <c r="BI106" s="184">
        <f>IF(N106="nulová",J106,0)</f>
        <v>0</v>
      </c>
      <c r="BJ106" s="23" t="s">
        <v>79</v>
      </c>
      <c r="BK106" s="184">
        <f>ROUND(I106*H106,2)</f>
        <v>0</v>
      </c>
      <c r="BL106" s="23" t="s">
        <v>211</v>
      </c>
      <c r="BM106" s="23" t="s">
        <v>218</v>
      </c>
    </row>
    <row r="107" spans="2:65" s="1" customFormat="1" ht="25.5" customHeight="1" x14ac:dyDescent="0.35">
      <c r="B107" s="172"/>
      <c r="C107" s="173" t="s">
        <v>219</v>
      </c>
      <c r="D107" s="173" t="s">
        <v>206</v>
      </c>
      <c r="E107" s="174" t="s">
        <v>220</v>
      </c>
      <c r="F107" s="175" t="s">
        <v>221</v>
      </c>
      <c r="G107" s="176" t="s">
        <v>209</v>
      </c>
      <c r="H107" s="177">
        <v>488.5</v>
      </c>
      <c r="I107" s="178"/>
      <c r="J107" s="179">
        <f>ROUND(I107*H107,2)</f>
        <v>0</v>
      </c>
      <c r="K107" s="175" t="s">
        <v>210</v>
      </c>
      <c r="L107" s="40"/>
      <c r="M107" s="180" t="s">
        <v>5</v>
      </c>
      <c r="N107" s="181" t="s">
        <v>42</v>
      </c>
      <c r="O107" s="41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AR107" s="23" t="s">
        <v>211</v>
      </c>
      <c r="AT107" s="23" t="s">
        <v>206</v>
      </c>
      <c r="AU107" s="23" t="s">
        <v>81</v>
      </c>
      <c r="AY107" s="23" t="s">
        <v>204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23" t="s">
        <v>79</v>
      </c>
      <c r="BK107" s="184">
        <f>ROUND(I107*H107,2)</f>
        <v>0</v>
      </c>
      <c r="BL107" s="23" t="s">
        <v>211</v>
      </c>
      <c r="BM107" s="23" t="s">
        <v>222</v>
      </c>
    </row>
    <row r="108" spans="2:65" s="1" customFormat="1" ht="25.5" customHeight="1" x14ac:dyDescent="0.35">
      <c r="B108" s="172"/>
      <c r="C108" s="173" t="s">
        <v>211</v>
      </c>
      <c r="D108" s="173" t="s">
        <v>206</v>
      </c>
      <c r="E108" s="174" t="s">
        <v>223</v>
      </c>
      <c r="F108" s="175" t="s">
        <v>224</v>
      </c>
      <c r="G108" s="176" t="s">
        <v>209</v>
      </c>
      <c r="H108" s="177">
        <v>488.5</v>
      </c>
      <c r="I108" s="178"/>
      <c r="J108" s="179">
        <f>ROUND(I108*H108,2)</f>
        <v>0</v>
      </c>
      <c r="K108" s="175" t="s">
        <v>210</v>
      </c>
      <c r="L108" s="40"/>
      <c r="M108" s="180" t="s">
        <v>5</v>
      </c>
      <c r="N108" s="181" t="s">
        <v>42</v>
      </c>
      <c r="O108" s="41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AR108" s="23" t="s">
        <v>211</v>
      </c>
      <c r="AT108" s="23" t="s">
        <v>206</v>
      </c>
      <c r="AU108" s="23" t="s">
        <v>81</v>
      </c>
      <c r="AY108" s="23" t="s">
        <v>204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23" t="s">
        <v>79</v>
      </c>
      <c r="BK108" s="184">
        <f>ROUND(I108*H108,2)</f>
        <v>0</v>
      </c>
      <c r="BL108" s="23" t="s">
        <v>211</v>
      </c>
      <c r="BM108" s="23" t="s">
        <v>225</v>
      </c>
    </row>
    <row r="109" spans="2:65" s="1" customFormat="1" ht="25.5" customHeight="1" x14ac:dyDescent="0.35">
      <c r="B109" s="172"/>
      <c r="C109" s="173" t="s">
        <v>226</v>
      </c>
      <c r="D109" s="173" t="s">
        <v>206</v>
      </c>
      <c r="E109" s="174" t="s">
        <v>227</v>
      </c>
      <c r="F109" s="175" t="s">
        <v>228</v>
      </c>
      <c r="G109" s="176" t="s">
        <v>209</v>
      </c>
      <c r="H109" s="177">
        <v>2.52</v>
      </c>
      <c r="I109" s="178"/>
      <c r="J109" s="179">
        <f>ROUND(I109*H109,2)</f>
        <v>0</v>
      </c>
      <c r="K109" s="175" t="s">
        <v>229</v>
      </c>
      <c r="L109" s="40"/>
      <c r="M109" s="180" t="s">
        <v>5</v>
      </c>
      <c r="N109" s="181" t="s">
        <v>42</v>
      </c>
      <c r="O109" s="41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AR109" s="23" t="s">
        <v>211</v>
      </c>
      <c r="AT109" s="23" t="s">
        <v>206</v>
      </c>
      <c r="AU109" s="23" t="s">
        <v>81</v>
      </c>
      <c r="AY109" s="23" t="s">
        <v>204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23" t="s">
        <v>79</v>
      </c>
      <c r="BK109" s="184">
        <f>ROUND(I109*H109,2)</f>
        <v>0</v>
      </c>
      <c r="BL109" s="23" t="s">
        <v>211</v>
      </c>
      <c r="BM109" s="23" t="s">
        <v>230</v>
      </c>
    </row>
    <row r="110" spans="2:65" s="13" customFormat="1" x14ac:dyDescent="0.35">
      <c r="B110" s="202"/>
      <c r="D110" s="186" t="s">
        <v>213</v>
      </c>
      <c r="E110" s="203" t="s">
        <v>5</v>
      </c>
      <c r="F110" s="204" t="s">
        <v>231</v>
      </c>
      <c r="H110" s="203" t="s">
        <v>5</v>
      </c>
      <c r="I110" s="205"/>
      <c r="L110" s="202"/>
      <c r="M110" s="206"/>
      <c r="N110" s="207"/>
      <c r="O110" s="207"/>
      <c r="P110" s="207"/>
      <c r="Q110" s="207"/>
      <c r="R110" s="207"/>
      <c r="S110" s="207"/>
      <c r="T110" s="208"/>
      <c r="AT110" s="203" t="s">
        <v>213</v>
      </c>
      <c r="AU110" s="203" t="s">
        <v>81</v>
      </c>
      <c r="AV110" s="13" t="s">
        <v>79</v>
      </c>
      <c r="AW110" s="13" t="s">
        <v>35</v>
      </c>
      <c r="AX110" s="13" t="s">
        <v>71</v>
      </c>
      <c r="AY110" s="203" t="s">
        <v>204</v>
      </c>
    </row>
    <row r="111" spans="2:65" s="11" customFormat="1" x14ac:dyDescent="0.35">
      <c r="B111" s="185"/>
      <c r="D111" s="186" t="s">
        <v>213</v>
      </c>
      <c r="E111" s="187" t="s">
        <v>5</v>
      </c>
      <c r="F111" s="188" t="s">
        <v>232</v>
      </c>
      <c r="H111" s="189">
        <v>2.52</v>
      </c>
      <c r="I111" s="190"/>
      <c r="L111" s="185"/>
      <c r="M111" s="191"/>
      <c r="N111" s="192"/>
      <c r="O111" s="192"/>
      <c r="P111" s="192"/>
      <c r="Q111" s="192"/>
      <c r="R111" s="192"/>
      <c r="S111" s="192"/>
      <c r="T111" s="193"/>
      <c r="AT111" s="187" t="s">
        <v>213</v>
      </c>
      <c r="AU111" s="187" t="s">
        <v>81</v>
      </c>
      <c r="AV111" s="11" t="s">
        <v>81</v>
      </c>
      <c r="AW111" s="11" t="s">
        <v>35</v>
      </c>
      <c r="AX111" s="11" t="s">
        <v>71</v>
      </c>
      <c r="AY111" s="187" t="s">
        <v>204</v>
      </c>
    </row>
    <row r="112" spans="2:65" s="12" customFormat="1" x14ac:dyDescent="0.35">
      <c r="B112" s="194"/>
      <c r="D112" s="186" t="s">
        <v>213</v>
      </c>
      <c r="E112" s="195" t="s">
        <v>5</v>
      </c>
      <c r="F112" s="196" t="s">
        <v>215</v>
      </c>
      <c r="H112" s="197">
        <v>2.52</v>
      </c>
      <c r="I112" s="198"/>
      <c r="L112" s="194"/>
      <c r="M112" s="199"/>
      <c r="N112" s="200"/>
      <c r="O112" s="200"/>
      <c r="P112" s="200"/>
      <c r="Q112" s="200"/>
      <c r="R112" s="200"/>
      <c r="S112" s="200"/>
      <c r="T112" s="201"/>
      <c r="AT112" s="195" t="s">
        <v>213</v>
      </c>
      <c r="AU112" s="195" t="s">
        <v>81</v>
      </c>
      <c r="AV112" s="12" t="s">
        <v>211</v>
      </c>
      <c r="AW112" s="12" t="s">
        <v>35</v>
      </c>
      <c r="AX112" s="12" t="s">
        <v>79</v>
      </c>
      <c r="AY112" s="195" t="s">
        <v>204</v>
      </c>
    </row>
    <row r="113" spans="2:65" s="1" customFormat="1" ht="38.25" customHeight="1" x14ac:dyDescent="0.35">
      <c r="B113" s="172"/>
      <c r="C113" s="173" t="s">
        <v>233</v>
      </c>
      <c r="D113" s="173" t="s">
        <v>206</v>
      </c>
      <c r="E113" s="174" t="s">
        <v>234</v>
      </c>
      <c r="F113" s="175" t="s">
        <v>235</v>
      </c>
      <c r="G113" s="176" t="s">
        <v>209</v>
      </c>
      <c r="H113" s="177">
        <v>2.52</v>
      </c>
      <c r="I113" s="178"/>
      <c r="J113" s="179">
        <f>ROUND(I113*H113,2)</f>
        <v>0</v>
      </c>
      <c r="K113" s="175" t="s">
        <v>229</v>
      </c>
      <c r="L113" s="40"/>
      <c r="M113" s="180" t="s">
        <v>5</v>
      </c>
      <c r="N113" s="181" t="s">
        <v>42</v>
      </c>
      <c r="O113" s="41"/>
      <c r="P113" s="182">
        <f>O113*H113</f>
        <v>0</v>
      </c>
      <c r="Q113" s="182">
        <v>0</v>
      </c>
      <c r="R113" s="182">
        <f>Q113*H113</f>
        <v>0</v>
      </c>
      <c r="S113" s="182">
        <v>0</v>
      </c>
      <c r="T113" s="183">
        <f>S113*H113</f>
        <v>0</v>
      </c>
      <c r="AR113" s="23" t="s">
        <v>211</v>
      </c>
      <c r="AT113" s="23" t="s">
        <v>206</v>
      </c>
      <c r="AU113" s="23" t="s">
        <v>81</v>
      </c>
      <c r="AY113" s="23" t="s">
        <v>204</v>
      </c>
      <c r="BE113" s="184">
        <f>IF(N113="základní",J113,0)</f>
        <v>0</v>
      </c>
      <c r="BF113" s="184">
        <f>IF(N113="snížená",J113,0)</f>
        <v>0</v>
      </c>
      <c r="BG113" s="184">
        <f>IF(N113="zákl. přenesená",J113,0)</f>
        <v>0</v>
      </c>
      <c r="BH113" s="184">
        <f>IF(N113="sníž. přenesená",J113,0)</f>
        <v>0</v>
      </c>
      <c r="BI113" s="184">
        <f>IF(N113="nulová",J113,0)</f>
        <v>0</v>
      </c>
      <c r="BJ113" s="23" t="s">
        <v>79</v>
      </c>
      <c r="BK113" s="184">
        <f>ROUND(I113*H113,2)</f>
        <v>0</v>
      </c>
      <c r="BL113" s="23" t="s">
        <v>211</v>
      </c>
      <c r="BM113" s="23" t="s">
        <v>236</v>
      </c>
    </row>
    <row r="114" spans="2:65" s="1" customFormat="1" ht="25.5" customHeight="1" x14ac:dyDescent="0.35">
      <c r="B114" s="172"/>
      <c r="C114" s="173" t="s">
        <v>237</v>
      </c>
      <c r="D114" s="173" t="s">
        <v>206</v>
      </c>
      <c r="E114" s="174" t="s">
        <v>238</v>
      </c>
      <c r="F114" s="175" t="s">
        <v>239</v>
      </c>
      <c r="G114" s="176" t="s">
        <v>209</v>
      </c>
      <c r="H114" s="177">
        <v>0.57599999999999996</v>
      </c>
      <c r="I114" s="178"/>
      <c r="J114" s="179">
        <f>ROUND(I114*H114,2)</f>
        <v>0</v>
      </c>
      <c r="K114" s="175" t="s">
        <v>229</v>
      </c>
      <c r="L114" s="40"/>
      <c r="M114" s="180" t="s">
        <v>5</v>
      </c>
      <c r="N114" s="181" t="s">
        <v>42</v>
      </c>
      <c r="O114" s="41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AR114" s="23" t="s">
        <v>211</v>
      </c>
      <c r="AT114" s="23" t="s">
        <v>206</v>
      </c>
      <c r="AU114" s="23" t="s">
        <v>81</v>
      </c>
      <c r="AY114" s="23" t="s">
        <v>204</v>
      </c>
      <c r="BE114" s="184">
        <f>IF(N114="základní",J114,0)</f>
        <v>0</v>
      </c>
      <c r="BF114" s="184">
        <f>IF(N114="snížená",J114,0)</f>
        <v>0</v>
      </c>
      <c r="BG114" s="184">
        <f>IF(N114="zákl. přenesená",J114,0)</f>
        <v>0</v>
      </c>
      <c r="BH114" s="184">
        <f>IF(N114="sníž. přenesená",J114,0)</f>
        <v>0</v>
      </c>
      <c r="BI114" s="184">
        <f>IF(N114="nulová",J114,0)</f>
        <v>0</v>
      </c>
      <c r="BJ114" s="23" t="s">
        <v>79</v>
      </c>
      <c r="BK114" s="184">
        <f>ROUND(I114*H114,2)</f>
        <v>0</v>
      </c>
      <c r="BL114" s="23" t="s">
        <v>211</v>
      </c>
      <c r="BM114" s="23" t="s">
        <v>240</v>
      </c>
    </row>
    <row r="115" spans="2:65" s="13" customFormat="1" x14ac:dyDescent="0.35">
      <c r="B115" s="202"/>
      <c r="D115" s="186" t="s">
        <v>213</v>
      </c>
      <c r="E115" s="203" t="s">
        <v>5</v>
      </c>
      <c r="F115" s="204" t="s">
        <v>241</v>
      </c>
      <c r="H115" s="203" t="s">
        <v>5</v>
      </c>
      <c r="I115" s="205"/>
      <c r="L115" s="202"/>
      <c r="M115" s="206"/>
      <c r="N115" s="207"/>
      <c r="O115" s="207"/>
      <c r="P115" s="207"/>
      <c r="Q115" s="207"/>
      <c r="R115" s="207"/>
      <c r="S115" s="207"/>
      <c r="T115" s="208"/>
      <c r="AT115" s="203" t="s">
        <v>213</v>
      </c>
      <c r="AU115" s="203" t="s">
        <v>81</v>
      </c>
      <c r="AV115" s="13" t="s">
        <v>79</v>
      </c>
      <c r="AW115" s="13" t="s">
        <v>35</v>
      </c>
      <c r="AX115" s="13" t="s">
        <v>71</v>
      </c>
      <c r="AY115" s="203" t="s">
        <v>204</v>
      </c>
    </row>
    <row r="116" spans="2:65" s="11" customFormat="1" x14ac:dyDescent="0.35">
      <c r="B116" s="185"/>
      <c r="D116" s="186" t="s">
        <v>213</v>
      </c>
      <c r="E116" s="187" t="s">
        <v>5</v>
      </c>
      <c r="F116" s="188" t="s">
        <v>242</v>
      </c>
      <c r="H116" s="189">
        <v>0.57599999999999996</v>
      </c>
      <c r="I116" s="190"/>
      <c r="L116" s="185"/>
      <c r="M116" s="191"/>
      <c r="N116" s="192"/>
      <c r="O116" s="192"/>
      <c r="P116" s="192"/>
      <c r="Q116" s="192"/>
      <c r="R116" s="192"/>
      <c r="S116" s="192"/>
      <c r="T116" s="193"/>
      <c r="AT116" s="187" t="s">
        <v>213</v>
      </c>
      <c r="AU116" s="187" t="s">
        <v>81</v>
      </c>
      <c r="AV116" s="11" t="s">
        <v>81</v>
      </c>
      <c r="AW116" s="11" t="s">
        <v>35</v>
      </c>
      <c r="AX116" s="11" t="s">
        <v>71</v>
      </c>
      <c r="AY116" s="187" t="s">
        <v>204</v>
      </c>
    </row>
    <row r="117" spans="2:65" s="12" customFormat="1" x14ac:dyDescent="0.35">
      <c r="B117" s="194"/>
      <c r="D117" s="186" t="s">
        <v>213</v>
      </c>
      <c r="E117" s="195" t="s">
        <v>5</v>
      </c>
      <c r="F117" s="196" t="s">
        <v>215</v>
      </c>
      <c r="H117" s="197">
        <v>0.57599999999999996</v>
      </c>
      <c r="I117" s="198"/>
      <c r="L117" s="194"/>
      <c r="M117" s="199"/>
      <c r="N117" s="200"/>
      <c r="O117" s="200"/>
      <c r="P117" s="200"/>
      <c r="Q117" s="200"/>
      <c r="R117" s="200"/>
      <c r="S117" s="200"/>
      <c r="T117" s="201"/>
      <c r="AT117" s="195" t="s">
        <v>213</v>
      </c>
      <c r="AU117" s="195" t="s">
        <v>81</v>
      </c>
      <c r="AV117" s="12" t="s">
        <v>211</v>
      </c>
      <c r="AW117" s="12" t="s">
        <v>35</v>
      </c>
      <c r="AX117" s="12" t="s">
        <v>79</v>
      </c>
      <c r="AY117" s="195" t="s">
        <v>204</v>
      </c>
    </row>
    <row r="118" spans="2:65" s="1" customFormat="1" ht="38.25" customHeight="1" x14ac:dyDescent="0.35">
      <c r="B118" s="172"/>
      <c r="C118" s="173" t="s">
        <v>243</v>
      </c>
      <c r="D118" s="173" t="s">
        <v>206</v>
      </c>
      <c r="E118" s="174" t="s">
        <v>244</v>
      </c>
      <c r="F118" s="175" t="s">
        <v>245</v>
      </c>
      <c r="G118" s="176" t="s">
        <v>209</v>
      </c>
      <c r="H118" s="177">
        <v>0.57599999999999996</v>
      </c>
      <c r="I118" s="178"/>
      <c r="J118" s="179">
        <f>ROUND(I118*H118,2)</f>
        <v>0</v>
      </c>
      <c r="K118" s="175" t="s">
        <v>229</v>
      </c>
      <c r="L118" s="40"/>
      <c r="M118" s="180" t="s">
        <v>5</v>
      </c>
      <c r="N118" s="181" t="s">
        <v>42</v>
      </c>
      <c r="O118" s="41"/>
      <c r="P118" s="182">
        <f>O118*H118</f>
        <v>0</v>
      </c>
      <c r="Q118" s="182">
        <v>0</v>
      </c>
      <c r="R118" s="182">
        <f>Q118*H118</f>
        <v>0</v>
      </c>
      <c r="S118" s="182">
        <v>0</v>
      </c>
      <c r="T118" s="183">
        <f>S118*H118</f>
        <v>0</v>
      </c>
      <c r="AR118" s="23" t="s">
        <v>211</v>
      </c>
      <c r="AT118" s="23" t="s">
        <v>206</v>
      </c>
      <c r="AU118" s="23" t="s">
        <v>81</v>
      </c>
      <c r="AY118" s="23" t="s">
        <v>204</v>
      </c>
      <c r="BE118" s="184">
        <f>IF(N118="základní",J118,0)</f>
        <v>0</v>
      </c>
      <c r="BF118" s="184">
        <f>IF(N118="snížená",J118,0)</f>
        <v>0</v>
      </c>
      <c r="BG118" s="184">
        <f>IF(N118="zákl. přenesená",J118,0)</f>
        <v>0</v>
      </c>
      <c r="BH118" s="184">
        <f>IF(N118="sníž. přenesená",J118,0)</f>
        <v>0</v>
      </c>
      <c r="BI118" s="184">
        <f>IF(N118="nulová",J118,0)</f>
        <v>0</v>
      </c>
      <c r="BJ118" s="23" t="s">
        <v>79</v>
      </c>
      <c r="BK118" s="184">
        <f>ROUND(I118*H118,2)</f>
        <v>0</v>
      </c>
      <c r="BL118" s="23" t="s">
        <v>211</v>
      </c>
      <c r="BM118" s="23" t="s">
        <v>246</v>
      </c>
    </row>
    <row r="119" spans="2:65" s="1" customFormat="1" ht="38.25" customHeight="1" x14ac:dyDescent="0.35">
      <c r="B119" s="172"/>
      <c r="C119" s="173" t="s">
        <v>247</v>
      </c>
      <c r="D119" s="173" t="s">
        <v>206</v>
      </c>
      <c r="E119" s="174" t="s">
        <v>248</v>
      </c>
      <c r="F119" s="175" t="s">
        <v>249</v>
      </c>
      <c r="G119" s="176" t="s">
        <v>209</v>
      </c>
      <c r="H119" s="177">
        <v>948.06399999999996</v>
      </c>
      <c r="I119" s="178"/>
      <c r="J119" s="179">
        <f>ROUND(I119*H119,2)</f>
        <v>0</v>
      </c>
      <c r="K119" s="175" t="s">
        <v>210</v>
      </c>
      <c r="L119" s="40"/>
      <c r="M119" s="180" t="s">
        <v>5</v>
      </c>
      <c r="N119" s="181" t="s">
        <v>42</v>
      </c>
      <c r="O119" s="41"/>
      <c r="P119" s="182">
        <f>O119*H119</f>
        <v>0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AR119" s="23" t="s">
        <v>211</v>
      </c>
      <c r="AT119" s="23" t="s">
        <v>206</v>
      </c>
      <c r="AU119" s="23" t="s">
        <v>81</v>
      </c>
      <c r="AY119" s="23" t="s">
        <v>204</v>
      </c>
      <c r="BE119" s="184">
        <f>IF(N119="základní",J119,0)</f>
        <v>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23" t="s">
        <v>79</v>
      </c>
      <c r="BK119" s="184">
        <f>ROUND(I119*H119,2)</f>
        <v>0</v>
      </c>
      <c r="BL119" s="23" t="s">
        <v>211</v>
      </c>
      <c r="BM119" s="23" t="s">
        <v>250</v>
      </c>
    </row>
    <row r="120" spans="2:65" s="13" customFormat="1" x14ac:dyDescent="0.35">
      <c r="B120" s="202"/>
      <c r="D120" s="186" t="s">
        <v>213</v>
      </c>
      <c r="E120" s="203" t="s">
        <v>5</v>
      </c>
      <c r="F120" s="204" t="s">
        <v>251</v>
      </c>
      <c r="H120" s="203" t="s">
        <v>5</v>
      </c>
      <c r="I120" s="205"/>
      <c r="L120" s="202"/>
      <c r="M120" s="206"/>
      <c r="N120" s="207"/>
      <c r="O120" s="207"/>
      <c r="P120" s="207"/>
      <c r="Q120" s="207"/>
      <c r="R120" s="207"/>
      <c r="S120" s="207"/>
      <c r="T120" s="208"/>
      <c r="AT120" s="203" t="s">
        <v>213</v>
      </c>
      <c r="AU120" s="203" t="s">
        <v>81</v>
      </c>
      <c r="AV120" s="13" t="s">
        <v>79</v>
      </c>
      <c r="AW120" s="13" t="s">
        <v>35</v>
      </c>
      <c r="AX120" s="13" t="s">
        <v>71</v>
      </c>
      <c r="AY120" s="203" t="s">
        <v>204</v>
      </c>
    </row>
    <row r="121" spans="2:65" s="11" customFormat="1" x14ac:dyDescent="0.35">
      <c r="B121" s="185"/>
      <c r="D121" s="186" t="s">
        <v>213</v>
      </c>
      <c r="E121" s="187" t="s">
        <v>5</v>
      </c>
      <c r="F121" s="188" t="s">
        <v>252</v>
      </c>
      <c r="H121" s="189">
        <v>592.31399999999996</v>
      </c>
      <c r="I121" s="190"/>
      <c r="L121" s="185"/>
      <c r="M121" s="191"/>
      <c r="N121" s="192"/>
      <c r="O121" s="192"/>
      <c r="P121" s="192"/>
      <c r="Q121" s="192"/>
      <c r="R121" s="192"/>
      <c r="S121" s="192"/>
      <c r="T121" s="193"/>
      <c r="AT121" s="187" t="s">
        <v>213</v>
      </c>
      <c r="AU121" s="187" t="s">
        <v>81</v>
      </c>
      <c r="AV121" s="11" t="s">
        <v>81</v>
      </c>
      <c r="AW121" s="11" t="s">
        <v>35</v>
      </c>
      <c r="AX121" s="11" t="s">
        <v>71</v>
      </c>
      <c r="AY121" s="187" t="s">
        <v>204</v>
      </c>
    </row>
    <row r="122" spans="2:65" s="13" customFormat="1" x14ac:dyDescent="0.35">
      <c r="B122" s="202"/>
      <c r="D122" s="186" t="s">
        <v>213</v>
      </c>
      <c r="E122" s="203" t="s">
        <v>5</v>
      </c>
      <c r="F122" s="204" t="s">
        <v>253</v>
      </c>
      <c r="H122" s="203" t="s">
        <v>5</v>
      </c>
      <c r="I122" s="205"/>
      <c r="L122" s="202"/>
      <c r="M122" s="206"/>
      <c r="N122" s="207"/>
      <c r="O122" s="207"/>
      <c r="P122" s="207"/>
      <c r="Q122" s="207"/>
      <c r="R122" s="207"/>
      <c r="S122" s="207"/>
      <c r="T122" s="208"/>
      <c r="AT122" s="203" t="s">
        <v>213</v>
      </c>
      <c r="AU122" s="203" t="s">
        <v>81</v>
      </c>
      <c r="AV122" s="13" t="s">
        <v>79</v>
      </c>
      <c r="AW122" s="13" t="s">
        <v>35</v>
      </c>
      <c r="AX122" s="13" t="s">
        <v>71</v>
      </c>
      <c r="AY122" s="203" t="s">
        <v>204</v>
      </c>
    </row>
    <row r="123" spans="2:65" s="11" customFormat="1" x14ac:dyDescent="0.35">
      <c r="B123" s="185"/>
      <c r="D123" s="186" t="s">
        <v>213</v>
      </c>
      <c r="E123" s="187" t="s">
        <v>5</v>
      </c>
      <c r="F123" s="188" t="s">
        <v>254</v>
      </c>
      <c r="H123" s="189">
        <v>355.75</v>
      </c>
      <c r="I123" s="190"/>
      <c r="L123" s="185"/>
      <c r="M123" s="191"/>
      <c r="N123" s="192"/>
      <c r="O123" s="192"/>
      <c r="P123" s="192"/>
      <c r="Q123" s="192"/>
      <c r="R123" s="192"/>
      <c r="S123" s="192"/>
      <c r="T123" s="193"/>
      <c r="AT123" s="187" t="s">
        <v>213</v>
      </c>
      <c r="AU123" s="187" t="s">
        <v>81</v>
      </c>
      <c r="AV123" s="11" t="s">
        <v>81</v>
      </c>
      <c r="AW123" s="11" t="s">
        <v>35</v>
      </c>
      <c r="AX123" s="11" t="s">
        <v>71</v>
      </c>
      <c r="AY123" s="187" t="s">
        <v>204</v>
      </c>
    </row>
    <row r="124" spans="2:65" s="12" customFormat="1" x14ac:dyDescent="0.35">
      <c r="B124" s="194"/>
      <c r="D124" s="186" t="s">
        <v>213</v>
      </c>
      <c r="E124" s="195" t="s">
        <v>5</v>
      </c>
      <c r="F124" s="196" t="s">
        <v>215</v>
      </c>
      <c r="H124" s="197">
        <v>948.06399999999996</v>
      </c>
      <c r="I124" s="198"/>
      <c r="L124" s="194"/>
      <c r="M124" s="199"/>
      <c r="N124" s="200"/>
      <c r="O124" s="200"/>
      <c r="P124" s="200"/>
      <c r="Q124" s="200"/>
      <c r="R124" s="200"/>
      <c r="S124" s="200"/>
      <c r="T124" s="201"/>
      <c r="AT124" s="195" t="s">
        <v>213</v>
      </c>
      <c r="AU124" s="195" t="s">
        <v>81</v>
      </c>
      <c r="AV124" s="12" t="s">
        <v>211</v>
      </c>
      <c r="AW124" s="12" t="s">
        <v>35</v>
      </c>
      <c r="AX124" s="12" t="s">
        <v>79</v>
      </c>
      <c r="AY124" s="195" t="s">
        <v>204</v>
      </c>
    </row>
    <row r="125" spans="2:65" s="1" customFormat="1" ht="38.25" customHeight="1" x14ac:dyDescent="0.35">
      <c r="B125" s="172"/>
      <c r="C125" s="173" t="s">
        <v>105</v>
      </c>
      <c r="D125" s="173" t="s">
        <v>206</v>
      </c>
      <c r="E125" s="174" t="s">
        <v>255</v>
      </c>
      <c r="F125" s="175" t="s">
        <v>256</v>
      </c>
      <c r="G125" s="176" t="s">
        <v>209</v>
      </c>
      <c r="H125" s="177">
        <v>236.56399999999999</v>
      </c>
      <c r="I125" s="178"/>
      <c r="J125" s="179">
        <f>ROUND(I125*H125,2)</f>
        <v>0</v>
      </c>
      <c r="K125" s="175" t="s">
        <v>210</v>
      </c>
      <c r="L125" s="40"/>
      <c r="M125" s="180" t="s">
        <v>5</v>
      </c>
      <c r="N125" s="181" t="s">
        <v>42</v>
      </c>
      <c r="O125" s="41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AR125" s="23" t="s">
        <v>211</v>
      </c>
      <c r="AT125" s="23" t="s">
        <v>206</v>
      </c>
      <c r="AU125" s="23" t="s">
        <v>81</v>
      </c>
      <c r="AY125" s="23" t="s">
        <v>204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23" t="s">
        <v>79</v>
      </c>
      <c r="BK125" s="184">
        <f>ROUND(I125*H125,2)</f>
        <v>0</v>
      </c>
      <c r="BL125" s="23" t="s">
        <v>211</v>
      </c>
      <c r="BM125" s="23" t="s">
        <v>257</v>
      </c>
    </row>
    <row r="126" spans="2:65" s="13" customFormat="1" x14ac:dyDescent="0.35">
      <c r="B126" s="202"/>
      <c r="D126" s="186" t="s">
        <v>213</v>
      </c>
      <c r="E126" s="203" t="s">
        <v>5</v>
      </c>
      <c r="F126" s="204" t="s">
        <v>258</v>
      </c>
      <c r="H126" s="203" t="s">
        <v>5</v>
      </c>
      <c r="I126" s="205"/>
      <c r="L126" s="202"/>
      <c r="M126" s="206"/>
      <c r="N126" s="207"/>
      <c r="O126" s="207"/>
      <c r="P126" s="207"/>
      <c r="Q126" s="207"/>
      <c r="R126" s="207"/>
      <c r="S126" s="207"/>
      <c r="T126" s="208"/>
      <c r="AT126" s="203" t="s">
        <v>213</v>
      </c>
      <c r="AU126" s="203" t="s">
        <v>81</v>
      </c>
      <c r="AV126" s="13" t="s">
        <v>79</v>
      </c>
      <c r="AW126" s="13" t="s">
        <v>35</v>
      </c>
      <c r="AX126" s="13" t="s">
        <v>71</v>
      </c>
      <c r="AY126" s="203" t="s">
        <v>204</v>
      </c>
    </row>
    <row r="127" spans="2:65" s="11" customFormat="1" x14ac:dyDescent="0.35">
      <c r="B127" s="185"/>
      <c r="D127" s="186" t="s">
        <v>213</v>
      </c>
      <c r="E127" s="187" t="s">
        <v>5</v>
      </c>
      <c r="F127" s="188" t="s">
        <v>5</v>
      </c>
      <c r="H127" s="189">
        <v>0</v>
      </c>
      <c r="I127" s="190"/>
      <c r="L127" s="185"/>
      <c r="M127" s="191"/>
      <c r="N127" s="192"/>
      <c r="O127" s="192"/>
      <c r="P127" s="192"/>
      <c r="Q127" s="192"/>
      <c r="R127" s="192"/>
      <c r="S127" s="192"/>
      <c r="T127" s="193"/>
      <c r="AT127" s="187" t="s">
        <v>213</v>
      </c>
      <c r="AU127" s="187" t="s">
        <v>81</v>
      </c>
      <c r="AV127" s="11" t="s">
        <v>81</v>
      </c>
      <c r="AW127" s="11" t="s">
        <v>35</v>
      </c>
      <c r="AX127" s="11" t="s">
        <v>71</v>
      </c>
      <c r="AY127" s="187" t="s">
        <v>204</v>
      </c>
    </row>
    <row r="128" spans="2:65" s="11" customFormat="1" x14ac:dyDescent="0.35">
      <c r="B128" s="185"/>
      <c r="D128" s="186" t="s">
        <v>213</v>
      </c>
      <c r="E128" s="187" t="s">
        <v>5</v>
      </c>
      <c r="F128" s="188" t="s">
        <v>259</v>
      </c>
      <c r="H128" s="189">
        <v>236.56399999999999</v>
      </c>
      <c r="I128" s="190"/>
      <c r="L128" s="185"/>
      <c r="M128" s="191"/>
      <c r="N128" s="192"/>
      <c r="O128" s="192"/>
      <c r="P128" s="192"/>
      <c r="Q128" s="192"/>
      <c r="R128" s="192"/>
      <c r="S128" s="192"/>
      <c r="T128" s="193"/>
      <c r="AT128" s="187" t="s">
        <v>213</v>
      </c>
      <c r="AU128" s="187" t="s">
        <v>81</v>
      </c>
      <c r="AV128" s="11" t="s">
        <v>81</v>
      </c>
      <c r="AW128" s="11" t="s">
        <v>35</v>
      </c>
      <c r="AX128" s="11" t="s">
        <v>71</v>
      </c>
      <c r="AY128" s="187" t="s">
        <v>204</v>
      </c>
    </row>
    <row r="129" spans="2:65" s="12" customFormat="1" x14ac:dyDescent="0.35">
      <c r="B129" s="194"/>
      <c r="D129" s="186" t="s">
        <v>213</v>
      </c>
      <c r="E129" s="195" t="s">
        <v>5</v>
      </c>
      <c r="F129" s="196" t="s">
        <v>215</v>
      </c>
      <c r="H129" s="197">
        <v>236.56399999999999</v>
      </c>
      <c r="I129" s="198"/>
      <c r="L129" s="194"/>
      <c r="M129" s="199"/>
      <c r="N129" s="200"/>
      <c r="O129" s="200"/>
      <c r="P129" s="200"/>
      <c r="Q129" s="200"/>
      <c r="R129" s="200"/>
      <c r="S129" s="200"/>
      <c r="T129" s="201"/>
      <c r="AT129" s="195" t="s">
        <v>213</v>
      </c>
      <c r="AU129" s="195" t="s">
        <v>81</v>
      </c>
      <c r="AV129" s="12" t="s">
        <v>211</v>
      </c>
      <c r="AW129" s="12" t="s">
        <v>35</v>
      </c>
      <c r="AX129" s="12" t="s">
        <v>79</v>
      </c>
      <c r="AY129" s="195" t="s">
        <v>204</v>
      </c>
    </row>
    <row r="130" spans="2:65" s="1" customFormat="1" ht="16.5" customHeight="1" x14ac:dyDescent="0.35">
      <c r="B130" s="172"/>
      <c r="C130" s="173" t="s">
        <v>108</v>
      </c>
      <c r="D130" s="173" t="s">
        <v>206</v>
      </c>
      <c r="E130" s="174" t="s">
        <v>260</v>
      </c>
      <c r="F130" s="175" t="s">
        <v>261</v>
      </c>
      <c r="G130" s="176" t="s">
        <v>209</v>
      </c>
      <c r="H130" s="177">
        <v>232.14400000000001</v>
      </c>
      <c r="I130" s="178"/>
      <c r="J130" s="179">
        <f>ROUND(I130*H130,2)</f>
        <v>0</v>
      </c>
      <c r="K130" s="175" t="s">
        <v>210</v>
      </c>
      <c r="L130" s="40"/>
      <c r="M130" s="180" t="s">
        <v>5</v>
      </c>
      <c r="N130" s="181" t="s">
        <v>42</v>
      </c>
      <c r="O130" s="41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AR130" s="23" t="s">
        <v>211</v>
      </c>
      <c r="AT130" s="23" t="s">
        <v>206</v>
      </c>
      <c r="AU130" s="23" t="s">
        <v>81</v>
      </c>
      <c r="AY130" s="23" t="s">
        <v>204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23" t="s">
        <v>79</v>
      </c>
      <c r="BK130" s="184">
        <f>ROUND(I130*H130,2)</f>
        <v>0</v>
      </c>
      <c r="BL130" s="23" t="s">
        <v>211</v>
      </c>
      <c r="BM130" s="23" t="s">
        <v>262</v>
      </c>
    </row>
    <row r="131" spans="2:65" s="1" customFormat="1" ht="25.5" customHeight="1" x14ac:dyDescent="0.35">
      <c r="B131" s="172"/>
      <c r="C131" s="173" t="s">
        <v>111</v>
      </c>
      <c r="D131" s="173" t="s">
        <v>206</v>
      </c>
      <c r="E131" s="174" t="s">
        <v>263</v>
      </c>
      <c r="F131" s="175" t="s">
        <v>264</v>
      </c>
      <c r="G131" s="176" t="s">
        <v>265</v>
      </c>
      <c r="H131" s="177">
        <v>383.03800000000001</v>
      </c>
      <c r="I131" s="178"/>
      <c r="J131" s="179">
        <f>ROUND(I131*H131,2)</f>
        <v>0</v>
      </c>
      <c r="K131" s="175" t="s">
        <v>210</v>
      </c>
      <c r="L131" s="40"/>
      <c r="M131" s="180" t="s">
        <v>5</v>
      </c>
      <c r="N131" s="181" t="s">
        <v>42</v>
      </c>
      <c r="O131" s="41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AR131" s="23" t="s">
        <v>211</v>
      </c>
      <c r="AT131" s="23" t="s">
        <v>206</v>
      </c>
      <c r="AU131" s="23" t="s">
        <v>81</v>
      </c>
      <c r="AY131" s="23" t="s">
        <v>204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23" t="s">
        <v>79</v>
      </c>
      <c r="BK131" s="184">
        <f>ROUND(I131*H131,2)</f>
        <v>0</v>
      </c>
      <c r="BL131" s="23" t="s">
        <v>211</v>
      </c>
      <c r="BM131" s="23" t="s">
        <v>266</v>
      </c>
    </row>
    <row r="132" spans="2:65" s="11" customFormat="1" x14ac:dyDescent="0.35">
      <c r="B132" s="185"/>
      <c r="D132" s="186" t="s">
        <v>213</v>
      </c>
      <c r="F132" s="188" t="s">
        <v>267</v>
      </c>
      <c r="H132" s="189">
        <v>383.03800000000001</v>
      </c>
      <c r="I132" s="190"/>
      <c r="L132" s="185"/>
      <c r="M132" s="191"/>
      <c r="N132" s="192"/>
      <c r="O132" s="192"/>
      <c r="P132" s="192"/>
      <c r="Q132" s="192"/>
      <c r="R132" s="192"/>
      <c r="S132" s="192"/>
      <c r="T132" s="193"/>
      <c r="AT132" s="187" t="s">
        <v>213</v>
      </c>
      <c r="AU132" s="187" t="s">
        <v>81</v>
      </c>
      <c r="AV132" s="11" t="s">
        <v>81</v>
      </c>
      <c r="AW132" s="11" t="s">
        <v>6</v>
      </c>
      <c r="AX132" s="11" t="s">
        <v>79</v>
      </c>
      <c r="AY132" s="187" t="s">
        <v>204</v>
      </c>
    </row>
    <row r="133" spans="2:65" s="1" customFormat="1" ht="25.5" customHeight="1" x14ac:dyDescent="0.35">
      <c r="B133" s="172"/>
      <c r="C133" s="173" t="s">
        <v>114</v>
      </c>
      <c r="D133" s="173" t="s">
        <v>206</v>
      </c>
      <c r="E133" s="174" t="s">
        <v>268</v>
      </c>
      <c r="F133" s="175" t="s">
        <v>269</v>
      </c>
      <c r="G133" s="176" t="s">
        <v>209</v>
      </c>
      <c r="H133" s="177">
        <v>355.75</v>
      </c>
      <c r="I133" s="178"/>
      <c r="J133" s="179">
        <f>ROUND(I133*H133,2)</f>
        <v>0</v>
      </c>
      <c r="K133" s="175" t="s">
        <v>210</v>
      </c>
      <c r="L133" s="40"/>
      <c r="M133" s="180" t="s">
        <v>5</v>
      </c>
      <c r="N133" s="181" t="s">
        <v>42</v>
      </c>
      <c r="O133" s="41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AR133" s="23" t="s">
        <v>211</v>
      </c>
      <c r="AT133" s="23" t="s">
        <v>206</v>
      </c>
      <c r="AU133" s="23" t="s">
        <v>81</v>
      </c>
      <c r="AY133" s="23" t="s">
        <v>204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23" t="s">
        <v>79</v>
      </c>
      <c r="BK133" s="184">
        <f>ROUND(I133*H133,2)</f>
        <v>0</v>
      </c>
      <c r="BL133" s="23" t="s">
        <v>211</v>
      </c>
      <c r="BM133" s="23" t="s">
        <v>270</v>
      </c>
    </row>
    <row r="134" spans="2:65" s="1" customFormat="1" ht="16.5" customHeight="1" x14ac:dyDescent="0.35">
      <c r="B134" s="172"/>
      <c r="C134" s="173" t="s">
        <v>117</v>
      </c>
      <c r="D134" s="173" t="s">
        <v>206</v>
      </c>
      <c r="E134" s="174" t="s">
        <v>271</v>
      </c>
      <c r="F134" s="175" t="s">
        <v>272</v>
      </c>
      <c r="G134" s="176" t="s">
        <v>209</v>
      </c>
      <c r="H134" s="177">
        <v>97.48</v>
      </c>
      <c r="I134" s="178"/>
      <c r="J134" s="179">
        <f>ROUND(I134*H134,2)</f>
        <v>0</v>
      </c>
      <c r="K134" s="175" t="s">
        <v>229</v>
      </c>
      <c r="L134" s="40"/>
      <c r="M134" s="180" t="s">
        <v>5</v>
      </c>
      <c r="N134" s="181" t="s">
        <v>42</v>
      </c>
      <c r="O134" s="41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AR134" s="23" t="s">
        <v>211</v>
      </c>
      <c r="AT134" s="23" t="s">
        <v>206</v>
      </c>
      <c r="AU134" s="23" t="s">
        <v>81</v>
      </c>
      <c r="AY134" s="23" t="s">
        <v>204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23" t="s">
        <v>79</v>
      </c>
      <c r="BK134" s="184">
        <f>ROUND(I134*H134,2)</f>
        <v>0</v>
      </c>
      <c r="BL134" s="23" t="s">
        <v>211</v>
      </c>
      <c r="BM134" s="23" t="s">
        <v>273</v>
      </c>
    </row>
    <row r="135" spans="2:65" s="1" customFormat="1" ht="25.5" customHeight="1" x14ac:dyDescent="0.35">
      <c r="B135" s="172"/>
      <c r="C135" s="173" t="s">
        <v>11</v>
      </c>
      <c r="D135" s="173" t="s">
        <v>206</v>
      </c>
      <c r="E135" s="174" t="s">
        <v>274</v>
      </c>
      <c r="F135" s="175" t="s">
        <v>275</v>
      </c>
      <c r="G135" s="176" t="s">
        <v>276</v>
      </c>
      <c r="H135" s="177">
        <v>504.93799999999999</v>
      </c>
      <c r="I135" s="178"/>
      <c r="J135" s="179">
        <f>ROUND(I135*H135,2)</f>
        <v>0</v>
      </c>
      <c r="K135" s="175" t="s">
        <v>210</v>
      </c>
      <c r="L135" s="40"/>
      <c r="M135" s="180" t="s">
        <v>5</v>
      </c>
      <c r="N135" s="181" t="s">
        <v>42</v>
      </c>
      <c r="O135" s="41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AR135" s="23" t="s">
        <v>211</v>
      </c>
      <c r="AT135" s="23" t="s">
        <v>206</v>
      </c>
      <c r="AU135" s="23" t="s">
        <v>81</v>
      </c>
      <c r="AY135" s="23" t="s">
        <v>204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23" t="s">
        <v>79</v>
      </c>
      <c r="BK135" s="184">
        <f>ROUND(I135*H135,2)</f>
        <v>0</v>
      </c>
      <c r="BL135" s="23" t="s">
        <v>211</v>
      </c>
      <c r="BM135" s="23" t="s">
        <v>277</v>
      </c>
    </row>
    <row r="136" spans="2:65" s="13" customFormat="1" x14ac:dyDescent="0.35">
      <c r="B136" s="202"/>
      <c r="D136" s="186" t="s">
        <v>213</v>
      </c>
      <c r="E136" s="203" t="s">
        <v>5</v>
      </c>
      <c r="F136" s="204" t="s">
        <v>278</v>
      </c>
      <c r="H136" s="203" t="s">
        <v>5</v>
      </c>
      <c r="I136" s="205"/>
      <c r="L136" s="202"/>
      <c r="M136" s="206"/>
      <c r="N136" s="207"/>
      <c r="O136" s="207"/>
      <c r="P136" s="207"/>
      <c r="Q136" s="207"/>
      <c r="R136" s="207"/>
      <c r="S136" s="207"/>
      <c r="T136" s="208"/>
      <c r="AT136" s="203" t="s">
        <v>213</v>
      </c>
      <c r="AU136" s="203" t="s">
        <v>81</v>
      </c>
      <c r="AV136" s="13" t="s">
        <v>79</v>
      </c>
      <c r="AW136" s="13" t="s">
        <v>35</v>
      </c>
      <c r="AX136" s="13" t="s">
        <v>71</v>
      </c>
      <c r="AY136" s="203" t="s">
        <v>204</v>
      </c>
    </row>
    <row r="137" spans="2:65" s="11" customFormat="1" x14ac:dyDescent="0.35">
      <c r="B137" s="185"/>
      <c r="D137" s="186" t="s">
        <v>213</v>
      </c>
      <c r="E137" s="187" t="s">
        <v>5</v>
      </c>
      <c r="F137" s="188" t="s">
        <v>279</v>
      </c>
      <c r="H137" s="189">
        <v>482.83800000000002</v>
      </c>
      <c r="I137" s="190"/>
      <c r="L137" s="185"/>
      <c r="M137" s="191"/>
      <c r="N137" s="192"/>
      <c r="O137" s="192"/>
      <c r="P137" s="192"/>
      <c r="Q137" s="192"/>
      <c r="R137" s="192"/>
      <c r="S137" s="192"/>
      <c r="T137" s="193"/>
      <c r="AT137" s="187" t="s">
        <v>213</v>
      </c>
      <c r="AU137" s="187" t="s">
        <v>81</v>
      </c>
      <c r="AV137" s="11" t="s">
        <v>81</v>
      </c>
      <c r="AW137" s="11" t="s">
        <v>35</v>
      </c>
      <c r="AX137" s="11" t="s">
        <v>71</v>
      </c>
      <c r="AY137" s="187" t="s">
        <v>204</v>
      </c>
    </row>
    <row r="138" spans="2:65" s="13" customFormat="1" x14ac:dyDescent="0.35">
      <c r="B138" s="202"/>
      <c r="D138" s="186" t="s">
        <v>213</v>
      </c>
      <c r="E138" s="203" t="s">
        <v>5</v>
      </c>
      <c r="F138" s="204" t="s">
        <v>280</v>
      </c>
      <c r="H138" s="203" t="s">
        <v>5</v>
      </c>
      <c r="I138" s="205"/>
      <c r="L138" s="202"/>
      <c r="M138" s="206"/>
      <c r="N138" s="207"/>
      <c r="O138" s="207"/>
      <c r="P138" s="207"/>
      <c r="Q138" s="207"/>
      <c r="R138" s="207"/>
      <c r="S138" s="207"/>
      <c r="T138" s="208"/>
      <c r="AT138" s="203" t="s">
        <v>213</v>
      </c>
      <c r="AU138" s="203" t="s">
        <v>81</v>
      </c>
      <c r="AV138" s="13" t="s">
        <v>79</v>
      </c>
      <c r="AW138" s="13" t="s">
        <v>35</v>
      </c>
      <c r="AX138" s="13" t="s">
        <v>71</v>
      </c>
      <c r="AY138" s="203" t="s">
        <v>204</v>
      </c>
    </row>
    <row r="139" spans="2:65" s="11" customFormat="1" x14ac:dyDescent="0.35">
      <c r="B139" s="185"/>
      <c r="D139" s="186" t="s">
        <v>213</v>
      </c>
      <c r="E139" s="187" t="s">
        <v>5</v>
      </c>
      <c r="F139" s="188" t="s">
        <v>281</v>
      </c>
      <c r="H139" s="189">
        <v>22.1</v>
      </c>
      <c r="I139" s="190"/>
      <c r="L139" s="185"/>
      <c r="M139" s="191"/>
      <c r="N139" s="192"/>
      <c r="O139" s="192"/>
      <c r="P139" s="192"/>
      <c r="Q139" s="192"/>
      <c r="R139" s="192"/>
      <c r="S139" s="192"/>
      <c r="T139" s="193"/>
      <c r="AT139" s="187" t="s">
        <v>213</v>
      </c>
      <c r="AU139" s="187" t="s">
        <v>81</v>
      </c>
      <c r="AV139" s="11" t="s">
        <v>81</v>
      </c>
      <c r="AW139" s="11" t="s">
        <v>35</v>
      </c>
      <c r="AX139" s="11" t="s">
        <v>71</v>
      </c>
      <c r="AY139" s="187" t="s">
        <v>204</v>
      </c>
    </row>
    <row r="140" spans="2:65" s="12" customFormat="1" x14ac:dyDescent="0.35">
      <c r="B140" s="194"/>
      <c r="D140" s="186" t="s">
        <v>213</v>
      </c>
      <c r="E140" s="195" t="s">
        <v>5</v>
      </c>
      <c r="F140" s="196" t="s">
        <v>215</v>
      </c>
      <c r="H140" s="197">
        <v>504.93799999999999</v>
      </c>
      <c r="I140" s="198"/>
      <c r="L140" s="194"/>
      <c r="M140" s="199"/>
      <c r="N140" s="200"/>
      <c r="O140" s="200"/>
      <c r="P140" s="200"/>
      <c r="Q140" s="200"/>
      <c r="R140" s="200"/>
      <c r="S140" s="200"/>
      <c r="T140" s="201"/>
      <c r="AT140" s="195" t="s">
        <v>213</v>
      </c>
      <c r="AU140" s="195" t="s">
        <v>81</v>
      </c>
      <c r="AV140" s="12" t="s">
        <v>211</v>
      </c>
      <c r="AW140" s="12" t="s">
        <v>35</v>
      </c>
      <c r="AX140" s="12" t="s">
        <v>79</v>
      </c>
      <c r="AY140" s="195" t="s">
        <v>204</v>
      </c>
    </row>
    <row r="141" spans="2:65" s="10" customFormat="1" ht="29.9" customHeight="1" x14ac:dyDescent="0.35">
      <c r="B141" s="159"/>
      <c r="D141" s="160" t="s">
        <v>70</v>
      </c>
      <c r="E141" s="170" t="s">
        <v>81</v>
      </c>
      <c r="F141" s="170" t="s">
        <v>282</v>
      </c>
      <c r="I141" s="162"/>
      <c r="J141" s="171">
        <f>BK141</f>
        <v>0</v>
      </c>
      <c r="L141" s="159"/>
      <c r="M141" s="164"/>
      <c r="N141" s="165"/>
      <c r="O141" s="165"/>
      <c r="P141" s="166">
        <f>SUM(P142:P180)</f>
        <v>0</v>
      </c>
      <c r="Q141" s="165"/>
      <c r="R141" s="166">
        <f>SUM(R142:R180)</f>
        <v>465.77308168999997</v>
      </c>
      <c r="S141" s="165"/>
      <c r="T141" s="167">
        <f>SUM(T142:T180)</f>
        <v>0</v>
      </c>
      <c r="AR141" s="160" t="s">
        <v>79</v>
      </c>
      <c r="AT141" s="168" t="s">
        <v>70</v>
      </c>
      <c r="AU141" s="168" t="s">
        <v>79</v>
      </c>
      <c r="AY141" s="160" t="s">
        <v>204</v>
      </c>
      <c r="BK141" s="169">
        <f>SUM(BK142:BK180)</f>
        <v>0</v>
      </c>
    </row>
    <row r="142" spans="2:65" s="1" customFormat="1" ht="25.5" customHeight="1" x14ac:dyDescent="0.35">
      <c r="B142" s="172"/>
      <c r="C142" s="173" t="s">
        <v>122</v>
      </c>
      <c r="D142" s="173" t="s">
        <v>206</v>
      </c>
      <c r="E142" s="174" t="s">
        <v>283</v>
      </c>
      <c r="F142" s="175" t="s">
        <v>284</v>
      </c>
      <c r="G142" s="176" t="s">
        <v>285</v>
      </c>
      <c r="H142" s="177">
        <v>113.4</v>
      </c>
      <c r="I142" s="178"/>
      <c r="J142" s="179">
        <f>ROUND(I142*H142,2)</f>
        <v>0</v>
      </c>
      <c r="K142" s="175" t="s">
        <v>210</v>
      </c>
      <c r="L142" s="40"/>
      <c r="M142" s="180" t="s">
        <v>5</v>
      </c>
      <c r="N142" s="181" t="s">
        <v>42</v>
      </c>
      <c r="O142" s="41"/>
      <c r="P142" s="182">
        <f>O142*H142</f>
        <v>0</v>
      </c>
      <c r="Q142" s="182">
        <v>6.0000000000000002E-5</v>
      </c>
      <c r="R142" s="182">
        <f>Q142*H142</f>
        <v>6.8040000000000002E-3</v>
      </c>
      <c r="S142" s="182">
        <v>0</v>
      </c>
      <c r="T142" s="183">
        <f>S142*H142</f>
        <v>0</v>
      </c>
      <c r="AR142" s="23" t="s">
        <v>211</v>
      </c>
      <c r="AT142" s="23" t="s">
        <v>206</v>
      </c>
      <c r="AU142" s="23" t="s">
        <v>81</v>
      </c>
      <c r="AY142" s="23" t="s">
        <v>204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23" t="s">
        <v>79</v>
      </c>
      <c r="BK142" s="184">
        <f>ROUND(I142*H142,2)</f>
        <v>0</v>
      </c>
      <c r="BL142" s="23" t="s">
        <v>211</v>
      </c>
      <c r="BM142" s="23" t="s">
        <v>286</v>
      </c>
    </row>
    <row r="143" spans="2:65" s="11" customFormat="1" x14ac:dyDescent="0.35">
      <c r="B143" s="185"/>
      <c r="D143" s="186" t="s">
        <v>213</v>
      </c>
      <c r="E143" s="187" t="s">
        <v>5</v>
      </c>
      <c r="F143" s="188" t="s">
        <v>287</v>
      </c>
      <c r="H143" s="189">
        <v>97.2</v>
      </c>
      <c r="I143" s="190"/>
      <c r="L143" s="185"/>
      <c r="M143" s="191"/>
      <c r="N143" s="192"/>
      <c r="O143" s="192"/>
      <c r="P143" s="192"/>
      <c r="Q143" s="192"/>
      <c r="R143" s="192"/>
      <c r="S143" s="192"/>
      <c r="T143" s="193"/>
      <c r="AT143" s="187" t="s">
        <v>213</v>
      </c>
      <c r="AU143" s="187" t="s">
        <v>81</v>
      </c>
      <c r="AV143" s="11" t="s">
        <v>81</v>
      </c>
      <c r="AW143" s="11" t="s">
        <v>35</v>
      </c>
      <c r="AX143" s="11" t="s">
        <v>71</v>
      </c>
      <c r="AY143" s="187" t="s">
        <v>204</v>
      </c>
    </row>
    <row r="144" spans="2:65" s="11" customFormat="1" x14ac:dyDescent="0.35">
      <c r="B144" s="185"/>
      <c r="D144" s="186" t="s">
        <v>213</v>
      </c>
      <c r="E144" s="187" t="s">
        <v>5</v>
      </c>
      <c r="F144" s="188" t="s">
        <v>288</v>
      </c>
      <c r="H144" s="189">
        <v>16.2</v>
      </c>
      <c r="I144" s="190"/>
      <c r="L144" s="185"/>
      <c r="M144" s="191"/>
      <c r="N144" s="192"/>
      <c r="O144" s="192"/>
      <c r="P144" s="192"/>
      <c r="Q144" s="192"/>
      <c r="R144" s="192"/>
      <c r="S144" s="192"/>
      <c r="T144" s="193"/>
      <c r="AT144" s="187" t="s">
        <v>213</v>
      </c>
      <c r="AU144" s="187" t="s">
        <v>81</v>
      </c>
      <c r="AV144" s="11" t="s">
        <v>81</v>
      </c>
      <c r="AW144" s="11" t="s">
        <v>35</v>
      </c>
      <c r="AX144" s="11" t="s">
        <v>71</v>
      </c>
      <c r="AY144" s="187" t="s">
        <v>204</v>
      </c>
    </row>
    <row r="145" spans="2:65" s="12" customFormat="1" x14ac:dyDescent="0.35">
      <c r="B145" s="194"/>
      <c r="D145" s="186" t="s">
        <v>213</v>
      </c>
      <c r="E145" s="195" t="s">
        <v>5</v>
      </c>
      <c r="F145" s="196" t="s">
        <v>215</v>
      </c>
      <c r="H145" s="197">
        <v>113.4</v>
      </c>
      <c r="I145" s="198"/>
      <c r="L145" s="194"/>
      <c r="M145" s="199"/>
      <c r="N145" s="200"/>
      <c r="O145" s="200"/>
      <c r="P145" s="200"/>
      <c r="Q145" s="200"/>
      <c r="R145" s="200"/>
      <c r="S145" s="200"/>
      <c r="T145" s="201"/>
      <c r="AT145" s="195" t="s">
        <v>213</v>
      </c>
      <c r="AU145" s="195" t="s">
        <v>81</v>
      </c>
      <c r="AV145" s="12" t="s">
        <v>211</v>
      </c>
      <c r="AW145" s="12" t="s">
        <v>35</v>
      </c>
      <c r="AX145" s="12" t="s">
        <v>79</v>
      </c>
      <c r="AY145" s="195" t="s">
        <v>204</v>
      </c>
    </row>
    <row r="146" spans="2:65" s="1" customFormat="1" ht="38.25" customHeight="1" x14ac:dyDescent="0.35">
      <c r="B146" s="172"/>
      <c r="C146" s="173" t="s">
        <v>125</v>
      </c>
      <c r="D146" s="173" t="s">
        <v>206</v>
      </c>
      <c r="E146" s="174" t="s">
        <v>289</v>
      </c>
      <c r="F146" s="175" t="s">
        <v>290</v>
      </c>
      <c r="G146" s="176" t="s">
        <v>285</v>
      </c>
      <c r="H146" s="177">
        <v>113.4</v>
      </c>
      <c r="I146" s="178"/>
      <c r="J146" s="179">
        <f>ROUND(I146*H146,2)</f>
        <v>0</v>
      </c>
      <c r="K146" s="175" t="s">
        <v>210</v>
      </c>
      <c r="L146" s="40"/>
      <c r="M146" s="180" t="s">
        <v>5</v>
      </c>
      <c r="N146" s="181" t="s">
        <v>42</v>
      </c>
      <c r="O146" s="41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AR146" s="23" t="s">
        <v>211</v>
      </c>
      <c r="AT146" s="23" t="s">
        <v>206</v>
      </c>
      <c r="AU146" s="23" t="s">
        <v>81</v>
      </c>
      <c r="AY146" s="23" t="s">
        <v>204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23" t="s">
        <v>79</v>
      </c>
      <c r="BK146" s="184">
        <f>ROUND(I146*H146,2)</f>
        <v>0</v>
      </c>
      <c r="BL146" s="23" t="s">
        <v>211</v>
      </c>
      <c r="BM146" s="23" t="s">
        <v>291</v>
      </c>
    </row>
    <row r="147" spans="2:65" s="1" customFormat="1" ht="16.5" customHeight="1" x14ac:dyDescent="0.35">
      <c r="B147" s="172"/>
      <c r="C147" s="209" t="s">
        <v>128</v>
      </c>
      <c r="D147" s="209" t="s">
        <v>292</v>
      </c>
      <c r="E147" s="210" t="s">
        <v>293</v>
      </c>
      <c r="F147" s="211" t="s">
        <v>294</v>
      </c>
      <c r="G147" s="212" t="s">
        <v>209</v>
      </c>
      <c r="H147" s="213">
        <v>136.08000000000001</v>
      </c>
      <c r="I147" s="214"/>
      <c r="J147" s="215">
        <f>ROUND(I147*H147,2)</f>
        <v>0</v>
      </c>
      <c r="K147" s="211" t="s">
        <v>210</v>
      </c>
      <c r="L147" s="216"/>
      <c r="M147" s="217" t="s">
        <v>5</v>
      </c>
      <c r="N147" s="218" t="s">
        <v>42</v>
      </c>
      <c r="O147" s="41"/>
      <c r="P147" s="182">
        <f>O147*H147</f>
        <v>0</v>
      </c>
      <c r="Q147" s="182">
        <v>2.4289999999999998</v>
      </c>
      <c r="R147" s="182">
        <f>Q147*H147</f>
        <v>330.53832</v>
      </c>
      <c r="S147" s="182">
        <v>0</v>
      </c>
      <c r="T147" s="183">
        <f>S147*H147</f>
        <v>0</v>
      </c>
      <c r="AR147" s="23" t="s">
        <v>243</v>
      </c>
      <c r="AT147" s="23" t="s">
        <v>292</v>
      </c>
      <c r="AU147" s="23" t="s">
        <v>81</v>
      </c>
      <c r="AY147" s="23" t="s">
        <v>204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23" t="s">
        <v>79</v>
      </c>
      <c r="BK147" s="184">
        <f>ROUND(I147*H147,2)</f>
        <v>0</v>
      </c>
      <c r="BL147" s="23" t="s">
        <v>211</v>
      </c>
      <c r="BM147" s="23" t="s">
        <v>295</v>
      </c>
    </row>
    <row r="148" spans="2:65" s="11" customFormat="1" x14ac:dyDescent="0.35">
      <c r="B148" s="185"/>
      <c r="D148" s="186" t="s">
        <v>213</v>
      </c>
      <c r="F148" s="188" t="s">
        <v>296</v>
      </c>
      <c r="H148" s="189">
        <v>136.08000000000001</v>
      </c>
      <c r="I148" s="190"/>
      <c r="L148" s="185"/>
      <c r="M148" s="191"/>
      <c r="N148" s="192"/>
      <c r="O148" s="192"/>
      <c r="P148" s="192"/>
      <c r="Q148" s="192"/>
      <c r="R148" s="192"/>
      <c r="S148" s="192"/>
      <c r="T148" s="193"/>
      <c r="AT148" s="187" t="s">
        <v>213</v>
      </c>
      <c r="AU148" s="187" t="s">
        <v>81</v>
      </c>
      <c r="AV148" s="11" t="s">
        <v>81</v>
      </c>
      <c r="AW148" s="11" t="s">
        <v>6</v>
      </c>
      <c r="AX148" s="11" t="s">
        <v>79</v>
      </c>
      <c r="AY148" s="187" t="s">
        <v>204</v>
      </c>
    </row>
    <row r="149" spans="2:65" s="1" customFormat="1" ht="16.5" customHeight="1" x14ac:dyDescent="0.35">
      <c r="B149" s="172"/>
      <c r="C149" s="173" t="s">
        <v>131</v>
      </c>
      <c r="D149" s="173" t="s">
        <v>206</v>
      </c>
      <c r="E149" s="174" t="s">
        <v>297</v>
      </c>
      <c r="F149" s="175" t="s">
        <v>298</v>
      </c>
      <c r="G149" s="176" t="s">
        <v>265</v>
      </c>
      <c r="H149" s="177">
        <v>5.4429999999999996</v>
      </c>
      <c r="I149" s="178"/>
      <c r="J149" s="179">
        <f>ROUND(I149*H149,2)</f>
        <v>0</v>
      </c>
      <c r="K149" s="175" t="s">
        <v>210</v>
      </c>
      <c r="L149" s="40"/>
      <c r="M149" s="180" t="s">
        <v>5</v>
      </c>
      <c r="N149" s="181" t="s">
        <v>42</v>
      </c>
      <c r="O149" s="41"/>
      <c r="P149" s="182">
        <f>O149*H149</f>
        <v>0</v>
      </c>
      <c r="Q149" s="182">
        <v>1.10971</v>
      </c>
      <c r="R149" s="182">
        <f>Q149*H149</f>
        <v>6.0401515299999993</v>
      </c>
      <c r="S149" s="182">
        <v>0</v>
      </c>
      <c r="T149" s="183">
        <f>S149*H149</f>
        <v>0</v>
      </c>
      <c r="AR149" s="23" t="s">
        <v>211</v>
      </c>
      <c r="AT149" s="23" t="s">
        <v>206</v>
      </c>
      <c r="AU149" s="23" t="s">
        <v>81</v>
      </c>
      <c r="AY149" s="23" t="s">
        <v>204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23" t="s">
        <v>79</v>
      </c>
      <c r="BK149" s="184">
        <f>ROUND(I149*H149,2)</f>
        <v>0</v>
      </c>
      <c r="BL149" s="23" t="s">
        <v>211</v>
      </c>
      <c r="BM149" s="23" t="s">
        <v>299</v>
      </c>
    </row>
    <row r="150" spans="2:65" s="11" customFormat="1" x14ac:dyDescent="0.35">
      <c r="B150" s="185"/>
      <c r="D150" s="186" t="s">
        <v>213</v>
      </c>
      <c r="E150" s="187" t="s">
        <v>5</v>
      </c>
      <c r="F150" s="188" t="s">
        <v>300</v>
      </c>
      <c r="H150" s="189">
        <v>5.4429999999999996</v>
      </c>
      <c r="I150" s="190"/>
      <c r="L150" s="185"/>
      <c r="M150" s="191"/>
      <c r="N150" s="192"/>
      <c r="O150" s="192"/>
      <c r="P150" s="192"/>
      <c r="Q150" s="192"/>
      <c r="R150" s="192"/>
      <c r="S150" s="192"/>
      <c r="T150" s="193"/>
      <c r="AT150" s="187" t="s">
        <v>213</v>
      </c>
      <c r="AU150" s="187" t="s">
        <v>81</v>
      </c>
      <c r="AV150" s="11" t="s">
        <v>81</v>
      </c>
      <c r="AW150" s="11" t="s">
        <v>35</v>
      </c>
      <c r="AX150" s="11" t="s">
        <v>71</v>
      </c>
      <c r="AY150" s="187" t="s">
        <v>204</v>
      </c>
    </row>
    <row r="151" spans="2:65" s="12" customFormat="1" x14ac:dyDescent="0.35">
      <c r="B151" s="194"/>
      <c r="D151" s="186" t="s">
        <v>213</v>
      </c>
      <c r="E151" s="195" t="s">
        <v>5</v>
      </c>
      <c r="F151" s="196" t="s">
        <v>215</v>
      </c>
      <c r="H151" s="197">
        <v>5.4429999999999996</v>
      </c>
      <c r="I151" s="198"/>
      <c r="L151" s="194"/>
      <c r="M151" s="199"/>
      <c r="N151" s="200"/>
      <c r="O151" s="200"/>
      <c r="P151" s="200"/>
      <c r="Q151" s="200"/>
      <c r="R151" s="200"/>
      <c r="S151" s="200"/>
      <c r="T151" s="201"/>
      <c r="AT151" s="195" t="s">
        <v>213</v>
      </c>
      <c r="AU151" s="195" t="s">
        <v>81</v>
      </c>
      <c r="AV151" s="12" t="s">
        <v>211</v>
      </c>
      <c r="AW151" s="12" t="s">
        <v>35</v>
      </c>
      <c r="AX151" s="12" t="s">
        <v>79</v>
      </c>
      <c r="AY151" s="195" t="s">
        <v>204</v>
      </c>
    </row>
    <row r="152" spans="2:65" s="1" customFormat="1" ht="25.5" customHeight="1" x14ac:dyDescent="0.35">
      <c r="B152" s="172"/>
      <c r="C152" s="173" t="s">
        <v>134</v>
      </c>
      <c r="D152" s="173" t="s">
        <v>206</v>
      </c>
      <c r="E152" s="174" t="s">
        <v>301</v>
      </c>
      <c r="F152" s="175" t="s">
        <v>302</v>
      </c>
      <c r="G152" s="176" t="s">
        <v>209</v>
      </c>
      <c r="H152" s="177">
        <v>48.841000000000001</v>
      </c>
      <c r="I152" s="178"/>
      <c r="J152" s="179">
        <f>ROUND(I152*H152,2)</f>
        <v>0</v>
      </c>
      <c r="K152" s="175" t="s">
        <v>210</v>
      </c>
      <c r="L152" s="40"/>
      <c r="M152" s="180" t="s">
        <v>5</v>
      </c>
      <c r="N152" s="181" t="s">
        <v>42</v>
      </c>
      <c r="O152" s="41"/>
      <c r="P152" s="182">
        <f>O152*H152</f>
        <v>0</v>
      </c>
      <c r="Q152" s="182">
        <v>2.45329</v>
      </c>
      <c r="R152" s="182">
        <f>Q152*H152</f>
        <v>119.82113689000001</v>
      </c>
      <c r="S152" s="182">
        <v>0</v>
      </c>
      <c r="T152" s="183">
        <f>S152*H152</f>
        <v>0</v>
      </c>
      <c r="AR152" s="23" t="s">
        <v>211</v>
      </c>
      <c r="AT152" s="23" t="s">
        <v>206</v>
      </c>
      <c r="AU152" s="23" t="s">
        <v>81</v>
      </c>
      <c r="AY152" s="23" t="s">
        <v>204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23" t="s">
        <v>79</v>
      </c>
      <c r="BK152" s="184">
        <f>ROUND(I152*H152,2)</f>
        <v>0</v>
      </c>
      <c r="BL152" s="23" t="s">
        <v>211</v>
      </c>
      <c r="BM152" s="23" t="s">
        <v>303</v>
      </c>
    </row>
    <row r="153" spans="2:65" s="13" customFormat="1" x14ac:dyDescent="0.35">
      <c r="B153" s="202"/>
      <c r="D153" s="186" t="s">
        <v>213</v>
      </c>
      <c r="E153" s="203" t="s">
        <v>5</v>
      </c>
      <c r="F153" s="204" t="s">
        <v>304</v>
      </c>
      <c r="H153" s="203" t="s">
        <v>5</v>
      </c>
      <c r="I153" s="205"/>
      <c r="L153" s="202"/>
      <c r="M153" s="206"/>
      <c r="N153" s="207"/>
      <c r="O153" s="207"/>
      <c r="P153" s="207"/>
      <c r="Q153" s="207"/>
      <c r="R153" s="207"/>
      <c r="S153" s="207"/>
      <c r="T153" s="208"/>
      <c r="AT153" s="203" t="s">
        <v>213</v>
      </c>
      <c r="AU153" s="203" t="s">
        <v>81</v>
      </c>
      <c r="AV153" s="13" t="s">
        <v>79</v>
      </c>
      <c r="AW153" s="13" t="s">
        <v>35</v>
      </c>
      <c r="AX153" s="13" t="s">
        <v>71</v>
      </c>
      <c r="AY153" s="203" t="s">
        <v>204</v>
      </c>
    </row>
    <row r="154" spans="2:65" s="11" customFormat="1" x14ac:dyDescent="0.35">
      <c r="B154" s="185"/>
      <c r="D154" s="186" t="s">
        <v>213</v>
      </c>
      <c r="E154" s="187" t="s">
        <v>5</v>
      </c>
      <c r="F154" s="188" t="s">
        <v>305</v>
      </c>
      <c r="H154" s="189">
        <v>44.420999999999999</v>
      </c>
      <c r="I154" s="190"/>
      <c r="L154" s="185"/>
      <c r="M154" s="191"/>
      <c r="N154" s="192"/>
      <c r="O154" s="192"/>
      <c r="P154" s="192"/>
      <c r="Q154" s="192"/>
      <c r="R154" s="192"/>
      <c r="S154" s="192"/>
      <c r="T154" s="193"/>
      <c r="AT154" s="187" t="s">
        <v>213</v>
      </c>
      <c r="AU154" s="187" t="s">
        <v>81</v>
      </c>
      <c r="AV154" s="11" t="s">
        <v>81</v>
      </c>
      <c r="AW154" s="11" t="s">
        <v>35</v>
      </c>
      <c r="AX154" s="11" t="s">
        <v>71</v>
      </c>
      <c r="AY154" s="187" t="s">
        <v>204</v>
      </c>
    </row>
    <row r="155" spans="2:65" s="13" customFormat="1" x14ac:dyDescent="0.35">
      <c r="B155" s="202"/>
      <c r="D155" s="186" t="s">
        <v>213</v>
      </c>
      <c r="E155" s="203" t="s">
        <v>5</v>
      </c>
      <c r="F155" s="204" t="s">
        <v>306</v>
      </c>
      <c r="H155" s="203" t="s">
        <v>5</v>
      </c>
      <c r="I155" s="205"/>
      <c r="L155" s="202"/>
      <c r="M155" s="206"/>
      <c r="N155" s="207"/>
      <c r="O155" s="207"/>
      <c r="P155" s="207"/>
      <c r="Q155" s="207"/>
      <c r="R155" s="207"/>
      <c r="S155" s="207"/>
      <c r="T155" s="208"/>
      <c r="AT155" s="203" t="s">
        <v>213</v>
      </c>
      <c r="AU155" s="203" t="s">
        <v>81</v>
      </c>
      <c r="AV155" s="13" t="s">
        <v>79</v>
      </c>
      <c r="AW155" s="13" t="s">
        <v>35</v>
      </c>
      <c r="AX155" s="13" t="s">
        <v>71</v>
      </c>
      <c r="AY155" s="203" t="s">
        <v>204</v>
      </c>
    </row>
    <row r="156" spans="2:65" s="11" customFormat="1" x14ac:dyDescent="0.35">
      <c r="B156" s="185"/>
      <c r="D156" s="186" t="s">
        <v>213</v>
      </c>
      <c r="E156" s="187" t="s">
        <v>5</v>
      </c>
      <c r="F156" s="188" t="s">
        <v>307</v>
      </c>
      <c r="H156" s="189">
        <v>4.42</v>
      </c>
      <c r="I156" s="190"/>
      <c r="L156" s="185"/>
      <c r="M156" s="191"/>
      <c r="N156" s="192"/>
      <c r="O156" s="192"/>
      <c r="P156" s="192"/>
      <c r="Q156" s="192"/>
      <c r="R156" s="192"/>
      <c r="S156" s="192"/>
      <c r="T156" s="193"/>
      <c r="AT156" s="187" t="s">
        <v>213</v>
      </c>
      <c r="AU156" s="187" t="s">
        <v>81</v>
      </c>
      <c r="AV156" s="11" t="s">
        <v>81</v>
      </c>
      <c r="AW156" s="11" t="s">
        <v>35</v>
      </c>
      <c r="AX156" s="11" t="s">
        <v>71</v>
      </c>
      <c r="AY156" s="187" t="s">
        <v>204</v>
      </c>
    </row>
    <row r="157" spans="2:65" s="12" customFormat="1" x14ac:dyDescent="0.35">
      <c r="B157" s="194"/>
      <c r="D157" s="186" t="s">
        <v>213</v>
      </c>
      <c r="E157" s="195" t="s">
        <v>5</v>
      </c>
      <c r="F157" s="196" t="s">
        <v>215</v>
      </c>
      <c r="H157" s="197">
        <v>48.841000000000001</v>
      </c>
      <c r="I157" s="198"/>
      <c r="L157" s="194"/>
      <c r="M157" s="199"/>
      <c r="N157" s="200"/>
      <c r="O157" s="200"/>
      <c r="P157" s="200"/>
      <c r="Q157" s="200"/>
      <c r="R157" s="200"/>
      <c r="S157" s="200"/>
      <c r="T157" s="201"/>
      <c r="AT157" s="195" t="s">
        <v>213</v>
      </c>
      <c r="AU157" s="195" t="s">
        <v>81</v>
      </c>
      <c r="AV157" s="12" t="s">
        <v>211</v>
      </c>
      <c r="AW157" s="12" t="s">
        <v>35</v>
      </c>
      <c r="AX157" s="12" t="s">
        <v>79</v>
      </c>
      <c r="AY157" s="195" t="s">
        <v>204</v>
      </c>
    </row>
    <row r="158" spans="2:65" s="1" customFormat="1" ht="38.25" customHeight="1" x14ac:dyDescent="0.35">
      <c r="B158" s="172"/>
      <c r="C158" s="173" t="s">
        <v>10</v>
      </c>
      <c r="D158" s="173" t="s">
        <v>206</v>
      </c>
      <c r="E158" s="174" t="s">
        <v>308</v>
      </c>
      <c r="F158" s="175" t="s">
        <v>309</v>
      </c>
      <c r="G158" s="176" t="s">
        <v>276</v>
      </c>
      <c r="H158" s="177">
        <v>3.78</v>
      </c>
      <c r="I158" s="178"/>
      <c r="J158" s="179">
        <f>ROUND(I158*H158,2)</f>
        <v>0</v>
      </c>
      <c r="K158" s="175" t="s">
        <v>229</v>
      </c>
      <c r="L158" s="40"/>
      <c r="M158" s="180" t="s">
        <v>5</v>
      </c>
      <c r="N158" s="181" t="s">
        <v>42</v>
      </c>
      <c r="O158" s="41"/>
      <c r="P158" s="182">
        <f>O158*H158</f>
        <v>0</v>
      </c>
      <c r="Q158" s="182">
        <v>1.0300000000000001E-3</v>
      </c>
      <c r="R158" s="182">
        <f>Q158*H158</f>
        <v>3.8934E-3</v>
      </c>
      <c r="S158" s="182">
        <v>0</v>
      </c>
      <c r="T158" s="183">
        <f>S158*H158</f>
        <v>0</v>
      </c>
      <c r="AR158" s="23" t="s">
        <v>211</v>
      </c>
      <c r="AT158" s="23" t="s">
        <v>206</v>
      </c>
      <c r="AU158" s="23" t="s">
        <v>81</v>
      </c>
      <c r="AY158" s="23" t="s">
        <v>204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23" t="s">
        <v>79</v>
      </c>
      <c r="BK158" s="184">
        <f>ROUND(I158*H158,2)</f>
        <v>0</v>
      </c>
      <c r="BL158" s="23" t="s">
        <v>211</v>
      </c>
      <c r="BM158" s="23" t="s">
        <v>310</v>
      </c>
    </row>
    <row r="159" spans="2:65" s="13" customFormat="1" x14ac:dyDescent="0.35">
      <c r="B159" s="202"/>
      <c r="D159" s="186" t="s">
        <v>213</v>
      </c>
      <c r="E159" s="203" t="s">
        <v>5</v>
      </c>
      <c r="F159" s="204" t="s">
        <v>311</v>
      </c>
      <c r="H159" s="203" t="s">
        <v>5</v>
      </c>
      <c r="I159" s="205"/>
      <c r="L159" s="202"/>
      <c r="M159" s="206"/>
      <c r="N159" s="207"/>
      <c r="O159" s="207"/>
      <c r="P159" s="207"/>
      <c r="Q159" s="207"/>
      <c r="R159" s="207"/>
      <c r="S159" s="207"/>
      <c r="T159" s="208"/>
      <c r="AT159" s="203" t="s">
        <v>213</v>
      </c>
      <c r="AU159" s="203" t="s">
        <v>81</v>
      </c>
      <c r="AV159" s="13" t="s">
        <v>79</v>
      </c>
      <c r="AW159" s="13" t="s">
        <v>35</v>
      </c>
      <c r="AX159" s="13" t="s">
        <v>71</v>
      </c>
      <c r="AY159" s="203" t="s">
        <v>204</v>
      </c>
    </row>
    <row r="160" spans="2:65" s="11" customFormat="1" x14ac:dyDescent="0.35">
      <c r="B160" s="185"/>
      <c r="D160" s="186" t="s">
        <v>213</v>
      </c>
      <c r="E160" s="187" t="s">
        <v>5</v>
      </c>
      <c r="F160" s="188" t="s">
        <v>312</v>
      </c>
      <c r="H160" s="189">
        <v>2.08</v>
      </c>
      <c r="I160" s="190"/>
      <c r="L160" s="185"/>
      <c r="M160" s="191"/>
      <c r="N160" s="192"/>
      <c r="O160" s="192"/>
      <c r="P160" s="192"/>
      <c r="Q160" s="192"/>
      <c r="R160" s="192"/>
      <c r="S160" s="192"/>
      <c r="T160" s="193"/>
      <c r="AT160" s="187" t="s">
        <v>213</v>
      </c>
      <c r="AU160" s="187" t="s">
        <v>81</v>
      </c>
      <c r="AV160" s="11" t="s">
        <v>81</v>
      </c>
      <c r="AW160" s="11" t="s">
        <v>35</v>
      </c>
      <c r="AX160" s="11" t="s">
        <v>71</v>
      </c>
      <c r="AY160" s="187" t="s">
        <v>204</v>
      </c>
    </row>
    <row r="161" spans="2:65" s="11" customFormat="1" x14ac:dyDescent="0.35">
      <c r="B161" s="185"/>
      <c r="D161" s="186" t="s">
        <v>213</v>
      </c>
      <c r="E161" s="187" t="s">
        <v>5</v>
      </c>
      <c r="F161" s="188" t="s">
        <v>313</v>
      </c>
      <c r="H161" s="189">
        <v>1.7</v>
      </c>
      <c r="I161" s="190"/>
      <c r="L161" s="185"/>
      <c r="M161" s="191"/>
      <c r="N161" s="192"/>
      <c r="O161" s="192"/>
      <c r="P161" s="192"/>
      <c r="Q161" s="192"/>
      <c r="R161" s="192"/>
      <c r="S161" s="192"/>
      <c r="T161" s="193"/>
      <c r="AT161" s="187" t="s">
        <v>213</v>
      </c>
      <c r="AU161" s="187" t="s">
        <v>81</v>
      </c>
      <c r="AV161" s="11" t="s">
        <v>81</v>
      </c>
      <c r="AW161" s="11" t="s">
        <v>35</v>
      </c>
      <c r="AX161" s="11" t="s">
        <v>71</v>
      </c>
      <c r="AY161" s="187" t="s">
        <v>204</v>
      </c>
    </row>
    <row r="162" spans="2:65" s="12" customFormat="1" x14ac:dyDescent="0.35">
      <c r="B162" s="194"/>
      <c r="D162" s="186" t="s">
        <v>213</v>
      </c>
      <c r="E162" s="195" t="s">
        <v>5</v>
      </c>
      <c r="F162" s="196" t="s">
        <v>215</v>
      </c>
      <c r="H162" s="197">
        <v>3.78</v>
      </c>
      <c r="I162" s="198"/>
      <c r="L162" s="194"/>
      <c r="M162" s="199"/>
      <c r="N162" s="200"/>
      <c r="O162" s="200"/>
      <c r="P162" s="200"/>
      <c r="Q162" s="200"/>
      <c r="R162" s="200"/>
      <c r="S162" s="200"/>
      <c r="T162" s="201"/>
      <c r="AT162" s="195" t="s">
        <v>213</v>
      </c>
      <c r="AU162" s="195" t="s">
        <v>81</v>
      </c>
      <c r="AV162" s="12" t="s">
        <v>211</v>
      </c>
      <c r="AW162" s="12" t="s">
        <v>35</v>
      </c>
      <c r="AX162" s="12" t="s">
        <v>79</v>
      </c>
      <c r="AY162" s="195" t="s">
        <v>204</v>
      </c>
    </row>
    <row r="163" spans="2:65" s="1" customFormat="1" ht="38.25" customHeight="1" x14ac:dyDescent="0.35">
      <c r="B163" s="172"/>
      <c r="C163" s="173" t="s">
        <v>139</v>
      </c>
      <c r="D163" s="173" t="s">
        <v>206</v>
      </c>
      <c r="E163" s="174" t="s">
        <v>314</v>
      </c>
      <c r="F163" s="175" t="s">
        <v>315</v>
      </c>
      <c r="G163" s="176" t="s">
        <v>276</v>
      </c>
      <c r="H163" s="177">
        <v>3.78</v>
      </c>
      <c r="I163" s="178"/>
      <c r="J163" s="179">
        <f>ROUND(I163*H163,2)</f>
        <v>0</v>
      </c>
      <c r="K163" s="175" t="s">
        <v>229</v>
      </c>
      <c r="L163" s="40"/>
      <c r="M163" s="180" t="s">
        <v>5</v>
      </c>
      <c r="N163" s="181" t="s">
        <v>42</v>
      </c>
      <c r="O163" s="41"/>
      <c r="P163" s="182">
        <f>O163*H163</f>
        <v>0</v>
      </c>
      <c r="Q163" s="182">
        <v>0</v>
      </c>
      <c r="R163" s="182">
        <f>Q163*H163</f>
        <v>0</v>
      </c>
      <c r="S163" s="182">
        <v>0</v>
      </c>
      <c r="T163" s="183">
        <f>S163*H163</f>
        <v>0</v>
      </c>
      <c r="AR163" s="23" t="s">
        <v>211</v>
      </c>
      <c r="AT163" s="23" t="s">
        <v>206</v>
      </c>
      <c r="AU163" s="23" t="s">
        <v>81</v>
      </c>
      <c r="AY163" s="23" t="s">
        <v>204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23" t="s">
        <v>79</v>
      </c>
      <c r="BK163" s="184">
        <f>ROUND(I163*H163,2)</f>
        <v>0</v>
      </c>
      <c r="BL163" s="23" t="s">
        <v>211</v>
      </c>
      <c r="BM163" s="23" t="s">
        <v>316</v>
      </c>
    </row>
    <row r="164" spans="2:65" s="1" customFormat="1" ht="16.5" customHeight="1" x14ac:dyDescent="0.35">
      <c r="B164" s="172"/>
      <c r="C164" s="173" t="s">
        <v>142</v>
      </c>
      <c r="D164" s="173" t="s">
        <v>206</v>
      </c>
      <c r="E164" s="174" t="s">
        <v>317</v>
      </c>
      <c r="F164" s="175" t="s">
        <v>318</v>
      </c>
      <c r="G164" s="176" t="s">
        <v>265</v>
      </c>
      <c r="H164" s="177">
        <v>5.8609999999999998</v>
      </c>
      <c r="I164" s="178"/>
      <c r="J164" s="179">
        <f>ROUND(I164*H164,2)</f>
        <v>0</v>
      </c>
      <c r="K164" s="175" t="s">
        <v>210</v>
      </c>
      <c r="L164" s="40"/>
      <c r="M164" s="180" t="s">
        <v>5</v>
      </c>
      <c r="N164" s="181" t="s">
        <v>42</v>
      </c>
      <c r="O164" s="41"/>
      <c r="P164" s="182">
        <f>O164*H164</f>
        <v>0</v>
      </c>
      <c r="Q164" s="182">
        <v>1.0601700000000001</v>
      </c>
      <c r="R164" s="182">
        <f>Q164*H164</f>
        <v>6.2136563699999998</v>
      </c>
      <c r="S164" s="182">
        <v>0</v>
      </c>
      <c r="T164" s="183">
        <f>S164*H164</f>
        <v>0</v>
      </c>
      <c r="AR164" s="23" t="s">
        <v>211</v>
      </c>
      <c r="AT164" s="23" t="s">
        <v>206</v>
      </c>
      <c r="AU164" s="23" t="s">
        <v>81</v>
      </c>
      <c r="AY164" s="23" t="s">
        <v>204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23" t="s">
        <v>79</v>
      </c>
      <c r="BK164" s="184">
        <f>ROUND(I164*H164,2)</f>
        <v>0</v>
      </c>
      <c r="BL164" s="23" t="s">
        <v>211</v>
      </c>
      <c r="BM164" s="23" t="s">
        <v>319</v>
      </c>
    </row>
    <row r="165" spans="2:65" s="11" customFormat="1" x14ac:dyDescent="0.35">
      <c r="B165" s="185"/>
      <c r="D165" s="186" t="s">
        <v>213</v>
      </c>
      <c r="E165" s="187" t="s">
        <v>5</v>
      </c>
      <c r="F165" s="188" t="s">
        <v>320</v>
      </c>
      <c r="H165" s="189">
        <v>5.8609999999999998</v>
      </c>
      <c r="I165" s="190"/>
      <c r="L165" s="185"/>
      <c r="M165" s="191"/>
      <c r="N165" s="192"/>
      <c r="O165" s="192"/>
      <c r="P165" s="192"/>
      <c r="Q165" s="192"/>
      <c r="R165" s="192"/>
      <c r="S165" s="192"/>
      <c r="T165" s="193"/>
      <c r="AT165" s="187" t="s">
        <v>213</v>
      </c>
      <c r="AU165" s="187" t="s">
        <v>81</v>
      </c>
      <c r="AV165" s="11" t="s">
        <v>81</v>
      </c>
      <c r="AW165" s="11" t="s">
        <v>35</v>
      </c>
      <c r="AX165" s="11" t="s">
        <v>71</v>
      </c>
      <c r="AY165" s="187" t="s">
        <v>204</v>
      </c>
    </row>
    <row r="166" spans="2:65" s="12" customFormat="1" x14ac:dyDescent="0.35">
      <c r="B166" s="194"/>
      <c r="D166" s="186" t="s">
        <v>213</v>
      </c>
      <c r="E166" s="195" t="s">
        <v>5</v>
      </c>
      <c r="F166" s="196" t="s">
        <v>215</v>
      </c>
      <c r="H166" s="197">
        <v>5.8609999999999998</v>
      </c>
      <c r="I166" s="198"/>
      <c r="L166" s="194"/>
      <c r="M166" s="199"/>
      <c r="N166" s="200"/>
      <c r="O166" s="200"/>
      <c r="P166" s="200"/>
      <c r="Q166" s="200"/>
      <c r="R166" s="200"/>
      <c r="S166" s="200"/>
      <c r="T166" s="201"/>
      <c r="AT166" s="195" t="s">
        <v>213</v>
      </c>
      <c r="AU166" s="195" t="s">
        <v>81</v>
      </c>
      <c r="AV166" s="12" t="s">
        <v>211</v>
      </c>
      <c r="AW166" s="12" t="s">
        <v>35</v>
      </c>
      <c r="AX166" s="12" t="s">
        <v>79</v>
      </c>
      <c r="AY166" s="195" t="s">
        <v>204</v>
      </c>
    </row>
    <row r="167" spans="2:65" s="1" customFormat="1" ht="25.5" customHeight="1" x14ac:dyDescent="0.35">
      <c r="B167" s="172"/>
      <c r="C167" s="173" t="s">
        <v>145</v>
      </c>
      <c r="D167" s="173" t="s">
        <v>206</v>
      </c>
      <c r="E167" s="174" t="s">
        <v>321</v>
      </c>
      <c r="F167" s="175" t="s">
        <v>322</v>
      </c>
      <c r="G167" s="176" t="s">
        <v>209</v>
      </c>
      <c r="H167" s="177">
        <v>0.57599999999999996</v>
      </c>
      <c r="I167" s="178"/>
      <c r="J167" s="179">
        <f>ROUND(I167*H167,2)</f>
        <v>0</v>
      </c>
      <c r="K167" s="175" t="s">
        <v>229</v>
      </c>
      <c r="L167" s="40"/>
      <c r="M167" s="180" t="s">
        <v>5</v>
      </c>
      <c r="N167" s="181" t="s">
        <v>42</v>
      </c>
      <c r="O167" s="41"/>
      <c r="P167" s="182">
        <f>O167*H167</f>
        <v>0</v>
      </c>
      <c r="Q167" s="182">
        <v>2.45329</v>
      </c>
      <c r="R167" s="182">
        <f>Q167*H167</f>
        <v>1.41309504</v>
      </c>
      <c r="S167" s="182">
        <v>0</v>
      </c>
      <c r="T167" s="183">
        <f>S167*H167</f>
        <v>0</v>
      </c>
      <c r="AR167" s="23" t="s">
        <v>211</v>
      </c>
      <c r="AT167" s="23" t="s">
        <v>206</v>
      </c>
      <c r="AU167" s="23" t="s">
        <v>81</v>
      </c>
      <c r="AY167" s="23" t="s">
        <v>204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23" t="s">
        <v>79</v>
      </c>
      <c r="BK167" s="184">
        <f>ROUND(I167*H167,2)</f>
        <v>0</v>
      </c>
      <c r="BL167" s="23" t="s">
        <v>211</v>
      </c>
      <c r="BM167" s="23" t="s">
        <v>323</v>
      </c>
    </row>
    <row r="168" spans="2:65" s="13" customFormat="1" x14ac:dyDescent="0.35">
      <c r="B168" s="202"/>
      <c r="D168" s="186" t="s">
        <v>213</v>
      </c>
      <c r="E168" s="203" t="s">
        <v>5</v>
      </c>
      <c r="F168" s="204" t="s">
        <v>324</v>
      </c>
      <c r="H168" s="203" t="s">
        <v>5</v>
      </c>
      <c r="I168" s="205"/>
      <c r="L168" s="202"/>
      <c r="M168" s="206"/>
      <c r="N168" s="207"/>
      <c r="O168" s="207"/>
      <c r="P168" s="207"/>
      <c r="Q168" s="207"/>
      <c r="R168" s="207"/>
      <c r="S168" s="207"/>
      <c r="T168" s="208"/>
      <c r="AT168" s="203" t="s">
        <v>213</v>
      </c>
      <c r="AU168" s="203" t="s">
        <v>81</v>
      </c>
      <c r="AV168" s="13" t="s">
        <v>79</v>
      </c>
      <c r="AW168" s="13" t="s">
        <v>35</v>
      </c>
      <c r="AX168" s="13" t="s">
        <v>71</v>
      </c>
      <c r="AY168" s="203" t="s">
        <v>204</v>
      </c>
    </row>
    <row r="169" spans="2:65" s="11" customFormat="1" x14ac:dyDescent="0.35">
      <c r="B169" s="185"/>
      <c r="D169" s="186" t="s">
        <v>213</v>
      </c>
      <c r="E169" s="187" t="s">
        <v>5</v>
      </c>
      <c r="F169" s="188" t="s">
        <v>242</v>
      </c>
      <c r="H169" s="189">
        <v>0.57599999999999996</v>
      </c>
      <c r="I169" s="190"/>
      <c r="L169" s="185"/>
      <c r="M169" s="191"/>
      <c r="N169" s="192"/>
      <c r="O169" s="192"/>
      <c r="P169" s="192"/>
      <c r="Q169" s="192"/>
      <c r="R169" s="192"/>
      <c r="S169" s="192"/>
      <c r="T169" s="193"/>
      <c r="AT169" s="187" t="s">
        <v>213</v>
      </c>
      <c r="AU169" s="187" t="s">
        <v>81</v>
      </c>
      <c r="AV169" s="11" t="s">
        <v>81</v>
      </c>
      <c r="AW169" s="11" t="s">
        <v>35</v>
      </c>
      <c r="AX169" s="11" t="s">
        <v>71</v>
      </c>
      <c r="AY169" s="187" t="s">
        <v>204</v>
      </c>
    </row>
    <row r="170" spans="2:65" s="12" customFormat="1" x14ac:dyDescent="0.35">
      <c r="B170" s="194"/>
      <c r="D170" s="186" t="s">
        <v>213</v>
      </c>
      <c r="E170" s="195" t="s">
        <v>5</v>
      </c>
      <c r="F170" s="196" t="s">
        <v>215</v>
      </c>
      <c r="H170" s="197">
        <v>0.57599999999999996</v>
      </c>
      <c r="I170" s="198"/>
      <c r="L170" s="194"/>
      <c r="M170" s="199"/>
      <c r="N170" s="200"/>
      <c r="O170" s="200"/>
      <c r="P170" s="200"/>
      <c r="Q170" s="200"/>
      <c r="R170" s="200"/>
      <c r="S170" s="200"/>
      <c r="T170" s="201"/>
      <c r="AT170" s="195" t="s">
        <v>213</v>
      </c>
      <c r="AU170" s="195" t="s">
        <v>81</v>
      </c>
      <c r="AV170" s="12" t="s">
        <v>211</v>
      </c>
      <c r="AW170" s="12" t="s">
        <v>35</v>
      </c>
      <c r="AX170" s="12" t="s">
        <v>79</v>
      </c>
      <c r="AY170" s="195" t="s">
        <v>204</v>
      </c>
    </row>
    <row r="171" spans="2:65" s="1" customFormat="1" ht="16.5" customHeight="1" x14ac:dyDescent="0.35">
      <c r="B171" s="172"/>
      <c r="C171" s="173" t="s">
        <v>325</v>
      </c>
      <c r="D171" s="173" t="s">
        <v>206</v>
      </c>
      <c r="E171" s="174" t="s">
        <v>326</v>
      </c>
      <c r="F171" s="175" t="s">
        <v>327</v>
      </c>
      <c r="G171" s="176" t="s">
        <v>265</v>
      </c>
      <c r="H171" s="177">
        <v>0.13800000000000001</v>
      </c>
      <c r="I171" s="178"/>
      <c r="J171" s="179">
        <f>ROUND(I171*H171,2)</f>
        <v>0</v>
      </c>
      <c r="K171" s="175" t="s">
        <v>229</v>
      </c>
      <c r="L171" s="40"/>
      <c r="M171" s="180" t="s">
        <v>5</v>
      </c>
      <c r="N171" s="181" t="s">
        <v>42</v>
      </c>
      <c r="O171" s="41"/>
      <c r="P171" s="182">
        <f>O171*H171</f>
        <v>0</v>
      </c>
      <c r="Q171" s="182">
        <v>1.0601700000000001</v>
      </c>
      <c r="R171" s="182">
        <f>Q171*H171</f>
        <v>0.14630346000000002</v>
      </c>
      <c r="S171" s="182">
        <v>0</v>
      </c>
      <c r="T171" s="183">
        <f>S171*H171</f>
        <v>0</v>
      </c>
      <c r="AR171" s="23" t="s">
        <v>211</v>
      </c>
      <c r="AT171" s="23" t="s">
        <v>206</v>
      </c>
      <c r="AU171" s="23" t="s">
        <v>81</v>
      </c>
      <c r="AY171" s="23" t="s">
        <v>204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23" t="s">
        <v>79</v>
      </c>
      <c r="BK171" s="184">
        <f>ROUND(I171*H171,2)</f>
        <v>0</v>
      </c>
      <c r="BL171" s="23" t="s">
        <v>211</v>
      </c>
      <c r="BM171" s="23" t="s">
        <v>328</v>
      </c>
    </row>
    <row r="172" spans="2:65" s="11" customFormat="1" x14ac:dyDescent="0.35">
      <c r="B172" s="185"/>
      <c r="D172" s="186" t="s">
        <v>213</v>
      </c>
      <c r="E172" s="187" t="s">
        <v>5</v>
      </c>
      <c r="F172" s="188" t="s">
        <v>329</v>
      </c>
      <c r="H172" s="189">
        <v>0.13800000000000001</v>
      </c>
      <c r="I172" s="190"/>
      <c r="L172" s="185"/>
      <c r="M172" s="191"/>
      <c r="N172" s="192"/>
      <c r="O172" s="192"/>
      <c r="P172" s="192"/>
      <c r="Q172" s="192"/>
      <c r="R172" s="192"/>
      <c r="S172" s="192"/>
      <c r="T172" s="193"/>
      <c r="AT172" s="187" t="s">
        <v>213</v>
      </c>
      <c r="AU172" s="187" t="s">
        <v>81</v>
      </c>
      <c r="AV172" s="11" t="s">
        <v>81</v>
      </c>
      <c r="AW172" s="11" t="s">
        <v>35</v>
      </c>
      <c r="AX172" s="11" t="s">
        <v>71</v>
      </c>
      <c r="AY172" s="187" t="s">
        <v>204</v>
      </c>
    </row>
    <row r="173" spans="2:65" s="12" customFormat="1" x14ac:dyDescent="0.35">
      <c r="B173" s="194"/>
      <c r="D173" s="186" t="s">
        <v>213</v>
      </c>
      <c r="E173" s="195" t="s">
        <v>5</v>
      </c>
      <c r="F173" s="196" t="s">
        <v>215</v>
      </c>
      <c r="H173" s="197">
        <v>0.13800000000000001</v>
      </c>
      <c r="I173" s="198"/>
      <c r="L173" s="194"/>
      <c r="M173" s="199"/>
      <c r="N173" s="200"/>
      <c r="O173" s="200"/>
      <c r="P173" s="200"/>
      <c r="Q173" s="200"/>
      <c r="R173" s="200"/>
      <c r="S173" s="200"/>
      <c r="T173" s="201"/>
      <c r="AT173" s="195" t="s">
        <v>213</v>
      </c>
      <c r="AU173" s="195" t="s">
        <v>81</v>
      </c>
      <c r="AV173" s="12" t="s">
        <v>211</v>
      </c>
      <c r="AW173" s="12" t="s">
        <v>35</v>
      </c>
      <c r="AX173" s="12" t="s">
        <v>79</v>
      </c>
      <c r="AY173" s="195" t="s">
        <v>204</v>
      </c>
    </row>
    <row r="174" spans="2:65" s="1" customFormat="1" ht="25.5" customHeight="1" x14ac:dyDescent="0.35">
      <c r="B174" s="172"/>
      <c r="C174" s="173" t="s">
        <v>330</v>
      </c>
      <c r="D174" s="173" t="s">
        <v>206</v>
      </c>
      <c r="E174" s="174" t="s">
        <v>331</v>
      </c>
      <c r="F174" s="175" t="s">
        <v>332</v>
      </c>
      <c r="G174" s="176" t="s">
        <v>333</v>
      </c>
      <c r="H174" s="177">
        <v>12</v>
      </c>
      <c r="I174" s="178"/>
      <c r="J174" s="179">
        <f>ROUND(I174*H174,2)</f>
        <v>0</v>
      </c>
      <c r="K174" s="175" t="s">
        <v>210</v>
      </c>
      <c r="L174" s="40"/>
      <c r="M174" s="180" t="s">
        <v>5</v>
      </c>
      <c r="N174" s="181" t="s">
        <v>42</v>
      </c>
      <c r="O174" s="41"/>
      <c r="P174" s="182">
        <f>O174*H174</f>
        <v>0</v>
      </c>
      <c r="Q174" s="182">
        <v>3.0269999999999998E-2</v>
      </c>
      <c r="R174" s="182">
        <f>Q174*H174</f>
        <v>0.36324000000000001</v>
      </c>
      <c r="S174" s="182">
        <v>0</v>
      </c>
      <c r="T174" s="183">
        <f>S174*H174</f>
        <v>0</v>
      </c>
      <c r="AR174" s="23" t="s">
        <v>211</v>
      </c>
      <c r="AT174" s="23" t="s">
        <v>206</v>
      </c>
      <c r="AU174" s="23" t="s">
        <v>81</v>
      </c>
      <c r="AY174" s="23" t="s">
        <v>204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23" t="s">
        <v>79</v>
      </c>
      <c r="BK174" s="184">
        <f>ROUND(I174*H174,2)</f>
        <v>0</v>
      </c>
      <c r="BL174" s="23" t="s">
        <v>211</v>
      </c>
      <c r="BM174" s="23" t="s">
        <v>334</v>
      </c>
    </row>
    <row r="175" spans="2:65" s="13" customFormat="1" x14ac:dyDescent="0.35">
      <c r="B175" s="202"/>
      <c r="D175" s="186" t="s">
        <v>213</v>
      </c>
      <c r="E175" s="203" t="s">
        <v>5</v>
      </c>
      <c r="F175" s="204" t="s">
        <v>335</v>
      </c>
      <c r="H175" s="203" t="s">
        <v>5</v>
      </c>
      <c r="I175" s="205"/>
      <c r="L175" s="202"/>
      <c r="M175" s="206"/>
      <c r="N175" s="207"/>
      <c r="O175" s="207"/>
      <c r="P175" s="207"/>
      <c r="Q175" s="207"/>
      <c r="R175" s="207"/>
      <c r="S175" s="207"/>
      <c r="T175" s="208"/>
      <c r="AT175" s="203" t="s">
        <v>213</v>
      </c>
      <c r="AU175" s="203" t="s">
        <v>81</v>
      </c>
      <c r="AV175" s="13" t="s">
        <v>79</v>
      </c>
      <c r="AW175" s="13" t="s">
        <v>35</v>
      </c>
      <c r="AX175" s="13" t="s">
        <v>71</v>
      </c>
      <c r="AY175" s="203" t="s">
        <v>204</v>
      </c>
    </row>
    <row r="176" spans="2:65" s="11" customFormat="1" x14ac:dyDescent="0.35">
      <c r="B176" s="185"/>
      <c r="D176" s="186" t="s">
        <v>213</v>
      </c>
      <c r="E176" s="187" t="s">
        <v>5</v>
      </c>
      <c r="F176" s="188" t="s">
        <v>111</v>
      </c>
      <c r="H176" s="189">
        <v>12</v>
      </c>
      <c r="I176" s="190"/>
      <c r="L176" s="185"/>
      <c r="M176" s="191"/>
      <c r="N176" s="192"/>
      <c r="O176" s="192"/>
      <c r="P176" s="192"/>
      <c r="Q176" s="192"/>
      <c r="R176" s="192"/>
      <c r="S176" s="192"/>
      <c r="T176" s="193"/>
      <c r="AT176" s="187" t="s">
        <v>213</v>
      </c>
      <c r="AU176" s="187" t="s">
        <v>81</v>
      </c>
      <c r="AV176" s="11" t="s">
        <v>81</v>
      </c>
      <c r="AW176" s="11" t="s">
        <v>35</v>
      </c>
      <c r="AX176" s="11" t="s">
        <v>71</v>
      </c>
      <c r="AY176" s="187" t="s">
        <v>204</v>
      </c>
    </row>
    <row r="177" spans="2:65" s="12" customFormat="1" x14ac:dyDescent="0.35">
      <c r="B177" s="194"/>
      <c r="D177" s="186" t="s">
        <v>213</v>
      </c>
      <c r="E177" s="195" t="s">
        <v>5</v>
      </c>
      <c r="F177" s="196" t="s">
        <v>215</v>
      </c>
      <c r="H177" s="197">
        <v>12</v>
      </c>
      <c r="I177" s="198"/>
      <c r="L177" s="194"/>
      <c r="M177" s="199"/>
      <c r="N177" s="200"/>
      <c r="O177" s="200"/>
      <c r="P177" s="200"/>
      <c r="Q177" s="200"/>
      <c r="R177" s="200"/>
      <c r="S177" s="200"/>
      <c r="T177" s="201"/>
      <c r="AT177" s="195" t="s">
        <v>213</v>
      </c>
      <c r="AU177" s="195" t="s">
        <v>81</v>
      </c>
      <c r="AV177" s="12" t="s">
        <v>211</v>
      </c>
      <c r="AW177" s="12" t="s">
        <v>35</v>
      </c>
      <c r="AX177" s="12" t="s">
        <v>79</v>
      </c>
      <c r="AY177" s="195" t="s">
        <v>204</v>
      </c>
    </row>
    <row r="178" spans="2:65" s="1" customFormat="1" ht="16.5" customHeight="1" x14ac:dyDescent="0.35">
      <c r="B178" s="172"/>
      <c r="C178" s="209" t="s">
        <v>336</v>
      </c>
      <c r="D178" s="209" t="s">
        <v>292</v>
      </c>
      <c r="E178" s="210" t="s">
        <v>337</v>
      </c>
      <c r="F178" s="211" t="s">
        <v>338</v>
      </c>
      <c r="G178" s="212" t="s">
        <v>285</v>
      </c>
      <c r="H178" s="213">
        <v>54.03</v>
      </c>
      <c r="I178" s="214"/>
      <c r="J178" s="215">
        <f>ROUND(I178*H178,2)</f>
        <v>0</v>
      </c>
      <c r="K178" s="211" t="s">
        <v>5</v>
      </c>
      <c r="L178" s="216"/>
      <c r="M178" s="217" t="s">
        <v>5</v>
      </c>
      <c r="N178" s="218" t="s">
        <v>42</v>
      </c>
      <c r="O178" s="41"/>
      <c r="P178" s="182">
        <f>O178*H178</f>
        <v>0</v>
      </c>
      <c r="Q178" s="182">
        <v>2.2700000000000001E-2</v>
      </c>
      <c r="R178" s="182">
        <f>Q178*H178</f>
        <v>1.2264810000000002</v>
      </c>
      <c r="S178" s="182">
        <v>0</v>
      </c>
      <c r="T178" s="183">
        <f>S178*H178</f>
        <v>0</v>
      </c>
      <c r="AR178" s="23" t="s">
        <v>243</v>
      </c>
      <c r="AT178" s="23" t="s">
        <v>292</v>
      </c>
      <c r="AU178" s="23" t="s">
        <v>81</v>
      </c>
      <c r="AY178" s="23" t="s">
        <v>204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23" t="s">
        <v>79</v>
      </c>
      <c r="BK178" s="184">
        <f>ROUND(I178*H178,2)</f>
        <v>0</v>
      </c>
      <c r="BL178" s="23" t="s">
        <v>211</v>
      </c>
      <c r="BM178" s="23" t="s">
        <v>339</v>
      </c>
    </row>
    <row r="179" spans="2:65" s="11" customFormat="1" x14ac:dyDescent="0.35">
      <c r="B179" s="185"/>
      <c r="D179" s="186" t="s">
        <v>213</v>
      </c>
      <c r="E179" s="187" t="s">
        <v>5</v>
      </c>
      <c r="F179" s="188" t="s">
        <v>340</v>
      </c>
      <c r="H179" s="189">
        <v>54.03</v>
      </c>
      <c r="I179" s="190"/>
      <c r="L179" s="185"/>
      <c r="M179" s="191"/>
      <c r="N179" s="192"/>
      <c r="O179" s="192"/>
      <c r="P179" s="192"/>
      <c r="Q179" s="192"/>
      <c r="R179" s="192"/>
      <c r="S179" s="192"/>
      <c r="T179" s="193"/>
      <c r="AT179" s="187" t="s">
        <v>213</v>
      </c>
      <c r="AU179" s="187" t="s">
        <v>81</v>
      </c>
      <c r="AV179" s="11" t="s">
        <v>81</v>
      </c>
      <c r="AW179" s="11" t="s">
        <v>35</v>
      </c>
      <c r="AX179" s="11" t="s">
        <v>71</v>
      </c>
      <c r="AY179" s="187" t="s">
        <v>204</v>
      </c>
    </row>
    <row r="180" spans="2:65" s="12" customFormat="1" x14ac:dyDescent="0.35">
      <c r="B180" s="194"/>
      <c r="D180" s="186" t="s">
        <v>213</v>
      </c>
      <c r="E180" s="195" t="s">
        <v>5</v>
      </c>
      <c r="F180" s="196" t="s">
        <v>215</v>
      </c>
      <c r="H180" s="197">
        <v>54.03</v>
      </c>
      <c r="I180" s="198"/>
      <c r="L180" s="194"/>
      <c r="M180" s="199"/>
      <c r="N180" s="200"/>
      <c r="O180" s="200"/>
      <c r="P180" s="200"/>
      <c r="Q180" s="200"/>
      <c r="R180" s="200"/>
      <c r="S180" s="200"/>
      <c r="T180" s="201"/>
      <c r="AT180" s="195" t="s">
        <v>213</v>
      </c>
      <c r="AU180" s="195" t="s">
        <v>81</v>
      </c>
      <c r="AV180" s="12" t="s">
        <v>211</v>
      </c>
      <c r="AW180" s="12" t="s">
        <v>35</v>
      </c>
      <c r="AX180" s="12" t="s">
        <v>79</v>
      </c>
      <c r="AY180" s="195" t="s">
        <v>204</v>
      </c>
    </row>
    <row r="181" spans="2:65" s="10" customFormat="1" ht="29.9" customHeight="1" x14ac:dyDescent="0.35">
      <c r="B181" s="159"/>
      <c r="D181" s="160" t="s">
        <v>70</v>
      </c>
      <c r="E181" s="170" t="s">
        <v>219</v>
      </c>
      <c r="F181" s="170" t="s">
        <v>341</v>
      </c>
      <c r="I181" s="162"/>
      <c r="J181" s="171">
        <f>BK181</f>
        <v>0</v>
      </c>
      <c r="L181" s="159"/>
      <c r="M181" s="164"/>
      <c r="N181" s="165"/>
      <c r="O181" s="165"/>
      <c r="P181" s="166">
        <f>SUM(P182:P226)</f>
        <v>0</v>
      </c>
      <c r="Q181" s="165"/>
      <c r="R181" s="166">
        <f>SUM(R182:R226)</f>
        <v>294.14952311999997</v>
      </c>
      <c r="S181" s="165"/>
      <c r="T181" s="167">
        <f>SUM(T182:T226)</f>
        <v>0</v>
      </c>
      <c r="AR181" s="160" t="s">
        <v>79</v>
      </c>
      <c r="AT181" s="168" t="s">
        <v>70</v>
      </c>
      <c r="AU181" s="168" t="s">
        <v>79</v>
      </c>
      <c r="AY181" s="160" t="s">
        <v>204</v>
      </c>
      <c r="BK181" s="169">
        <f>SUM(BK182:BK226)</f>
        <v>0</v>
      </c>
    </row>
    <row r="182" spans="2:65" s="1" customFormat="1" ht="25.5" customHeight="1" x14ac:dyDescent="0.35">
      <c r="B182" s="172"/>
      <c r="C182" s="173" t="s">
        <v>342</v>
      </c>
      <c r="D182" s="173" t="s">
        <v>206</v>
      </c>
      <c r="E182" s="174" t="s">
        <v>343</v>
      </c>
      <c r="F182" s="175" t="s">
        <v>344</v>
      </c>
      <c r="G182" s="176" t="s">
        <v>276</v>
      </c>
      <c r="H182" s="177">
        <v>12.93</v>
      </c>
      <c r="I182" s="178"/>
      <c r="J182" s="179">
        <f>ROUND(I182*H182,2)</f>
        <v>0</v>
      </c>
      <c r="K182" s="175" t="s">
        <v>210</v>
      </c>
      <c r="L182" s="40"/>
      <c r="M182" s="180" t="s">
        <v>5</v>
      </c>
      <c r="N182" s="181" t="s">
        <v>42</v>
      </c>
      <c r="O182" s="41"/>
      <c r="P182" s="182">
        <f>O182*H182</f>
        <v>0</v>
      </c>
      <c r="Q182" s="182">
        <v>0.58443000000000001</v>
      </c>
      <c r="R182" s="182">
        <f>Q182*H182</f>
        <v>7.5566798999999998</v>
      </c>
      <c r="S182" s="182">
        <v>0</v>
      </c>
      <c r="T182" s="183">
        <f>S182*H182</f>
        <v>0</v>
      </c>
      <c r="AR182" s="23" t="s">
        <v>211</v>
      </c>
      <c r="AT182" s="23" t="s">
        <v>206</v>
      </c>
      <c r="AU182" s="23" t="s">
        <v>81</v>
      </c>
      <c r="AY182" s="23" t="s">
        <v>204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23" t="s">
        <v>79</v>
      </c>
      <c r="BK182" s="184">
        <f>ROUND(I182*H182,2)</f>
        <v>0</v>
      </c>
      <c r="BL182" s="23" t="s">
        <v>211</v>
      </c>
      <c r="BM182" s="23" t="s">
        <v>345</v>
      </c>
    </row>
    <row r="183" spans="2:65" s="13" customFormat="1" x14ac:dyDescent="0.35">
      <c r="B183" s="202"/>
      <c r="D183" s="186" t="s">
        <v>213</v>
      </c>
      <c r="E183" s="203" t="s">
        <v>5</v>
      </c>
      <c r="F183" s="204" t="s">
        <v>346</v>
      </c>
      <c r="H183" s="203" t="s">
        <v>5</v>
      </c>
      <c r="I183" s="205"/>
      <c r="L183" s="202"/>
      <c r="M183" s="206"/>
      <c r="N183" s="207"/>
      <c r="O183" s="207"/>
      <c r="P183" s="207"/>
      <c r="Q183" s="207"/>
      <c r="R183" s="207"/>
      <c r="S183" s="207"/>
      <c r="T183" s="208"/>
      <c r="AT183" s="203" t="s">
        <v>213</v>
      </c>
      <c r="AU183" s="203" t="s">
        <v>81</v>
      </c>
      <c r="AV183" s="13" t="s">
        <v>79</v>
      </c>
      <c r="AW183" s="13" t="s">
        <v>35</v>
      </c>
      <c r="AX183" s="13" t="s">
        <v>71</v>
      </c>
      <c r="AY183" s="203" t="s">
        <v>204</v>
      </c>
    </row>
    <row r="184" spans="2:65" s="11" customFormat="1" x14ac:dyDescent="0.35">
      <c r="B184" s="185"/>
      <c r="D184" s="186" t="s">
        <v>213</v>
      </c>
      <c r="E184" s="187" t="s">
        <v>5</v>
      </c>
      <c r="F184" s="188" t="s">
        <v>347</v>
      </c>
      <c r="H184" s="189">
        <v>17.55</v>
      </c>
      <c r="I184" s="190"/>
      <c r="L184" s="185"/>
      <c r="M184" s="191"/>
      <c r="N184" s="192"/>
      <c r="O184" s="192"/>
      <c r="P184" s="192"/>
      <c r="Q184" s="192"/>
      <c r="R184" s="192"/>
      <c r="S184" s="192"/>
      <c r="T184" s="193"/>
      <c r="AT184" s="187" t="s">
        <v>213</v>
      </c>
      <c r="AU184" s="187" t="s">
        <v>81</v>
      </c>
      <c r="AV184" s="11" t="s">
        <v>81</v>
      </c>
      <c r="AW184" s="11" t="s">
        <v>35</v>
      </c>
      <c r="AX184" s="11" t="s">
        <v>71</v>
      </c>
      <c r="AY184" s="187" t="s">
        <v>204</v>
      </c>
    </row>
    <row r="185" spans="2:65" s="13" customFormat="1" x14ac:dyDescent="0.35">
      <c r="B185" s="202"/>
      <c r="D185" s="186" t="s">
        <v>213</v>
      </c>
      <c r="E185" s="203" t="s">
        <v>5</v>
      </c>
      <c r="F185" s="204" t="s">
        <v>348</v>
      </c>
      <c r="H185" s="203" t="s">
        <v>5</v>
      </c>
      <c r="I185" s="205"/>
      <c r="L185" s="202"/>
      <c r="M185" s="206"/>
      <c r="N185" s="207"/>
      <c r="O185" s="207"/>
      <c r="P185" s="207"/>
      <c r="Q185" s="207"/>
      <c r="R185" s="207"/>
      <c r="S185" s="207"/>
      <c r="T185" s="208"/>
      <c r="AT185" s="203" t="s">
        <v>213</v>
      </c>
      <c r="AU185" s="203" t="s">
        <v>81</v>
      </c>
      <c r="AV185" s="13" t="s">
        <v>79</v>
      </c>
      <c r="AW185" s="13" t="s">
        <v>35</v>
      </c>
      <c r="AX185" s="13" t="s">
        <v>71</v>
      </c>
      <c r="AY185" s="203" t="s">
        <v>204</v>
      </c>
    </row>
    <row r="186" spans="2:65" s="11" customFormat="1" x14ac:dyDescent="0.35">
      <c r="B186" s="185"/>
      <c r="D186" s="186" t="s">
        <v>213</v>
      </c>
      <c r="E186" s="187" t="s">
        <v>5</v>
      </c>
      <c r="F186" s="188" t="s">
        <v>349</v>
      </c>
      <c r="H186" s="189">
        <v>-4.62</v>
      </c>
      <c r="I186" s="190"/>
      <c r="L186" s="185"/>
      <c r="M186" s="191"/>
      <c r="N186" s="192"/>
      <c r="O186" s="192"/>
      <c r="P186" s="192"/>
      <c r="Q186" s="192"/>
      <c r="R186" s="192"/>
      <c r="S186" s="192"/>
      <c r="T186" s="193"/>
      <c r="AT186" s="187" t="s">
        <v>213</v>
      </c>
      <c r="AU186" s="187" t="s">
        <v>81</v>
      </c>
      <c r="AV186" s="11" t="s">
        <v>81</v>
      </c>
      <c r="AW186" s="11" t="s">
        <v>35</v>
      </c>
      <c r="AX186" s="11" t="s">
        <v>71</v>
      </c>
      <c r="AY186" s="187" t="s">
        <v>204</v>
      </c>
    </row>
    <row r="187" spans="2:65" s="12" customFormat="1" x14ac:dyDescent="0.35">
      <c r="B187" s="194"/>
      <c r="D187" s="186" t="s">
        <v>213</v>
      </c>
      <c r="E187" s="195" t="s">
        <v>5</v>
      </c>
      <c r="F187" s="196" t="s">
        <v>215</v>
      </c>
      <c r="H187" s="197">
        <v>12.93</v>
      </c>
      <c r="I187" s="198"/>
      <c r="L187" s="194"/>
      <c r="M187" s="199"/>
      <c r="N187" s="200"/>
      <c r="O187" s="200"/>
      <c r="P187" s="200"/>
      <c r="Q187" s="200"/>
      <c r="R187" s="200"/>
      <c r="S187" s="200"/>
      <c r="T187" s="201"/>
      <c r="AT187" s="195" t="s">
        <v>213</v>
      </c>
      <c r="AU187" s="195" t="s">
        <v>81</v>
      </c>
      <c r="AV187" s="12" t="s">
        <v>211</v>
      </c>
      <c r="AW187" s="12" t="s">
        <v>35</v>
      </c>
      <c r="AX187" s="12" t="s">
        <v>79</v>
      </c>
      <c r="AY187" s="195" t="s">
        <v>204</v>
      </c>
    </row>
    <row r="188" spans="2:65" s="1" customFormat="1" ht="25.5" customHeight="1" x14ac:dyDescent="0.35">
      <c r="B188" s="172"/>
      <c r="C188" s="173" t="s">
        <v>350</v>
      </c>
      <c r="D188" s="173" t="s">
        <v>206</v>
      </c>
      <c r="E188" s="174" t="s">
        <v>351</v>
      </c>
      <c r="F188" s="175" t="s">
        <v>352</v>
      </c>
      <c r="G188" s="176" t="s">
        <v>265</v>
      </c>
      <c r="H188" s="177">
        <v>0.93</v>
      </c>
      <c r="I188" s="178"/>
      <c r="J188" s="179">
        <f>ROUND(I188*H188,2)</f>
        <v>0</v>
      </c>
      <c r="K188" s="175" t="s">
        <v>210</v>
      </c>
      <c r="L188" s="40"/>
      <c r="M188" s="180" t="s">
        <v>5</v>
      </c>
      <c r="N188" s="181" t="s">
        <v>42</v>
      </c>
      <c r="O188" s="41"/>
      <c r="P188" s="182">
        <f>O188*H188</f>
        <v>0</v>
      </c>
      <c r="Q188" s="182">
        <v>1.04881</v>
      </c>
      <c r="R188" s="182">
        <f>Q188*H188</f>
        <v>0.97539330000000002</v>
      </c>
      <c r="S188" s="182">
        <v>0</v>
      </c>
      <c r="T188" s="183">
        <f>S188*H188</f>
        <v>0</v>
      </c>
      <c r="AR188" s="23" t="s">
        <v>211</v>
      </c>
      <c r="AT188" s="23" t="s">
        <v>206</v>
      </c>
      <c r="AU188" s="23" t="s">
        <v>81</v>
      </c>
      <c r="AY188" s="23" t="s">
        <v>204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23" t="s">
        <v>79</v>
      </c>
      <c r="BK188" s="184">
        <f>ROUND(I188*H188,2)</f>
        <v>0</v>
      </c>
      <c r="BL188" s="23" t="s">
        <v>211</v>
      </c>
      <c r="BM188" s="23" t="s">
        <v>353</v>
      </c>
    </row>
    <row r="189" spans="2:65" s="1" customFormat="1" ht="16.5" customHeight="1" x14ac:dyDescent="0.35">
      <c r="B189" s="172"/>
      <c r="C189" s="173" t="s">
        <v>354</v>
      </c>
      <c r="D189" s="173" t="s">
        <v>206</v>
      </c>
      <c r="E189" s="174" t="s">
        <v>355</v>
      </c>
      <c r="F189" s="175" t="s">
        <v>356</v>
      </c>
      <c r="G189" s="176" t="s">
        <v>276</v>
      </c>
      <c r="H189" s="177">
        <v>428.5</v>
      </c>
      <c r="I189" s="178"/>
      <c r="J189" s="179">
        <f>ROUND(I189*H189,2)</f>
        <v>0</v>
      </c>
      <c r="K189" s="175" t="s">
        <v>5</v>
      </c>
      <c r="L189" s="40"/>
      <c r="M189" s="180" t="s">
        <v>5</v>
      </c>
      <c r="N189" s="181" t="s">
        <v>42</v>
      </c>
      <c r="O189" s="41"/>
      <c r="P189" s="182">
        <f>O189*H189</f>
        <v>0</v>
      </c>
      <c r="Q189" s="182">
        <v>0.30332999999999999</v>
      </c>
      <c r="R189" s="182">
        <f>Q189*H189</f>
        <v>129.97690499999999</v>
      </c>
      <c r="S189" s="182">
        <v>0</v>
      </c>
      <c r="T189" s="183">
        <f>S189*H189</f>
        <v>0</v>
      </c>
      <c r="AR189" s="23" t="s">
        <v>211</v>
      </c>
      <c r="AT189" s="23" t="s">
        <v>206</v>
      </c>
      <c r="AU189" s="23" t="s">
        <v>81</v>
      </c>
      <c r="AY189" s="23" t="s">
        <v>204</v>
      </c>
      <c r="BE189" s="184">
        <f>IF(N189="základní",J189,0)</f>
        <v>0</v>
      </c>
      <c r="BF189" s="184">
        <f>IF(N189="snížená",J189,0)</f>
        <v>0</v>
      </c>
      <c r="BG189" s="184">
        <f>IF(N189="zákl. přenesená",J189,0)</f>
        <v>0</v>
      </c>
      <c r="BH189" s="184">
        <f>IF(N189="sníž. přenesená",J189,0)</f>
        <v>0</v>
      </c>
      <c r="BI189" s="184">
        <f>IF(N189="nulová",J189,0)</f>
        <v>0</v>
      </c>
      <c r="BJ189" s="23" t="s">
        <v>79</v>
      </c>
      <c r="BK189" s="184">
        <f>ROUND(I189*H189,2)</f>
        <v>0</v>
      </c>
      <c r="BL189" s="23" t="s">
        <v>211</v>
      </c>
      <c r="BM189" s="23" t="s">
        <v>357</v>
      </c>
    </row>
    <row r="190" spans="2:65" s="1" customFormat="1" ht="16.5" customHeight="1" x14ac:dyDescent="0.35">
      <c r="B190" s="172"/>
      <c r="C190" s="173" t="s">
        <v>358</v>
      </c>
      <c r="D190" s="173" t="s">
        <v>206</v>
      </c>
      <c r="E190" s="174" t="s">
        <v>359</v>
      </c>
      <c r="F190" s="175" t="s">
        <v>360</v>
      </c>
      <c r="G190" s="176" t="s">
        <v>333</v>
      </c>
      <c r="H190" s="177">
        <v>2</v>
      </c>
      <c r="I190" s="178"/>
      <c r="J190" s="179">
        <f>ROUND(I190*H190,2)</f>
        <v>0</v>
      </c>
      <c r="K190" s="175" t="s">
        <v>210</v>
      </c>
      <c r="L190" s="40"/>
      <c r="M190" s="180" t="s">
        <v>5</v>
      </c>
      <c r="N190" s="181" t="s">
        <v>42</v>
      </c>
      <c r="O190" s="41"/>
      <c r="P190" s="182">
        <f>O190*H190</f>
        <v>0</v>
      </c>
      <c r="Q190" s="182">
        <v>0.11378000000000001</v>
      </c>
      <c r="R190" s="182">
        <f>Q190*H190</f>
        <v>0.22756000000000001</v>
      </c>
      <c r="S190" s="182">
        <v>0</v>
      </c>
      <c r="T190" s="183">
        <f>S190*H190</f>
        <v>0</v>
      </c>
      <c r="AR190" s="23" t="s">
        <v>211</v>
      </c>
      <c r="AT190" s="23" t="s">
        <v>206</v>
      </c>
      <c r="AU190" s="23" t="s">
        <v>81</v>
      </c>
      <c r="AY190" s="23" t="s">
        <v>204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23" t="s">
        <v>79</v>
      </c>
      <c r="BK190" s="184">
        <f>ROUND(I190*H190,2)</f>
        <v>0</v>
      </c>
      <c r="BL190" s="23" t="s">
        <v>211</v>
      </c>
      <c r="BM190" s="23" t="s">
        <v>361</v>
      </c>
    </row>
    <row r="191" spans="2:65" s="11" customFormat="1" x14ac:dyDescent="0.35">
      <c r="B191" s="185"/>
      <c r="D191" s="186" t="s">
        <v>213</v>
      </c>
      <c r="E191" s="187" t="s">
        <v>5</v>
      </c>
      <c r="F191" s="188" t="s">
        <v>362</v>
      </c>
      <c r="H191" s="189">
        <v>2</v>
      </c>
      <c r="I191" s="190"/>
      <c r="L191" s="185"/>
      <c r="M191" s="191"/>
      <c r="N191" s="192"/>
      <c r="O191" s="192"/>
      <c r="P191" s="192"/>
      <c r="Q191" s="192"/>
      <c r="R191" s="192"/>
      <c r="S191" s="192"/>
      <c r="T191" s="193"/>
      <c r="AT191" s="187" t="s">
        <v>213</v>
      </c>
      <c r="AU191" s="187" t="s">
        <v>81</v>
      </c>
      <c r="AV191" s="11" t="s">
        <v>81</v>
      </c>
      <c r="AW191" s="11" t="s">
        <v>35</v>
      </c>
      <c r="AX191" s="11" t="s">
        <v>71</v>
      </c>
      <c r="AY191" s="187" t="s">
        <v>204</v>
      </c>
    </row>
    <row r="192" spans="2:65" s="12" customFormat="1" x14ac:dyDescent="0.35">
      <c r="B192" s="194"/>
      <c r="D192" s="186" t="s">
        <v>213</v>
      </c>
      <c r="E192" s="195" t="s">
        <v>5</v>
      </c>
      <c r="F192" s="196" t="s">
        <v>215</v>
      </c>
      <c r="H192" s="197">
        <v>2</v>
      </c>
      <c r="I192" s="198"/>
      <c r="L192" s="194"/>
      <c r="M192" s="199"/>
      <c r="N192" s="200"/>
      <c r="O192" s="200"/>
      <c r="P192" s="200"/>
      <c r="Q192" s="200"/>
      <c r="R192" s="200"/>
      <c r="S192" s="200"/>
      <c r="T192" s="201"/>
      <c r="AT192" s="195" t="s">
        <v>213</v>
      </c>
      <c r="AU192" s="195" t="s">
        <v>81</v>
      </c>
      <c r="AV192" s="12" t="s">
        <v>211</v>
      </c>
      <c r="AW192" s="12" t="s">
        <v>35</v>
      </c>
      <c r="AX192" s="12" t="s">
        <v>79</v>
      </c>
      <c r="AY192" s="195" t="s">
        <v>204</v>
      </c>
    </row>
    <row r="193" spans="2:65" s="1" customFormat="1" ht="25.5" customHeight="1" x14ac:dyDescent="0.35">
      <c r="B193" s="172"/>
      <c r="C193" s="173" t="s">
        <v>363</v>
      </c>
      <c r="D193" s="173" t="s">
        <v>206</v>
      </c>
      <c r="E193" s="174" t="s">
        <v>364</v>
      </c>
      <c r="F193" s="175" t="s">
        <v>365</v>
      </c>
      <c r="G193" s="176" t="s">
        <v>333</v>
      </c>
      <c r="H193" s="177">
        <v>12</v>
      </c>
      <c r="I193" s="178"/>
      <c r="J193" s="179">
        <f>ROUND(I193*H193,2)</f>
        <v>0</v>
      </c>
      <c r="K193" s="175" t="s">
        <v>210</v>
      </c>
      <c r="L193" s="40"/>
      <c r="M193" s="180" t="s">
        <v>5</v>
      </c>
      <c r="N193" s="181" t="s">
        <v>42</v>
      </c>
      <c r="O193" s="41"/>
      <c r="P193" s="182">
        <f>O193*H193</f>
        <v>0</v>
      </c>
      <c r="Q193" s="182">
        <v>6.3549999999999995E-2</v>
      </c>
      <c r="R193" s="182">
        <f>Q193*H193</f>
        <v>0.76259999999999994</v>
      </c>
      <c r="S193" s="182">
        <v>0</v>
      </c>
      <c r="T193" s="183">
        <f>S193*H193</f>
        <v>0</v>
      </c>
      <c r="AR193" s="23" t="s">
        <v>211</v>
      </c>
      <c r="AT193" s="23" t="s">
        <v>206</v>
      </c>
      <c r="AU193" s="23" t="s">
        <v>81</v>
      </c>
      <c r="AY193" s="23" t="s">
        <v>204</v>
      </c>
      <c r="BE193" s="184">
        <f>IF(N193="základní",J193,0)</f>
        <v>0</v>
      </c>
      <c r="BF193" s="184">
        <f>IF(N193="snížená",J193,0)</f>
        <v>0</v>
      </c>
      <c r="BG193" s="184">
        <f>IF(N193="zákl. přenesená",J193,0)</f>
        <v>0</v>
      </c>
      <c r="BH193" s="184">
        <f>IF(N193="sníž. přenesená",J193,0)</f>
        <v>0</v>
      </c>
      <c r="BI193" s="184">
        <f>IF(N193="nulová",J193,0)</f>
        <v>0</v>
      </c>
      <c r="BJ193" s="23" t="s">
        <v>79</v>
      </c>
      <c r="BK193" s="184">
        <f>ROUND(I193*H193,2)</f>
        <v>0</v>
      </c>
      <c r="BL193" s="23" t="s">
        <v>211</v>
      </c>
      <c r="BM193" s="23" t="s">
        <v>366</v>
      </c>
    </row>
    <row r="194" spans="2:65" s="11" customFormat="1" x14ac:dyDescent="0.35">
      <c r="B194" s="185"/>
      <c r="D194" s="186" t="s">
        <v>213</v>
      </c>
      <c r="E194" s="187" t="s">
        <v>5</v>
      </c>
      <c r="F194" s="188" t="s">
        <v>367</v>
      </c>
      <c r="H194" s="189">
        <v>4</v>
      </c>
      <c r="I194" s="190"/>
      <c r="L194" s="185"/>
      <c r="M194" s="191"/>
      <c r="N194" s="192"/>
      <c r="O194" s="192"/>
      <c r="P194" s="192"/>
      <c r="Q194" s="192"/>
      <c r="R194" s="192"/>
      <c r="S194" s="192"/>
      <c r="T194" s="193"/>
      <c r="AT194" s="187" t="s">
        <v>213</v>
      </c>
      <c r="AU194" s="187" t="s">
        <v>81</v>
      </c>
      <c r="AV194" s="11" t="s">
        <v>81</v>
      </c>
      <c r="AW194" s="11" t="s">
        <v>35</v>
      </c>
      <c r="AX194" s="11" t="s">
        <v>71</v>
      </c>
      <c r="AY194" s="187" t="s">
        <v>204</v>
      </c>
    </row>
    <row r="195" spans="2:65" s="11" customFormat="1" x14ac:dyDescent="0.35">
      <c r="B195" s="185"/>
      <c r="D195" s="186" t="s">
        <v>213</v>
      </c>
      <c r="E195" s="187" t="s">
        <v>5</v>
      </c>
      <c r="F195" s="188" t="s">
        <v>368</v>
      </c>
      <c r="H195" s="189">
        <v>8</v>
      </c>
      <c r="I195" s="190"/>
      <c r="L195" s="185"/>
      <c r="M195" s="191"/>
      <c r="N195" s="192"/>
      <c r="O195" s="192"/>
      <c r="P195" s="192"/>
      <c r="Q195" s="192"/>
      <c r="R195" s="192"/>
      <c r="S195" s="192"/>
      <c r="T195" s="193"/>
      <c r="AT195" s="187" t="s">
        <v>213</v>
      </c>
      <c r="AU195" s="187" t="s">
        <v>81</v>
      </c>
      <c r="AV195" s="11" t="s">
        <v>81</v>
      </c>
      <c r="AW195" s="11" t="s">
        <v>35</v>
      </c>
      <c r="AX195" s="11" t="s">
        <v>71</v>
      </c>
      <c r="AY195" s="187" t="s">
        <v>204</v>
      </c>
    </row>
    <row r="196" spans="2:65" s="12" customFormat="1" x14ac:dyDescent="0.35">
      <c r="B196" s="194"/>
      <c r="D196" s="186" t="s">
        <v>213</v>
      </c>
      <c r="E196" s="195" t="s">
        <v>5</v>
      </c>
      <c r="F196" s="196" t="s">
        <v>215</v>
      </c>
      <c r="H196" s="197">
        <v>12</v>
      </c>
      <c r="I196" s="198"/>
      <c r="L196" s="194"/>
      <c r="M196" s="199"/>
      <c r="N196" s="200"/>
      <c r="O196" s="200"/>
      <c r="P196" s="200"/>
      <c r="Q196" s="200"/>
      <c r="R196" s="200"/>
      <c r="S196" s="200"/>
      <c r="T196" s="201"/>
      <c r="AT196" s="195" t="s">
        <v>213</v>
      </c>
      <c r="AU196" s="195" t="s">
        <v>81</v>
      </c>
      <c r="AV196" s="12" t="s">
        <v>211</v>
      </c>
      <c r="AW196" s="12" t="s">
        <v>35</v>
      </c>
      <c r="AX196" s="12" t="s">
        <v>79</v>
      </c>
      <c r="AY196" s="195" t="s">
        <v>204</v>
      </c>
    </row>
    <row r="197" spans="2:65" s="1" customFormat="1" ht="25.5" customHeight="1" x14ac:dyDescent="0.35">
      <c r="B197" s="172"/>
      <c r="C197" s="173" t="s">
        <v>369</v>
      </c>
      <c r="D197" s="173" t="s">
        <v>206</v>
      </c>
      <c r="E197" s="174" t="s">
        <v>370</v>
      </c>
      <c r="F197" s="175" t="s">
        <v>371</v>
      </c>
      <c r="G197" s="176" t="s">
        <v>333</v>
      </c>
      <c r="H197" s="177">
        <v>4</v>
      </c>
      <c r="I197" s="178"/>
      <c r="J197" s="179">
        <f>ROUND(I197*H197,2)</f>
        <v>0</v>
      </c>
      <c r="K197" s="175" t="s">
        <v>210</v>
      </c>
      <c r="L197" s="40"/>
      <c r="M197" s="180" t="s">
        <v>5</v>
      </c>
      <c r="N197" s="181" t="s">
        <v>42</v>
      </c>
      <c r="O197" s="41"/>
      <c r="P197" s="182">
        <f>O197*H197</f>
        <v>0</v>
      </c>
      <c r="Q197" s="182">
        <v>0.12705</v>
      </c>
      <c r="R197" s="182">
        <f>Q197*H197</f>
        <v>0.50819999999999999</v>
      </c>
      <c r="S197" s="182">
        <v>0</v>
      </c>
      <c r="T197" s="183">
        <f>S197*H197</f>
        <v>0</v>
      </c>
      <c r="AR197" s="23" t="s">
        <v>211</v>
      </c>
      <c r="AT197" s="23" t="s">
        <v>206</v>
      </c>
      <c r="AU197" s="23" t="s">
        <v>81</v>
      </c>
      <c r="AY197" s="23" t="s">
        <v>204</v>
      </c>
      <c r="BE197" s="184">
        <f>IF(N197="základní",J197,0)</f>
        <v>0</v>
      </c>
      <c r="BF197" s="184">
        <f>IF(N197="snížená",J197,0)</f>
        <v>0</v>
      </c>
      <c r="BG197" s="184">
        <f>IF(N197="zákl. přenesená",J197,0)</f>
        <v>0</v>
      </c>
      <c r="BH197" s="184">
        <f>IF(N197="sníž. přenesená",J197,0)</f>
        <v>0</v>
      </c>
      <c r="BI197" s="184">
        <f>IF(N197="nulová",J197,0)</f>
        <v>0</v>
      </c>
      <c r="BJ197" s="23" t="s">
        <v>79</v>
      </c>
      <c r="BK197" s="184">
        <f>ROUND(I197*H197,2)</f>
        <v>0</v>
      </c>
      <c r="BL197" s="23" t="s">
        <v>211</v>
      </c>
      <c r="BM197" s="23" t="s">
        <v>372</v>
      </c>
    </row>
    <row r="198" spans="2:65" s="11" customFormat="1" x14ac:dyDescent="0.35">
      <c r="B198" s="185"/>
      <c r="D198" s="186" t="s">
        <v>213</v>
      </c>
      <c r="E198" s="187" t="s">
        <v>5</v>
      </c>
      <c r="F198" s="188" t="s">
        <v>373</v>
      </c>
      <c r="H198" s="189">
        <v>4</v>
      </c>
      <c r="I198" s="190"/>
      <c r="L198" s="185"/>
      <c r="M198" s="191"/>
      <c r="N198" s="192"/>
      <c r="O198" s="192"/>
      <c r="P198" s="192"/>
      <c r="Q198" s="192"/>
      <c r="R198" s="192"/>
      <c r="S198" s="192"/>
      <c r="T198" s="193"/>
      <c r="AT198" s="187" t="s">
        <v>213</v>
      </c>
      <c r="AU198" s="187" t="s">
        <v>81</v>
      </c>
      <c r="AV198" s="11" t="s">
        <v>81</v>
      </c>
      <c r="AW198" s="11" t="s">
        <v>35</v>
      </c>
      <c r="AX198" s="11" t="s">
        <v>71</v>
      </c>
      <c r="AY198" s="187" t="s">
        <v>204</v>
      </c>
    </row>
    <row r="199" spans="2:65" s="12" customFormat="1" x14ac:dyDescent="0.35">
      <c r="B199" s="194"/>
      <c r="D199" s="186" t="s">
        <v>213</v>
      </c>
      <c r="E199" s="195" t="s">
        <v>5</v>
      </c>
      <c r="F199" s="196" t="s">
        <v>215</v>
      </c>
      <c r="H199" s="197">
        <v>4</v>
      </c>
      <c r="I199" s="198"/>
      <c r="L199" s="194"/>
      <c r="M199" s="199"/>
      <c r="N199" s="200"/>
      <c r="O199" s="200"/>
      <c r="P199" s="200"/>
      <c r="Q199" s="200"/>
      <c r="R199" s="200"/>
      <c r="S199" s="200"/>
      <c r="T199" s="201"/>
      <c r="AT199" s="195" t="s">
        <v>213</v>
      </c>
      <c r="AU199" s="195" t="s">
        <v>81</v>
      </c>
      <c r="AV199" s="12" t="s">
        <v>211</v>
      </c>
      <c r="AW199" s="12" t="s">
        <v>35</v>
      </c>
      <c r="AX199" s="12" t="s">
        <v>79</v>
      </c>
      <c r="AY199" s="195" t="s">
        <v>204</v>
      </c>
    </row>
    <row r="200" spans="2:65" s="1" customFormat="1" ht="25.5" customHeight="1" x14ac:dyDescent="0.35">
      <c r="B200" s="172"/>
      <c r="C200" s="173" t="s">
        <v>374</v>
      </c>
      <c r="D200" s="173" t="s">
        <v>206</v>
      </c>
      <c r="E200" s="174" t="s">
        <v>375</v>
      </c>
      <c r="F200" s="175" t="s">
        <v>376</v>
      </c>
      <c r="G200" s="176" t="s">
        <v>265</v>
      </c>
      <c r="H200" s="177">
        <v>0.128</v>
      </c>
      <c r="I200" s="178"/>
      <c r="J200" s="179">
        <f>ROUND(I200*H200,2)</f>
        <v>0</v>
      </c>
      <c r="K200" s="175" t="s">
        <v>210</v>
      </c>
      <c r="L200" s="40"/>
      <c r="M200" s="180" t="s">
        <v>5</v>
      </c>
      <c r="N200" s="181" t="s">
        <v>42</v>
      </c>
      <c r="O200" s="41"/>
      <c r="P200" s="182">
        <f>O200*H200</f>
        <v>0</v>
      </c>
      <c r="Q200" s="182">
        <v>1.7090000000000001E-2</v>
      </c>
      <c r="R200" s="182">
        <f>Q200*H200</f>
        <v>2.1875200000000001E-3</v>
      </c>
      <c r="S200" s="182">
        <v>0</v>
      </c>
      <c r="T200" s="183">
        <f>S200*H200</f>
        <v>0</v>
      </c>
      <c r="AR200" s="23" t="s">
        <v>211</v>
      </c>
      <c r="AT200" s="23" t="s">
        <v>206</v>
      </c>
      <c r="AU200" s="23" t="s">
        <v>81</v>
      </c>
      <c r="AY200" s="23" t="s">
        <v>204</v>
      </c>
      <c r="BE200" s="184">
        <f>IF(N200="základní",J200,0)</f>
        <v>0</v>
      </c>
      <c r="BF200" s="184">
        <f>IF(N200="snížená",J200,0)</f>
        <v>0</v>
      </c>
      <c r="BG200" s="184">
        <f>IF(N200="zákl. přenesená",J200,0)</f>
        <v>0</v>
      </c>
      <c r="BH200" s="184">
        <f>IF(N200="sníž. přenesená",J200,0)</f>
        <v>0</v>
      </c>
      <c r="BI200" s="184">
        <f>IF(N200="nulová",J200,0)</f>
        <v>0</v>
      </c>
      <c r="BJ200" s="23" t="s">
        <v>79</v>
      </c>
      <c r="BK200" s="184">
        <f>ROUND(I200*H200,2)</f>
        <v>0</v>
      </c>
      <c r="BL200" s="23" t="s">
        <v>211</v>
      </c>
      <c r="BM200" s="23" t="s">
        <v>377</v>
      </c>
    </row>
    <row r="201" spans="2:65" s="11" customFormat="1" x14ac:dyDescent="0.35">
      <c r="B201" s="185"/>
      <c r="D201" s="186" t="s">
        <v>213</v>
      </c>
      <c r="E201" s="187" t="s">
        <v>5</v>
      </c>
      <c r="F201" s="188" t="s">
        <v>378</v>
      </c>
      <c r="H201" s="189">
        <v>0.128</v>
      </c>
      <c r="I201" s="190"/>
      <c r="L201" s="185"/>
      <c r="M201" s="191"/>
      <c r="N201" s="192"/>
      <c r="O201" s="192"/>
      <c r="P201" s="192"/>
      <c r="Q201" s="192"/>
      <c r="R201" s="192"/>
      <c r="S201" s="192"/>
      <c r="T201" s="193"/>
      <c r="AT201" s="187" t="s">
        <v>213</v>
      </c>
      <c r="AU201" s="187" t="s">
        <v>81</v>
      </c>
      <c r="AV201" s="11" t="s">
        <v>81</v>
      </c>
      <c r="AW201" s="11" t="s">
        <v>35</v>
      </c>
      <c r="AX201" s="11" t="s">
        <v>71</v>
      </c>
      <c r="AY201" s="187" t="s">
        <v>204</v>
      </c>
    </row>
    <row r="202" spans="2:65" s="12" customFormat="1" x14ac:dyDescent="0.35">
      <c r="B202" s="194"/>
      <c r="D202" s="186" t="s">
        <v>213</v>
      </c>
      <c r="E202" s="195" t="s">
        <v>5</v>
      </c>
      <c r="F202" s="196" t="s">
        <v>215</v>
      </c>
      <c r="H202" s="197">
        <v>0.128</v>
      </c>
      <c r="I202" s="198"/>
      <c r="L202" s="194"/>
      <c r="M202" s="199"/>
      <c r="N202" s="200"/>
      <c r="O202" s="200"/>
      <c r="P202" s="200"/>
      <c r="Q202" s="200"/>
      <c r="R202" s="200"/>
      <c r="S202" s="200"/>
      <c r="T202" s="201"/>
      <c r="AT202" s="195" t="s">
        <v>213</v>
      </c>
      <c r="AU202" s="195" t="s">
        <v>81</v>
      </c>
      <c r="AV202" s="12" t="s">
        <v>211</v>
      </c>
      <c r="AW202" s="12" t="s">
        <v>35</v>
      </c>
      <c r="AX202" s="12" t="s">
        <v>79</v>
      </c>
      <c r="AY202" s="195" t="s">
        <v>204</v>
      </c>
    </row>
    <row r="203" spans="2:65" s="1" customFormat="1" ht="16.5" customHeight="1" x14ac:dyDescent="0.35">
      <c r="B203" s="172"/>
      <c r="C203" s="209" t="s">
        <v>379</v>
      </c>
      <c r="D203" s="209" t="s">
        <v>292</v>
      </c>
      <c r="E203" s="210" t="s">
        <v>380</v>
      </c>
      <c r="F203" s="211" t="s">
        <v>381</v>
      </c>
      <c r="G203" s="212" t="s">
        <v>265</v>
      </c>
      <c r="H203" s="213">
        <v>0.128</v>
      </c>
      <c r="I203" s="214"/>
      <c r="J203" s="215">
        <f>ROUND(I203*H203,2)</f>
        <v>0</v>
      </c>
      <c r="K203" s="211" t="s">
        <v>210</v>
      </c>
      <c r="L203" s="216"/>
      <c r="M203" s="217" t="s">
        <v>5</v>
      </c>
      <c r="N203" s="218" t="s">
        <v>42</v>
      </c>
      <c r="O203" s="41"/>
      <c r="P203" s="182">
        <f>O203*H203</f>
        <v>0</v>
      </c>
      <c r="Q203" s="182">
        <v>1</v>
      </c>
      <c r="R203" s="182">
        <f>Q203*H203</f>
        <v>0.128</v>
      </c>
      <c r="S203" s="182">
        <v>0</v>
      </c>
      <c r="T203" s="183">
        <f>S203*H203</f>
        <v>0</v>
      </c>
      <c r="AR203" s="23" t="s">
        <v>243</v>
      </c>
      <c r="AT203" s="23" t="s">
        <v>292</v>
      </c>
      <c r="AU203" s="23" t="s">
        <v>81</v>
      </c>
      <c r="AY203" s="23" t="s">
        <v>204</v>
      </c>
      <c r="BE203" s="184">
        <f>IF(N203="základní",J203,0)</f>
        <v>0</v>
      </c>
      <c r="BF203" s="184">
        <f>IF(N203="snížená",J203,0)</f>
        <v>0</v>
      </c>
      <c r="BG203" s="184">
        <f>IF(N203="zákl. přenesená",J203,0)</f>
        <v>0</v>
      </c>
      <c r="BH203" s="184">
        <f>IF(N203="sníž. přenesená",J203,0)</f>
        <v>0</v>
      </c>
      <c r="BI203" s="184">
        <f>IF(N203="nulová",J203,0)</f>
        <v>0</v>
      </c>
      <c r="BJ203" s="23" t="s">
        <v>79</v>
      </c>
      <c r="BK203" s="184">
        <f>ROUND(I203*H203,2)</f>
        <v>0</v>
      </c>
      <c r="BL203" s="23" t="s">
        <v>211</v>
      </c>
      <c r="BM203" s="23" t="s">
        <v>382</v>
      </c>
    </row>
    <row r="204" spans="2:65" s="1" customFormat="1" ht="25.5" customHeight="1" x14ac:dyDescent="0.35">
      <c r="B204" s="172"/>
      <c r="C204" s="173" t="s">
        <v>383</v>
      </c>
      <c r="D204" s="173" t="s">
        <v>206</v>
      </c>
      <c r="E204" s="174" t="s">
        <v>384</v>
      </c>
      <c r="F204" s="175" t="s">
        <v>385</v>
      </c>
      <c r="G204" s="176" t="s">
        <v>333</v>
      </c>
      <c r="H204" s="177">
        <v>18</v>
      </c>
      <c r="I204" s="178"/>
      <c r="J204" s="179">
        <f>ROUND(I204*H204,2)</f>
        <v>0</v>
      </c>
      <c r="K204" s="175" t="s">
        <v>210</v>
      </c>
      <c r="L204" s="40"/>
      <c r="M204" s="180" t="s">
        <v>5</v>
      </c>
      <c r="N204" s="181" t="s">
        <v>42</v>
      </c>
      <c r="O204" s="41"/>
      <c r="P204" s="182">
        <f>O204*H204</f>
        <v>0</v>
      </c>
      <c r="Q204" s="182">
        <v>0.29876999999999998</v>
      </c>
      <c r="R204" s="182">
        <f>Q204*H204</f>
        <v>5.3778600000000001</v>
      </c>
      <c r="S204" s="182">
        <v>0</v>
      </c>
      <c r="T204" s="183">
        <f>S204*H204</f>
        <v>0</v>
      </c>
      <c r="AR204" s="23" t="s">
        <v>211</v>
      </c>
      <c r="AT204" s="23" t="s">
        <v>206</v>
      </c>
      <c r="AU204" s="23" t="s">
        <v>81</v>
      </c>
      <c r="AY204" s="23" t="s">
        <v>204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23" t="s">
        <v>79</v>
      </c>
      <c r="BK204" s="184">
        <f>ROUND(I204*H204,2)</f>
        <v>0</v>
      </c>
      <c r="BL204" s="23" t="s">
        <v>211</v>
      </c>
      <c r="BM204" s="23" t="s">
        <v>386</v>
      </c>
    </row>
    <row r="205" spans="2:65" s="13" customFormat="1" x14ac:dyDescent="0.35">
      <c r="B205" s="202"/>
      <c r="D205" s="186" t="s">
        <v>213</v>
      </c>
      <c r="E205" s="203" t="s">
        <v>5</v>
      </c>
      <c r="F205" s="204" t="s">
        <v>387</v>
      </c>
      <c r="H205" s="203" t="s">
        <v>5</v>
      </c>
      <c r="I205" s="205"/>
      <c r="L205" s="202"/>
      <c r="M205" s="206"/>
      <c r="N205" s="207"/>
      <c r="O205" s="207"/>
      <c r="P205" s="207"/>
      <c r="Q205" s="207"/>
      <c r="R205" s="207"/>
      <c r="S205" s="207"/>
      <c r="T205" s="208"/>
      <c r="AT205" s="203" t="s">
        <v>213</v>
      </c>
      <c r="AU205" s="203" t="s">
        <v>81</v>
      </c>
      <c r="AV205" s="13" t="s">
        <v>79</v>
      </c>
      <c r="AW205" s="13" t="s">
        <v>35</v>
      </c>
      <c r="AX205" s="13" t="s">
        <v>71</v>
      </c>
      <c r="AY205" s="203" t="s">
        <v>204</v>
      </c>
    </row>
    <row r="206" spans="2:65" s="11" customFormat="1" x14ac:dyDescent="0.35">
      <c r="B206" s="185"/>
      <c r="D206" s="186" t="s">
        <v>213</v>
      </c>
      <c r="E206" s="187" t="s">
        <v>5</v>
      </c>
      <c r="F206" s="188" t="s">
        <v>128</v>
      </c>
      <c r="H206" s="189">
        <v>18</v>
      </c>
      <c r="I206" s="190"/>
      <c r="L206" s="185"/>
      <c r="M206" s="191"/>
      <c r="N206" s="192"/>
      <c r="O206" s="192"/>
      <c r="P206" s="192"/>
      <c r="Q206" s="192"/>
      <c r="R206" s="192"/>
      <c r="S206" s="192"/>
      <c r="T206" s="193"/>
      <c r="AT206" s="187" t="s">
        <v>213</v>
      </c>
      <c r="AU206" s="187" t="s">
        <v>81</v>
      </c>
      <c r="AV206" s="11" t="s">
        <v>81</v>
      </c>
      <c r="AW206" s="11" t="s">
        <v>35</v>
      </c>
      <c r="AX206" s="11" t="s">
        <v>71</v>
      </c>
      <c r="AY206" s="187" t="s">
        <v>204</v>
      </c>
    </row>
    <row r="207" spans="2:65" s="12" customFormat="1" x14ac:dyDescent="0.35">
      <c r="B207" s="194"/>
      <c r="D207" s="186" t="s">
        <v>213</v>
      </c>
      <c r="E207" s="195" t="s">
        <v>5</v>
      </c>
      <c r="F207" s="196" t="s">
        <v>215</v>
      </c>
      <c r="H207" s="197">
        <v>18</v>
      </c>
      <c r="I207" s="198"/>
      <c r="L207" s="194"/>
      <c r="M207" s="199"/>
      <c r="N207" s="200"/>
      <c r="O207" s="200"/>
      <c r="P207" s="200"/>
      <c r="Q207" s="200"/>
      <c r="R207" s="200"/>
      <c r="S207" s="200"/>
      <c r="T207" s="201"/>
      <c r="AT207" s="195" t="s">
        <v>213</v>
      </c>
      <c r="AU207" s="195" t="s">
        <v>81</v>
      </c>
      <c r="AV207" s="12" t="s">
        <v>211</v>
      </c>
      <c r="AW207" s="12" t="s">
        <v>35</v>
      </c>
      <c r="AX207" s="12" t="s">
        <v>79</v>
      </c>
      <c r="AY207" s="195" t="s">
        <v>204</v>
      </c>
    </row>
    <row r="208" spans="2:65" s="1" customFormat="1" ht="16.5" customHeight="1" x14ac:dyDescent="0.35">
      <c r="B208" s="172"/>
      <c r="C208" s="209" t="s">
        <v>388</v>
      </c>
      <c r="D208" s="209" t="s">
        <v>292</v>
      </c>
      <c r="E208" s="210" t="s">
        <v>389</v>
      </c>
      <c r="F208" s="211" t="s">
        <v>390</v>
      </c>
      <c r="G208" s="212" t="s">
        <v>333</v>
      </c>
      <c r="H208" s="213">
        <v>18</v>
      </c>
      <c r="I208" s="214"/>
      <c r="J208" s="215">
        <f>ROUND(I208*H208,2)</f>
        <v>0</v>
      </c>
      <c r="K208" s="211" t="s">
        <v>210</v>
      </c>
      <c r="L208" s="216"/>
      <c r="M208" s="217" t="s">
        <v>5</v>
      </c>
      <c r="N208" s="218" t="s">
        <v>42</v>
      </c>
      <c r="O208" s="41"/>
      <c r="P208" s="182">
        <f>O208*H208</f>
        <v>0</v>
      </c>
      <c r="Q208" s="182">
        <v>3.78</v>
      </c>
      <c r="R208" s="182">
        <f>Q208*H208</f>
        <v>68.039999999999992</v>
      </c>
      <c r="S208" s="182">
        <v>0</v>
      </c>
      <c r="T208" s="183">
        <f>S208*H208</f>
        <v>0</v>
      </c>
      <c r="AR208" s="23" t="s">
        <v>243</v>
      </c>
      <c r="AT208" s="23" t="s">
        <v>292</v>
      </c>
      <c r="AU208" s="23" t="s">
        <v>81</v>
      </c>
      <c r="AY208" s="23" t="s">
        <v>204</v>
      </c>
      <c r="BE208" s="184">
        <f>IF(N208="základní",J208,0)</f>
        <v>0</v>
      </c>
      <c r="BF208" s="184">
        <f>IF(N208="snížená",J208,0)</f>
        <v>0</v>
      </c>
      <c r="BG208" s="184">
        <f>IF(N208="zákl. přenesená",J208,0)</f>
        <v>0</v>
      </c>
      <c r="BH208" s="184">
        <f>IF(N208="sníž. přenesená",J208,0)</f>
        <v>0</v>
      </c>
      <c r="BI208" s="184">
        <f>IF(N208="nulová",J208,0)</f>
        <v>0</v>
      </c>
      <c r="BJ208" s="23" t="s">
        <v>79</v>
      </c>
      <c r="BK208" s="184">
        <f>ROUND(I208*H208,2)</f>
        <v>0</v>
      </c>
      <c r="BL208" s="23" t="s">
        <v>211</v>
      </c>
      <c r="BM208" s="23" t="s">
        <v>391</v>
      </c>
    </row>
    <row r="209" spans="2:65" s="1" customFormat="1" ht="16.5" customHeight="1" x14ac:dyDescent="0.35">
      <c r="B209" s="172"/>
      <c r="C209" s="209" t="s">
        <v>392</v>
      </c>
      <c r="D209" s="209" t="s">
        <v>292</v>
      </c>
      <c r="E209" s="210" t="s">
        <v>393</v>
      </c>
      <c r="F209" s="211" t="s">
        <v>394</v>
      </c>
      <c r="G209" s="212" t="s">
        <v>333</v>
      </c>
      <c r="H209" s="213">
        <v>18</v>
      </c>
      <c r="I209" s="214"/>
      <c r="J209" s="215">
        <f>ROUND(I209*H209,2)</f>
        <v>0</v>
      </c>
      <c r="K209" s="211" t="s">
        <v>5</v>
      </c>
      <c r="L209" s="216"/>
      <c r="M209" s="217" t="s">
        <v>5</v>
      </c>
      <c r="N209" s="218" t="s">
        <v>42</v>
      </c>
      <c r="O209" s="41"/>
      <c r="P209" s="182">
        <f>O209*H209</f>
        <v>0</v>
      </c>
      <c r="Q209" s="182">
        <v>1.988</v>
      </c>
      <c r="R209" s="182">
        <f>Q209*H209</f>
        <v>35.783999999999999</v>
      </c>
      <c r="S209" s="182">
        <v>0</v>
      </c>
      <c r="T209" s="183">
        <f>S209*H209</f>
        <v>0</v>
      </c>
      <c r="AR209" s="23" t="s">
        <v>243</v>
      </c>
      <c r="AT209" s="23" t="s">
        <v>292</v>
      </c>
      <c r="AU209" s="23" t="s">
        <v>81</v>
      </c>
      <c r="AY209" s="23" t="s">
        <v>204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23" t="s">
        <v>79</v>
      </c>
      <c r="BK209" s="184">
        <f>ROUND(I209*H209,2)</f>
        <v>0</v>
      </c>
      <c r="BL209" s="23" t="s">
        <v>211</v>
      </c>
      <c r="BM209" s="23" t="s">
        <v>395</v>
      </c>
    </row>
    <row r="210" spans="2:65" s="1" customFormat="1" ht="16.5" customHeight="1" x14ac:dyDescent="0.35">
      <c r="B210" s="172"/>
      <c r="C210" s="173" t="s">
        <v>396</v>
      </c>
      <c r="D210" s="173" t="s">
        <v>206</v>
      </c>
      <c r="E210" s="174" t="s">
        <v>397</v>
      </c>
      <c r="F210" s="175" t="s">
        <v>398</v>
      </c>
      <c r="G210" s="176" t="s">
        <v>209</v>
      </c>
      <c r="H210" s="177">
        <v>3.6749999999999998</v>
      </c>
      <c r="I210" s="178"/>
      <c r="J210" s="179">
        <f>ROUND(I210*H210,2)</f>
        <v>0</v>
      </c>
      <c r="K210" s="175" t="s">
        <v>229</v>
      </c>
      <c r="L210" s="40"/>
      <c r="M210" s="180" t="s">
        <v>5</v>
      </c>
      <c r="N210" s="181" t="s">
        <v>42</v>
      </c>
      <c r="O210" s="41"/>
      <c r="P210" s="182">
        <f>O210*H210</f>
        <v>0</v>
      </c>
      <c r="Q210" s="182">
        <v>2.4533</v>
      </c>
      <c r="R210" s="182">
        <f>Q210*H210</f>
        <v>9.0158775000000002</v>
      </c>
      <c r="S210" s="182">
        <v>0</v>
      </c>
      <c r="T210" s="183">
        <f>S210*H210</f>
        <v>0</v>
      </c>
      <c r="AR210" s="23" t="s">
        <v>211</v>
      </c>
      <c r="AT210" s="23" t="s">
        <v>206</v>
      </c>
      <c r="AU210" s="23" t="s">
        <v>81</v>
      </c>
      <c r="AY210" s="23" t="s">
        <v>204</v>
      </c>
      <c r="BE210" s="184">
        <f>IF(N210="základní",J210,0)</f>
        <v>0</v>
      </c>
      <c r="BF210" s="184">
        <f>IF(N210="snížená",J210,0)</f>
        <v>0</v>
      </c>
      <c r="BG210" s="184">
        <f>IF(N210="zákl. přenesená",J210,0)</f>
        <v>0</v>
      </c>
      <c r="BH210" s="184">
        <f>IF(N210="sníž. přenesená",J210,0)</f>
        <v>0</v>
      </c>
      <c r="BI210" s="184">
        <f>IF(N210="nulová",J210,0)</f>
        <v>0</v>
      </c>
      <c r="BJ210" s="23" t="s">
        <v>79</v>
      </c>
      <c r="BK210" s="184">
        <f>ROUND(I210*H210,2)</f>
        <v>0</v>
      </c>
      <c r="BL210" s="23" t="s">
        <v>211</v>
      </c>
      <c r="BM210" s="23" t="s">
        <v>399</v>
      </c>
    </row>
    <row r="211" spans="2:65" s="13" customFormat="1" x14ac:dyDescent="0.35">
      <c r="B211" s="202"/>
      <c r="D211" s="186" t="s">
        <v>213</v>
      </c>
      <c r="E211" s="203" t="s">
        <v>5</v>
      </c>
      <c r="F211" s="204" t="s">
        <v>400</v>
      </c>
      <c r="H211" s="203" t="s">
        <v>5</v>
      </c>
      <c r="I211" s="205"/>
      <c r="L211" s="202"/>
      <c r="M211" s="206"/>
      <c r="N211" s="207"/>
      <c r="O211" s="207"/>
      <c r="P211" s="207"/>
      <c r="Q211" s="207"/>
      <c r="R211" s="207"/>
      <c r="S211" s="207"/>
      <c r="T211" s="208"/>
      <c r="AT211" s="203" t="s">
        <v>213</v>
      </c>
      <c r="AU211" s="203" t="s">
        <v>81</v>
      </c>
      <c r="AV211" s="13" t="s">
        <v>79</v>
      </c>
      <c r="AW211" s="13" t="s">
        <v>35</v>
      </c>
      <c r="AX211" s="13" t="s">
        <v>71</v>
      </c>
      <c r="AY211" s="203" t="s">
        <v>204</v>
      </c>
    </row>
    <row r="212" spans="2:65" s="11" customFormat="1" x14ac:dyDescent="0.35">
      <c r="B212" s="185"/>
      <c r="D212" s="186" t="s">
        <v>213</v>
      </c>
      <c r="E212" s="187" t="s">
        <v>5</v>
      </c>
      <c r="F212" s="188" t="s">
        <v>401</v>
      </c>
      <c r="H212" s="189">
        <v>3.6749999999999998</v>
      </c>
      <c r="I212" s="190"/>
      <c r="L212" s="185"/>
      <c r="M212" s="191"/>
      <c r="N212" s="192"/>
      <c r="O212" s="192"/>
      <c r="P212" s="192"/>
      <c r="Q212" s="192"/>
      <c r="R212" s="192"/>
      <c r="S212" s="192"/>
      <c r="T212" s="193"/>
      <c r="AT212" s="187" t="s">
        <v>213</v>
      </c>
      <c r="AU212" s="187" t="s">
        <v>81</v>
      </c>
      <c r="AV212" s="11" t="s">
        <v>81</v>
      </c>
      <c r="AW212" s="11" t="s">
        <v>35</v>
      </c>
      <c r="AX212" s="11" t="s">
        <v>71</v>
      </c>
      <c r="AY212" s="187" t="s">
        <v>204</v>
      </c>
    </row>
    <row r="213" spans="2:65" s="12" customFormat="1" x14ac:dyDescent="0.35">
      <c r="B213" s="194"/>
      <c r="D213" s="186" t="s">
        <v>213</v>
      </c>
      <c r="E213" s="195" t="s">
        <v>5</v>
      </c>
      <c r="F213" s="196" t="s">
        <v>215</v>
      </c>
      <c r="H213" s="197">
        <v>3.6749999999999998</v>
      </c>
      <c r="I213" s="198"/>
      <c r="L213" s="194"/>
      <c r="M213" s="199"/>
      <c r="N213" s="200"/>
      <c r="O213" s="200"/>
      <c r="P213" s="200"/>
      <c r="Q213" s="200"/>
      <c r="R213" s="200"/>
      <c r="S213" s="200"/>
      <c r="T213" s="201"/>
      <c r="AT213" s="195" t="s">
        <v>213</v>
      </c>
      <c r="AU213" s="195" t="s">
        <v>81</v>
      </c>
      <c r="AV213" s="12" t="s">
        <v>211</v>
      </c>
      <c r="AW213" s="12" t="s">
        <v>35</v>
      </c>
      <c r="AX213" s="12" t="s">
        <v>79</v>
      </c>
      <c r="AY213" s="195" t="s">
        <v>204</v>
      </c>
    </row>
    <row r="214" spans="2:65" s="1" customFormat="1" ht="38.25" customHeight="1" x14ac:dyDescent="0.35">
      <c r="B214" s="172"/>
      <c r="C214" s="173" t="s">
        <v>402</v>
      </c>
      <c r="D214" s="173" t="s">
        <v>206</v>
      </c>
      <c r="E214" s="174" t="s">
        <v>403</v>
      </c>
      <c r="F214" s="175" t="s">
        <v>404</v>
      </c>
      <c r="G214" s="176" t="s">
        <v>276</v>
      </c>
      <c r="H214" s="177">
        <v>14.7</v>
      </c>
      <c r="I214" s="178"/>
      <c r="J214" s="179">
        <f>ROUND(I214*H214,2)</f>
        <v>0</v>
      </c>
      <c r="K214" s="175" t="s">
        <v>229</v>
      </c>
      <c r="L214" s="40"/>
      <c r="M214" s="180" t="s">
        <v>5</v>
      </c>
      <c r="N214" s="181" t="s">
        <v>42</v>
      </c>
      <c r="O214" s="41"/>
      <c r="P214" s="182">
        <f>O214*H214</f>
        <v>0</v>
      </c>
      <c r="Q214" s="182">
        <v>4.4900000000000001E-3</v>
      </c>
      <c r="R214" s="182">
        <f>Q214*H214</f>
        <v>6.6002999999999992E-2</v>
      </c>
      <c r="S214" s="182">
        <v>0</v>
      </c>
      <c r="T214" s="183">
        <f>S214*H214</f>
        <v>0</v>
      </c>
      <c r="AR214" s="23" t="s">
        <v>211</v>
      </c>
      <c r="AT214" s="23" t="s">
        <v>206</v>
      </c>
      <c r="AU214" s="23" t="s">
        <v>81</v>
      </c>
      <c r="AY214" s="23" t="s">
        <v>204</v>
      </c>
      <c r="BE214" s="184">
        <f>IF(N214="základní",J214,0)</f>
        <v>0</v>
      </c>
      <c r="BF214" s="184">
        <f>IF(N214="snížená",J214,0)</f>
        <v>0</v>
      </c>
      <c r="BG214" s="184">
        <f>IF(N214="zákl. přenesená",J214,0)</f>
        <v>0</v>
      </c>
      <c r="BH214" s="184">
        <f>IF(N214="sníž. přenesená",J214,0)</f>
        <v>0</v>
      </c>
      <c r="BI214" s="184">
        <f>IF(N214="nulová",J214,0)</f>
        <v>0</v>
      </c>
      <c r="BJ214" s="23" t="s">
        <v>79</v>
      </c>
      <c r="BK214" s="184">
        <f>ROUND(I214*H214,2)</f>
        <v>0</v>
      </c>
      <c r="BL214" s="23" t="s">
        <v>211</v>
      </c>
      <c r="BM214" s="23" t="s">
        <v>405</v>
      </c>
    </row>
    <row r="215" spans="2:65" s="13" customFormat="1" x14ac:dyDescent="0.35">
      <c r="B215" s="202"/>
      <c r="D215" s="186" t="s">
        <v>213</v>
      </c>
      <c r="E215" s="203" t="s">
        <v>5</v>
      </c>
      <c r="F215" s="204" t="s">
        <v>406</v>
      </c>
      <c r="H215" s="203" t="s">
        <v>5</v>
      </c>
      <c r="I215" s="205"/>
      <c r="L215" s="202"/>
      <c r="M215" s="206"/>
      <c r="N215" s="207"/>
      <c r="O215" s="207"/>
      <c r="P215" s="207"/>
      <c r="Q215" s="207"/>
      <c r="R215" s="207"/>
      <c r="S215" s="207"/>
      <c r="T215" s="208"/>
      <c r="AT215" s="203" t="s">
        <v>213</v>
      </c>
      <c r="AU215" s="203" t="s">
        <v>81</v>
      </c>
      <c r="AV215" s="13" t="s">
        <v>79</v>
      </c>
      <c r="AW215" s="13" t="s">
        <v>35</v>
      </c>
      <c r="AX215" s="13" t="s">
        <v>71</v>
      </c>
      <c r="AY215" s="203" t="s">
        <v>204</v>
      </c>
    </row>
    <row r="216" spans="2:65" s="11" customFormat="1" x14ac:dyDescent="0.35">
      <c r="B216" s="185"/>
      <c r="D216" s="186" t="s">
        <v>213</v>
      </c>
      <c r="E216" s="187" t="s">
        <v>5</v>
      </c>
      <c r="F216" s="188" t="s">
        <v>407</v>
      </c>
      <c r="H216" s="189">
        <v>14.7</v>
      </c>
      <c r="I216" s="190"/>
      <c r="L216" s="185"/>
      <c r="M216" s="191"/>
      <c r="N216" s="192"/>
      <c r="O216" s="192"/>
      <c r="P216" s="192"/>
      <c r="Q216" s="192"/>
      <c r="R216" s="192"/>
      <c r="S216" s="192"/>
      <c r="T216" s="193"/>
      <c r="AT216" s="187" t="s">
        <v>213</v>
      </c>
      <c r="AU216" s="187" t="s">
        <v>81</v>
      </c>
      <c r="AV216" s="11" t="s">
        <v>81</v>
      </c>
      <c r="AW216" s="11" t="s">
        <v>35</v>
      </c>
      <c r="AX216" s="11" t="s">
        <v>71</v>
      </c>
      <c r="AY216" s="187" t="s">
        <v>204</v>
      </c>
    </row>
    <row r="217" spans="2:65" s="12" customFormat="1" x14ac:dyDescent="0.35">
      <c r="B217" s="194"/>
      <c r="D217" s="186" t="s">
        <v>213</v>
      </c>
      <c r="E217" s="195" t="s">
        <v>5</v>
      </c>
      <c r="F217" s="196" t="s">
        <v>215</v>
      </c>
      <c r="H217" s="197">
        <v>14.7</v>
      </c>
      <c r="I217" s="198"/>
      <c r="L217" s="194"/>
      <c r="M217" s="199"/>
      <c r="N217" s="200"/>
      <c r="O217" s="200"/>
      <c r="P217" s="200"/>
      <c r="Q217" s="200"/>
      <c r="R217" s="200"/>
      <c r="S217" s="200"/>
      <c r="T217" s="201"/>
      <c r="AT217" s="195" t="s">
        <v>213</v>
      </c>
      <c r="AU217" s="195" t="s">
        <v>81</v>
      </c>
      <c r="AV217" s="12" t="s">
        <v>211</v>
      </c>
      <c r="AW217" s="12" t="s">
        <v>35</v>
      </c>
      <c r="AX217" s="12" t="s">
        <v>79</v>
      </c>
      <c r="AY217" s="195" t="s">
        <v>204</v>
      </c>
    </row>
    <row r="218" spans="2:65" s="1" customFormat="1" ht="38.25" customHeight="1" x14ac:dyDescent="0.35">
      <c r="B218" s="172"/>
      <c r="C218" s="173" t="s">
        <v>408</v>
      </c>
      <c r="D218" s="173" t="s">
        <v>206</v>
      </c>
      <c r="E218" s="174" t="s">
        <v>409</v>
      </c>
      <c r="F218" s="175" t="s">
        <v>410</v>
      </c>
      <c r="G218" s="176" t="s">
        <v>276</v>
      </c>
      <c r="H218" s="177">
        <v>14.7</v>
      </c>
      <c r="I218" s="178"/>
      <c r="J218" s="179">
        <f>ROUND(I218*H218,2)</f>
        <v>0</v>
      </c>
      <c r="K218" s="175" t="s">
        <v>229</v>
      </c>
      <c r="L218" s="40"/>
      <c r="M218" s="180" t="s">
        <v>5</v>
      </c>
      <c r="N218" s="181" t="s">
        <v>42</v>
      </c>
      <c r="O218" s="41"/>
      <c r="P218" s="182">
        <f>O218*H218</f>
        <v>0</v>
      </c>
      <c r="Q218" s="182">
        <v>0</v>
      </c>
      <c r="R218" s="182">
        <f>Q218*H218</f>
        <v>0</v>
      </c>
      <c r="S218" s="182">
        <v>0</v>
      </c>
      <c r="T218" s="183">
        <f>S218*H218</f>
        <v>0</v>
      </c>
      <c r="AR218" s="23" t="s">
        <v>211</v>
      </c>
      <c r="AT218" s="23" t="s">
        <v>206</v>
      </c>
      <c r="AU218" s="23" t="s">
        <v>81</v>
      </c>
      <c r="AY218" s="23" t="s">
        <v>204</v>
      </c>
      <c r="BE218" s="184">
        <f>IF(N218="základní",J218,0)</f>
        <v>0</v>
      </c>
      <c r="BF218" s="184">
        <f>IF(N218="snížená",J218,0)</f>
        <v>0</v>
      </c>
      <c r="BG218" s="184">
        <f>IF(N218="zákl. přenesená",J218,0)</f>
        <v>0</v>
      </c>
      <c r="BH218" s="184">
        <f>IF(N218="sníž. přenesená",J218,0)</f>
        <v>0</v>
      </c>
      <c r="BI218" s="184">
        <f>IF(N218="nulová",J218,0)</f>
        <v>0</v>
      </c>
      <c r="BJ218" s="23" t="s">
        <v>79</v>
      </c>
      <c r="BK218" s="184">
        <f>ROUND(I218*H218,2)</f>
        <v>0</v>
      </c>
      <c r="BL218" s="23" t="s">
        <v>211</v>
      </c>
      <c r="BM218" s="23" t="s">
        <v>411</v>
      </c>
    </row>
    <row r="219" spans="2:65" s="1" customFormat="1" ht="25.5" customHeight="1" x14ac:dyDescent="0.35">
      <c r="B219" s="172"/>
      <c r="C219" s="173" t="s">
        <v>412</v>
      </c>
      <c r="D219" s="173" t="s">
        <v>206</v>
      </c>
      <c r="E219" s="174" t="s">
        <v>413</v>
      </c>
      <c r="F219" s="175" t="s">
        <v>414</v>
      </c>
      <c r="G219" s="176" t="s">
        <v>265</v>
      </c>
      <c r="H219" s="177">
        <v>0.73499999999999999</v>
      </c>
      <c r="I219" s="178"/>
      <c r="J219" s="179">
        <f>ROUND(I219*H219,2)</f>
        <v>0</v>
      </c>
      <c r="K219" s="175" t="s">
        <v>229</v>
      </c>
      <c r="L219" s="40"/>
      <c r="M219" s="180" t="s">
        <v>5</v>
      </c>
      <c r="N219" s="181" t="s">
        <v>42</v>
      </c>
      <c r="O219" s="41"/>
      <c r="P219" s="182">
        <f>O219*H219</f>
        <v>0</v>
      </c>
      <c r="Q219" s="182">
        <v>1.0461400000000001</v>
      </c>
      <c r="R219" s="182">
        <f>Q219*H219</f>
        <v>0.76891290000000001</v>
      </c>
      <c r="S219" s="182">
        <v>0</v>
      </c>
      <c r="T219" s="183">
        <f>S219*H219</f>
        <v>0</v>
      </c>
      <c r="AR219" s="23" t="s">
        <v>211</v>
      </c>
      <c r="AT219" s="23" t="s">
        <v>206</v>
      </c>
      <c r="AU219" s="23" t="s">
        <v>81</v>
      </c>
      <c r="AY219" s="23" t="s">
        <v>204</v>
      </c>
      <c r="BE219" s="184">
        <f>IF(N219="základní",J219,0)</f>
        <v>0</v>
      </c>
      <c r="BF219" s="184">
        <f>IF(N219="snížená",J219,0)</f>
        <v>0</v>
      </c>
      <c r="BG219" s="184">
        <f>IF(N219="zákl. přenesená",J219,0)</f>
        <v>0</v>
      </c>
      <c r="BH219" s="184">
        <f>IF(N219="sníž. přenesená",J219,0)</f>
        <v>0</v>
      </c>
      <c r="BI219" s="184">
        <f>IF(N219="nulová",J219,0)</f>
        <v>0</v>
      </c>
      <c r="BJ219" s="23" t="s">
        <v>79</v>
      </c>
      <c r="BK219" s="184">
        <f>ROUND(I219*H219,2)</f>
        <v>0</v>
      </c>
      <c r="BL219" s="23" t="s">
        <v>211</v>
      </c>
      <c r="BM219" s="23" t="s">
        <v>415</v>
      </c>
    </row>
    <row r="220" spans="2:65" s="11" customFormat="1" x14ac:dyDescent="0.35">
      <c r="B220" s="185"/>
      <c r="D220" s="186" t="s">
        <v>213</v>
      </c>
      <c r="E220" s="187" t="s">
        <v>5</v>
      </c>
      <c r="F220" s="188" t="s">
        <v>416</v>
      </c>
      <c r="H220" s="189">
        <v>0.73499999999999999</v>
      </c>
      <c r="I220" s="190"/>
      <c r="L220" s="185"/>
      <c r="M220" s="191"/>
      <c r="N220" s="192"/>
      <c r="O220" s="192"/>
      <c r="P220" s="192"/>
      <c r="Q220" s="192"/>
      <c r="R220" s="192"/>
      <c r="S220" s="192"/>
      <c r="T220" s="193"/>
      <c r="AT220" s="187" t="s">
        <v>213</v>
      </c>
      <c r="AU220" s="187" t="s">
        <v>81</v>
      </c>
      <c r="AV220" s="11" t="s">
        <v>81</v>
      </c>
      <c r="AW220" s="11" t="s">
        <v>35</v>
      </c>
      <c r="AX220" s="11" t="s">
        <v>71</v>
      </c>
      <c r="AY220" s="187" t="s">
        <v>204</v>
      </c>
    </row>
    <row r="221" spans="2:65" s="12" customFormat="1" x14ac:dyDescent="0.35">
      <c r="B221" s="194"/>
      <c r="D221" s="186" t="s">
        <v>213</v>
      </c>
      <c r="E221" s="195" t="s">
        <v>5</v>
      </c>
      <c r="F221" s="196" t="s">
        <v>215</v>
      </c>
      <c r="H221" s="197">
        <v>0.73499999999999999</v>
      </c>
      <c r="I221" s="198"/>
      <c r="L221" s="194"/>
      <c r="M221" s="199"/>
      <c r="N221" s="200"/>
      <c r="O221" s="200"/>
      <c r="P221" s="200"/>
      <c r="Q221" s="200"/>
      <c r="R221" s="200"/>
      <c r="S221" s="200"/>
      <c r="T221" s="201"/>
      <c r="AT221" s="195" t="s">
        <v>213</v>
      </c>
      <c r="AU221" s="195" t="s">
        <v>81</v>
      </c>
      <c r="AV221" s="12" t="s">
        <v>211</v>
      </c>
      <c r="AW221" s="12" t="s">
        <v>35</v>
      </c>
      <c r="AX221" s="12" t="s">
        <v>79</v>
      </c>
      <c r="AY221" s="195" t="s">
        <v>204</v>
      </c>
    </row>
    <row r="222" spans="2:65" s="1" customFormat="1" ht="16.5" customHeight="1" x14ac:dyDescent="0.35">
      <c r="B222" s="172"/>
      <c r="C222" s="173" t="s">
        <v>417</v>
      </c>
      <c r="D222" s="173" t="s">
        <v>206</v>
      </c>
      <c r="E222" s="174" t="s">
        <v>418</v>
      </c>
      <c r="F222" s="175" t="s">
        <v>419</v>
      </c>
      <c r="G222" s="176" t="s">
        <v>209</v>
      </c>
      <c r="H222" s="177">
        <v>13.44</v>
      </c>
      <c r="I222" s="178"/>
      <c r="J222" s="179">
        <f>ROUND(I222*H222,2)</f>
        <v>0</v>
      </c>
      <c r="K222" s="175" t="s">
        <v>210</v>
      </c>
      <c r="L222" s="40"/>
      <c r="M222" s="180" t="s">
        <v>5</v>
      </c>
      <c r="N222" s="181" t="s">
        <v>42</v>
      </c>
      <c r="O222" s="41"/>
      <c r="P222" s="182">
        <f>O222*H222</f>
        <v>0</v>
      </c>
      <c r="Q222" s="182">
        <v>2.5960999999999999</v>
      </c>
      <c r="R222" s="182">
        <f>Q222*H222</f>
        <v>34.891583999999995</v>
      </c>
      <c r="S222" s="182">
        <v>0</v>
      </c>
      <c r="T222" s="183">
        <f>S222*H222</f>
        <v>0</v>
      </c>
      <c r="AR222" s="23" t="s">
        <v>211</v>
      </c>
      <c r="AT222" s="23" t="s">
        <v>206</v>
      </c>
      <c r="AU222" s="23" t="s">
        <v>81</v>
      </c>
      <c r="AY222" s="23" t="s">
        <v>204</v>
      </c>
      <c r="BE222" s="184">
        <f>IF(N222="základní",J222,0)</f>
        <v>0</v>
      </c>
      <c r="BF222" s="184">
        <f>IF(N222="snížená",J222,0)</f>
        <v>0</v>
      </c>
      <c r="BG222" s="184">
        <f>IF(N222="zákl. přenesená",J222,0)</f>
        <v>0</v>
      </c>
      <c r="BH222" s="184">
        <f>IF(N222="sníž. přenesená",J222,0)</f>
        <v>0</v>
      </c>
      <c r="BI222" s="184">
        <f>IF(N222="nulová",J222,0)</f>
        <v>0</v>
      </c>
      <c r="BJ222" s="23" t="s">
        <v>79</v>
      </c>
      <c r="BK222" s="184">
        <f>ROUND(I222*H222,2)</f>
        <v>0</v>
      </c>
      <c r="BL222" s="23" t="s">
        <v>211</v>
      </c>
      <c r="BM222" s="23" t="s">
        <v>420</v>
      </c>
    </row>
    <row r="223" spans="2:65" s="1" customFormat="1" ht="16.5" customHeight="1" x14ac:dyDescent="0.35">
      <c r="B223" s="172"/>
      <c r="C223" s="173" t="s">
        <v>421</v>
      </c>
      <c r="D223" s="173" t="s">
        <v>206</v>
      </c>
      <c r="E223" s="174" t="s">
        <v>422</v>
      </c>
      <c r="F223" s="175" t="s">
        <v>423</v>
      </c>
      <c r="G223" s="176" t="s">
        <v>333</v>
      </c>
      <c r="H223" s="177">
        <v>2</v>
      </c>
      <c r="I223" s="178"/>
      <c r="J223" s="179">
        <f>ROUND(I223*H223,2)</f>
        <v>0</v>
      </c>
      <c r="K223" s="175" t="s">
        <v>210</v>
      </c>
      <c r="L223" s="40"/>
      <c r="M223" s="180" t="s">
        <v>5</v>
      </c>
      <c r="N223" s="181" t="s">
        <v>42</v>
      </c>
      <c r="O223" s="41"/>
      <c r="P223" s="182">
        <f>O223*H223</f>
        <v>0</v>
      </c>
      <c r="Q223" s="182">
        <v>6.8799999999999998E-3</v>
      </c>
      <c r="R223" s="182">
        <f>Q223*H223</f>
        <v>1.376E-2</v>
      </c>
      <c r="S223" s="182">
        <v>0</v>
      </c>
      <c r="T223" s="183">
        <f>S223*H223</f>
        <v>0</v>
      </c>
      <c r="AR223" s="23" t="s">
        <v>211</v>
      </c>
      <c r="AT223" s="23" t="s">
        <v>206</v>
      </c>
      <c r="AU223" s="23" t="s">
        <v>81</v>
      </c>
      <c r="AY223" s="23" t="s">
        <v>204</v>
      </c>
      <c r="BE223" s="184">
        <f>IF(N223="základní",J223,0)</f>
        <v>0</v>
      </c>
      <c r="BF223" s="184">
        <f>IF(N223="snížená",J223,0)</f>
        <v>0</v>
      </c>
      <c r="BG223" s="184">
        <f>IF(N223="zákl. přenesená",J223,0)</f>
        <v>0</v>
      </c>
      <c r="BH223" s="184">
        <f>IF(N223="sníž. přenesená",J223,0)</f>
        <v>0</v>
      </c>
      <c r="BI223" s="184">
        <f>IF(N223="nulová",J223,0)</f>
        <v>0</v>
      </c>
      <c r="BJ223" s="23" t="s">
        <v>79</v>
      </c>
      <c r="BK223" s="184">
        <f>ROUND(I223*H223,2)</f>
        <v>0</v>
      </c>
      <c r="BL223" s="23" t="s">
        <v>211</v>
      </c>
      <c r="BM223" s="23" t="s">
        <v>424</v>
      </c>
    </row>
    <row r="224" spans="2:65" s="11" customFormat="1" x14ac:dyDescent="0.35">
      <c r="B224" s="185"/>
      <c r="D224" s="186" t="s">
        <v>213</v>
      </c>
      <c r="E224" s="187" t="s">
        <v>5</v>
      </c>
      <c r="F224" s="188" t="s">
        <v>425</v>
      </c>
      <c r="H224" s="189">
        <v>2</v>
      </c>
      <c r="I224" s="190"/>
      <c r="L224" s="185"/>
      <c r="M224" s="191"/>
      <c r="N224" s="192"/>
      <c r="O224" s="192"/>
      <c r="P224" s="192"/>
      <c r="Q224" s="192"/>
      <c r="R224" s="192"/>
      <c r="S224" s="192"/>
      <c r="T224" s="193"/>
      <c r="AT224" s="187" t="s">
        <v>213</v>
      </c>
      <c r="AU224" s="187" t="s">
        <v>81</v>
      </c>
      <c r="AV224" s="11" t="s">
        <v>81</v>
      </c>
      <c r="AW224" s="11" t="s">
        <v>35</v>
      </c>
      <c r="AX224" s="11" t="s">
        <v>71</v>
      </c>
      <c r="AY224" s="187" t="s">
        <v>204</v>
      </c>
    </row>
    <row r="225" spans="2:65" s="12" customFormat="1" x14ac:dyDescent="0.35">
      <c r="B225" s="194"/>
      <c r="D225" s="186" t="s">
        <v>213</v>
      </c>
      <c r="E225" s="195" t="s">
        <v>5</v>
      </c>
      <c r="F225" s="196" t="s">
        <v>215</v>
      </c>
      <c r="H225" s="197">
        <v>2</v>
      </c>
      <c r="I225" s="198"/>
      <c r="L225" s="194"/>
      <c r="M225" s="199"/>
      <c r="N225" s="200"/>
      <c r="O225" s="200"/>
      <c r="P225" s="200"/>
      <c r="Q225" s="200"/>
      <c r="R225" s="200"/>
      <c r="S225" s="200"/>
      <c r="T225" s="201"/>
      <c r="AT225" s="195" t="s">
        <v>213</v>
      </c>
      <c r="AU225" s="195" t="s">
        <v>81</v>
      </c>
      <c r="AV225" s="12" t="s">
        <v>211</v>
      </c>
      <c r="AW225" s="12" t="s">
        <v>35</v>
      </c>
      <c r="AX225" s="12" t="s">
        <v>79</v>
      </c>
      <c r="AY225" s="195" t="s">
        <v>204</v>
      </c>
    </row>
    <row r="226" spans="2:65" s="1" customFormat="1" ht="16.5" customHeight="1" x14ac:dyDescent="0.35">
      <c r="B226" s="172"/>
      <c r="C226" s="209" t="s">
        <v>426</v>
      </c>
      <c r="D226" s="209" t="s">
        <v>292</v>
      </c>
      <c r="E226" s="210" t="s">
        <v>427</v>
      </c>
      <c r="F226" s="211" t="s">
        <v>428</v>
      </c>
      <c r="G226" s="212" t="s">
        <v>333</v>
      </c>
      <c r="H226" s="213">
        <v>2</v>
      </c>
      <c r="I226" s="214"/>
      <c r="J226" s="215">
        <f>ROUND(I226*H226,2)</f>
        <v>0</v>
      </c>
      <c r="K226" s="211" t="s">
        <v>210</v>
      </c>
      <c r="L226" s="216"/>
      <c r="M226" s="217" t="s">
        <v>5</v>
      </c>
      <c r="N226" s="218" t="s">
        <v>42</v>
      </c>
      <c r="O226" s="41"/>
      <c r="P226" s="182">
        <f>O226*H226</f>
        <v>0</v>
      </c>
      <c r="Q226" s="182">
        <v>2.7E-2</v>
      </c>
      <c r="R226" s="182">
        <f>Q226*H226</f>
        <v>5.3999999999999999E-2</v>
      </c>
      <c r="S226" s="182">
        <v>0</v>
      </c>
      <c r="T226" s="183">
        <f>S226*H226</f>
        <v>0</v>
      </c>
      <c r="AR226" s="23" t="s">
        <v>243</v>
      </c>
      <c r="AT226" s="23" t="s">
        <v>292</v>
      </c>
      <c r="AU226" s="23" t="s">
        <v>81</v>
      </c>
      <c r="AY226" s="23" t="s">
        <v>204</v>
      </c>
      <c r="BE226" s="184">
        <f>IF(N226="základní",J226,0)</f>
        <v>0</v>
      </c>
      <c r="BF226" s="184">
        <f>IF(N226="snížená",J226,0)</f>
        <v>0</v>
      </c>
      <c r="BG226" s="184">
        <f>IF(N226="zákl. přenesená",J226,0)</f>
        <v>0</v>
      </c>
      <c r="BH226" s="184">
        <f>IF(N226="sníž. přenesená",J226,0)</f>
        <v>0</v>
      </c>
      <c r="BI226" s="184">
        <f>IF(N226="nulová",J226,0)</f>
        <v>0</v>
      </c>
      <c r="BJ226" s="23" t="s">
        <v>79</v>
      </c>
      <c r="BK226" s="184">
        <f>ROUND(I226*H226,2)</f>
        <v>0</v>
      </c>
      <c r="BL226" s="23" t="s">
        <v>211</v>
      </c>
      <c r="BM226" s="23" t="s">
        <v>429</v>
      </c>
    </row>
    <row r="227" spans="2:65" s="10" customFormat="1" ht="29.9" customHeight="1" x14ac:dyDescent="0.35">
      <c r="B227" s="159"/>
      <c r="D227" s="160" t="s">
        <v>70</v>
      </c>
      <c r="E227" s="170" t="s">
        <v>211</v>
      </c>
      <c r="F227" s="170" t="s">
        <v>430</v>
      </c>
      <c r="I227" s="162"/>
      <c r="J227" s="171">
        <f>BK227</f>
        <v>0</v>
      </c>
      <c r="L227" s="159"/>
      <c r="M227" s="164"/>
      <c r="N227" s="165"/>
      <c r="O227" s="165"/>
      <c r="P227" s="166">
        <f>SUM(P228:P252)</f>
        <v>0</v>
      </c>
      <c r="Q227" s="165"/>
      <c r="R227" s="166">
        <f>SUM(R228:R252)</f>
        <v>199.01368703999998</v>
      </c>
      <c r="S227" s="165"/>
      <c r="T227" s="167">
        <f>SUM(T228:T252)</f>
        <v>0</v>
      </c>
      <c r="AR227" s="160" t="s">
        <v>79</v>
      </c>
      <c r="AT227" s="168" t="s">
        <v>70</v>
      </c>
      <c r="AU227" s="168" t="s">
        <v>79</v>
      </c>
      <c r="AY227" s="160" t="s">
        <v>204</v>
      </c>
      <c r="BK227" s="169">
        <f>SUM(BK228:BK252)</f>
        <v>0</v>
      </c>
    </row>
    <row r="228" spans="2:65" s="1" customFormat="1" ht="25.5" customHeight="1" x14ac:dyDescent="0.35">
      <c r="B228" s="172"/>
      <c r="C228" s="173" t="s">
        <v>431</v>
      </c>
      <c r="D228" s="173" t="s">
        <v>206</v>
      </c>
      <c r="E228" s="174" t="s">
        <v>432</v>
      </c>
      <c r="F228" s="175" t="s">
        <v>433</v>
      </c>
      <c r="G228" s="176" t="s">
        <v>333</v>
      </c>
      <c r="H228" s="177">
        <v>60</v>
      </c>
      <c r="I228" s="178"/>
      <c r="J228" s="179">
        <f>ROUND(I228*H228,2)</f>
        <v>0</v>
      </c>
      <c r="K228" s="175" t="s">
        <v>210</v>
      </c>
      <c r="L228" s="40"/>
      <c r="M228" s="180" t="s">
        <v>5</v>
      </c>
      <c r="N228" s="181" t="s">
        <v>42</v>
      </c>
      <c r="O228" s="41"/>
      <c r="P228" s="182">
        <f>O228*H228</f>
        <v>0</v>
      </c>
      <c r="Q228" s="182">
        <v>0.25574999999999998</v>
      </c>
      <c r="R228" s="182">
        <f>Q228*H228</f>
        <v>15.344999999999999</v>
      </c>
      <c r="S228" s="182">
        <v>0</v>
      </c>
      <c r="T228" s="183">
        <f>S228*H228</f>
        <v>0</v>
      </c>
      <c r="AR228" s="23" t="s">
        <v>211</v>
      </c>
      <c r="AT228" s="23" t="s">
        <v>206</v>
      </c>
      <c r="AU228" s="23" t="s">
        <v>81</v>
      </c>
      <c r="AY228" s="23" t="s">
        <v>204</v>
      </c>
      <c r="BE228" s="184">
        <f>IF(N228="základní",J228,0)</f>
        <v>0</v>
      </c>
      <c r="BF228" s="184">
        <f>IF(N228="snížená",J228,0)</f>
        <v>0</v>
      </c>
      <c r="BG228" s="184">
        <f>IF(N228="zákl. přenesená",J228,0)</f>
        <v>0</v>
      </c>
      <c r="BH228" s="184">
        <f>IF(N228="sníž. přenesená",J228,0)</f>
        <v>0</v>
      </c>
      <c r="BI228" s="184">
        <f>IF(N228="nulová",J228,0)</f>
        <v>0</v>
      </c>
      <c r="BJ228" s="23" t="s">
        <v>79</v>
      </c>
      <c r="BK228" s="184">
        <f>ROUND(I228*H228,2)</f>
        <v>0</v>
      </c>
      <c r="BL228" s="23" t="s">
        <v>211</v>
      </c>
      <c r="BM228" s="23" t="s">
        <v>434</v>
      </c>
    </row>
    <row r="229" spans="2:65" s="13" customFormat="1" x14ac:dyDescent="0.35">
      <c r="B229" s="202"/>
      <c r="D229" s="186" t="s">
        <v>213</v>
      </c>
      <c r="E229" s="203" t="s">
        <v>5</v>
      </c>
      <c r="F229" s="204" t="s">
        <v>435</v>
      </c>
      <c r="H229" s="203" t="s">
        <v>5</v>
      </c>
      <c r="I229" s="205"/>
      <c r="L229" s="202"/>
      <c r="M229" s="206"/>
      <c r="N229" s="207"/>
      <c r="O229" s="207"/>
      <c r="P229" s="207"/>
      <c r="Q229" s="207"/>
      <c r="R229" s="207"/>
      <c r="S229" s="207"/>
      <c r="T229" s="208"/>
      <c r="AT229" s="203" t="s">
        <v>213</v>
      </c>
      <c r="AU229" s="203" t="s">
        <v>81</v>
      </c>
      <c r="AV229" s="13" t="s">
        <v>79</v>
      </c>
      <c r="AW229" s="13" t="s">
        <v>35</v>
      </c>
      <c r="AX229" s="13" t="s">
        <v>71</v>
      </c>
      <c r="AY229" s="203" t="s">
        <v>204</v>
      </c>
    </row>
    <row r="230" spans="2:65" s="11" customFormat="1" x14ac:dyDescent="0.35">
      <c r="B230" s="185"/>
      <c r="D230" s="186" t="s">
        <v>213</v>
      </c>
      <c r="E230" s="187" t="s">
        <v>5</v>
      </c>
      <c r="F230" s="188" t="s">
        <v>436</v>
      </c>
      <c r="H230" s="189">
        <v>39</v>
      </c>
      <c r="I230" s="190"/>
      <c r="L230" s="185"/>
      <c r="M230" s="191"/>
      <c r="N230" s="192"/>
      <c r="O230" s="192"/>
      <c r="P230" s="192"/>
      <c r="Q230" s="192"/>
      <c r="R230" s="192"/>
      <c r="S230" s="192"/>
      <c r="T230" s="193"/>
      <c r="AT230" s="187" t="s">
        <v>213</v>
      </c>
      <c r="AU230" s="187" t="s">
        <v>81</v>
      </c>
      <c r="AV230" s="11" t="s">
        <v>81</v>
      </c>
      <c r="AW230" s="11" t="s">
        <v>35</v>
      </c>
      <c r="AX230" s="11" t="s">
        <v>71</v>
      </c>
      <c r="AY230" s="187" t="s">
        <v>204</v>
      </c>
    </row>
    <row r="231" spans="2:65" s="11" customFormat="1" x14ac:dyDescent="0.35">
      <c r="B231" s="185"/>
      <c r="D231" s="186" t="s">
        <v>213</v>
      </c>
      <c r="E231" s="187" t="s">
        <v>5</v>
      </c>
      <c r="F231" s="188" t="s">
        <v>105</v>
      </c>
      <c r="H231" s="189">
        <v>10</v>
      </c>
      <c r="I231" s="190"/>
      <c r="L231" s="185"/>
      <c r="M231" s="191"/>
      <c r="N231" s="192"/>
      <c r="O231" s="192"/>
      <c r="P231" s="192"/>
      <c r="Q231" s="192"/>
      <c r="R231" s="192"/>
      <c r="S231" s="192"/>
      <c r="T231" s="193"/>
      <c r="AT231" s="187" t="s">
        <v>213</v>
      </c>
      <c r="AU231" s="187" t="s">
        <v>81</v>
      </c>
      <c r="AV231" s="11" t="s">
        <v>81</v>
      </c>
      <c r="AW231" s="11" t="s">
        <v>35</v>
      </c>
      <c r="AX231" s="11" t="s">
        <v>71</v>
      </c>
      <c r="AY231" s="187" t="s">
        <v>204</v>
      </c>
    </row>
    <row r="232" spans="2:65" s="11" customFormat="1" x14ac:dyDescent="0.35">
      <c r="B232" s="185"/>
      <c r="D232" s="186" t="s">
        <v>213</v>
      </c>
      <c r="E232" s="187" t="s">
        <v>5</v>
      </c>
      <c r="F232" s="188" t="s">
        <v>108</v>
      </c>
      <c r="H232" s="189">
        <v>11</v>
      </c>
      <c r="I232" s="190"/>
      <c r="L232" s="185"/>
      <c r="M232" s="191"/>
      <c r="N232" s="192"/>
      <c r="O232" s="192"/>
      <c r="P232" s="192"/>
      <c r="Q232" s="192"/>
      <c r="R232" s="192"/>
      <c r="S232" s="192"/>
      <c r="T232" s="193"/>
      <c r="AT232" s="187" t="s">
        <v>213</v>
      </c>
      <c r="AU232" s="187" t="s">
        <v>81</v>
      </c>
      <c r="AV232" s="11" t="s">
        <v>81</v>
      </c>
      <c r="AW232" s="11" t="s">
        <v>35</v>
      </c>
      <c r="AX232" s="11" t="s">
        <v>71</v>
      </c>
      <c r="AY232" s="187" t="s">
        <v>204</v>
      </c>
    </row>
    <row r="233" spans="2:65" s="12" customFormat="1" x14ac:dyDescent="0.35">
      <c r="B233" s="194"/>
      <c r="D233" s="186" t="s">
        <v>213</v>
      </c>
      <c r="E233" s="195" t="s">
        <v>5</v>
      </c>
      <c r="F233" s="196" t="s">
        <v>215</v>
      </c>
      <c r="H233" s="197">
        <v>60</v>
      </c>
      <c r="I233" s="198"/>
      <c r="L233" s="194"/>
      <c r="M233" s="199"/>
      <c r="N233" s="200"/>
      <c r="O233" s="200"/>
      <c r="P233" s="200"/>
      <c r="Q233" s="200"/>
      <c r="R233" s="200"/>
      <c r="S233" s="200"/>
      <c r="T233" s="201"/>
      <c r="AT233" s="195" t="s">
        <v>213</v>
      </c>
      <c r="AU233" s="195" t="s">
        <v>81</v>
      </c>
      <c r="AV233" s="12" t="s">
        <v>211</v>
      </c>
      <c r="AW233" s="12" t="s">
        <v>35</v>
      </c>
      <c r="AX233" s="12" t="s">
        <v>79</v>
      </c>
      <c r="AY233" s="195" t="s">
        <v>204</v>
      </c>
    </row>
    <row r="234" spans="2:65" s="1" customFormat="1" ht="16.5" customHeight="1" x14ac:dyDescent="0.35">
      <c r="B234" s="172"/>
      <c r="C234" s="209" t="s">
        <v>437</v>
      </c>
      <c r="D234" s="209" t="s">
        <v>292</v>
      </c>
      <c r="E234" s="210" t="s">
        <v>438</v>
      </c>
      <c r="F234" s="211" t="s">
        <v>439</v>
      </c>
      <c r="G234" s="212" t="s">
        <v>285</v>
      </c>
      <c r="H234" s="213">
        <v>439.8</v>
      </c>
      <c r="I234" s="214"/>
      <c r="J234" s="215">
        <f>ROUND(I234*H234,2)</f>
        <v>0</v>
      </c>
      <c r="K234" s="211" t="s">
        <v>210</v>
      </c>
      <c r="L234" s="216"/>
      <c r="M234" s="217" t="s">
        <v>5</v>
      </c>
      <c r="N234" s="218" t="s">
        <v>42</v>
      </c>
      <c r="O234" s="41"/>
      <c r="P234" s="182">
        <f>O234*H234</f>
        <v>0</v>
      </c>
      <c r="Q234" s="182">
        <v>0.41299999999999998</v>
      </c>
      <c r="R234" s="182">
        <f>Q234*H234</f>
        <v>181.63739999999999</v>
      </c>
      <c r="S234" s="182">
        <v>0</v>
      </c>
      <c r="T234" s="183">
        <f>S234*H234</f>
        <v>0</v>
      </c>
      <c r="AR234" s="23" t="s">
        <v>243</v>
      </c>
      <c r="AT234" s="23" t="s">
        <v>292</v>
      </c>
      <c r="AU234" s="23" t="s">
        <v>81</v>
      </c>
      <c r="AY234" s="23" t="s">
        <v>204</v>
      </c>
      <c r="BE234" s="184">
        <f>IF(N234="základní",J234,0)</f>
        <v>0</v>
      </c>
      <c r="BF234" s="184">
        <f>IF(N234="snížená",J234,0)</f>
        <v>0</v>
      </c>
      <c r="BG234" s="184">
        <f>IF(N234="zákl. přenesená",J234,0)</f>
        <v>0</v>
      </c>
      <c r="BH234" s="184">
        <f>IF(N234="sníž. přenesená",J234,0)</f>
        <v>0</v>
      </c>
      <c r="BI234" s="184">
        <f>IF(N234="nulová",J234,0)</f>
        <v>0</v>
      </c>
      <c r="BJ234" s="23" t="s">
        <v>79</v>
      </c>
      <c r="BK234" s="184">
        <f>ROUND(I234*H234,2)</f>
        <v>0</v>
      </c>
      <c r="BL234" s="23" t="s">
        <v>211</v>
      </c>
      <c r="BM234" s="23" t="s">
        <v>440</v>
      </c>
    </row>
    <row r="235" spans="2:65" s="11" customFormat="1" x14ac:dyDescent="0.35">
      <c r="B235" s="185"/>
      <c r="D235" s="186" t="s">
        <v>213</v>
      </c>
      <c r="E235" s="187" t="s">
        <v>5</v>
      </c>
      <c r="F235" s="188" t="s">
        <v>441</v>
      </c>
      <c r="H235" s="189">
        <v>120.9</v>
      </c>
      <c r="I235" s="190"/>
      <c r="L235" s="185"/>
      <c r="M235" s="191"/>
      <c r="N235" s="192"/>
      <c r="O235" s="192"/>
      <c r="P235" s="192"/>
      <c r="Q235" s="192"/>
      <c r="R235" s="192"/>
      <c r="S235" s="192"/>
      <c r="T235" s="193"/>
      <c r="AT235" s="187" t="s">
        <v>213</v>
      </c>
      <c r="AU235" s="187" t="s">
        <v>81</v>
      </c>
      <c r="AV235" s="11" t="s">
        <v>81</v>
      </c>
      <c r="AW235" s="11" t="s">
        <v>35</v>
      </c>
      <c r="AX235" s="11" t="s">
        <v>71</v>
      </c>
      <c r="AY235" s="187" t="s">
        <v>204</v>
      </c>
    </row>
    <row r="236" spans="2:65" s="11" customFormat="1" x14ac:dyDescent="0.35">
      <c r="B236" s="185"/>
      <c r="D236" s="186" t="s">
        <v>213</v>
      </c>
      <c r="E236" s="187" t="s">
        <v>5</v>
      </c>
      <c r="F236" s="188" t="s">
        <v>442</v>
      </c>
      <c r="H236" s="189">
        <v>98.8</v>
      </c>
      <c r="I236" s="190"/>
      <c r="L236" s="185"/>
      <c r="M236" s="191"/>
      <c r="N236" s="192"/>
      <c r="O236" s="192"/>
      <c r="P236" s="192"/>
      <c r="Q236" s="192"/>
      <c r="R236" s="192"/>
      <c r="S236" s="192"/>
      <c r="T236" s="193"/>
      <c r="AT236" s="187" t="s">
        <v>213</v>
      </c>
      <c r="AU236" s="187" t="s">
        <v>81</v>
      </c>
      <c r="AV236" s="11" t="s">
        <v>81</v>
      </c>
      <c r="AW236" s="11" t="s">
        <v>35</v>
      </c>
      <c r="AX236" s="11" t="s">
        <v>71</v>
      </c>
      <c r="AY236" s="187" t="s">
        <v>204</v>
      </c>
    </row>
    <row r="237" spans="2:65" s="11" customFormat="1" x14ac:dyDescent="0.35">
      <c r="B237" s="185"/>
      <c r="D237" s="186" t="s">
        <v>213</v>
      </c>
      <c r="E237" s="187" t="s">
        <v>5</v>
      </c>
      <c r="F237" s="188" t="s">
        <v>443</v>
      </c>
      <c r="H237" s="189">
        <v>89.7</v>
      </c>
      <c r="I237" s="190"/>
      <c r="L237" s="185"/>
      <c r="M237" s="191"/>
      <c r="N237" s="192"/>
      <c r="O237" s="192"/>
      <c r="P237" s="192"/>
      <c r="Q237" s="192"/>
      <c r="R237" s="192"/>
      <c r="S237" s="192"/>
      <c r="T237" s="193"/>
      <c r="AT237" s="187" t="s">
        <v>213</v>
      </c>
      <c r="AU237" s="187" t="s">
        <v>81</v>
      </c>
      <c r="AV237" s="11" t="s">
        <v>81</v>
      </c>
      <c r="AW237" s="11" t="s">
        <v>35</v>
      </c>
      <c r="AX237" s="11" t="s">
        <v>71</v>
      </c>
      <c r="AY237" s="187" t="s">
        <v>204</v>
      </c>
    </row>
    <row r="238" spans="2:65" s="11" customFormat="1" x14ac:dyDescent="0.35">
      <c r="B238" s="185"/>
      <c r="D238" s="186" t="s">
        <v>213</v>
      </c>
      <c r="E238" s="187" t="s">
        <v>5</v>
      </c>
      <c r="F238" s="188" t="s">
        <v>444</v>
      </c>
      <c r="H238" s="189">
        <v>43.5</v>
      </c>
      <c r="I238" s="190"/>
      <c r="L238" s="185"/>
      <c r="M238" s="191"/>
      <c r="N238" s="192"/>
      <c r="O238" s="192"/>
      <c r="P238" s="192"/>
      <c r="Q238" s="192"/>
      <c r="R238" s="192"/>
      <c r="S238" s="192"/>
      <c r="T238" s="193"/>
      <c r="AT238" s="187" t="s">
        <v>213</v>
      </c>
      <c r="AU238" s="187" t="s">
        <v>81</v>
      </c>
      <c r="AV238" s="11" t="s">
        <v>81</v>
      </c>
      <c r="AW238" s="11" t="s">
        <v>35</v>
      </c>
      <c r="AX238" s="11" t="s">
        <v>71</v>
      </c>
      <c r="AY238" s="187" t="s">
        <v>204</v>
      </c>
    </row>
    <row r="239" spans="2:65" s="11" customFormat="1" x14ac:dyDescent="0.35">
      <c r="B239" s="185"/>
      <c r="D239" s="186" t="s">
        <v>213</v>
      </c>
      <c r="E239" s="187" t="s">
        <v>5</v>
      </c>
      <c r="F239" s="188" t="s">
        <v>445</v>
      </c>
      <c r="H239" s="189">
        <v>86.9</v>
      </c>
      <c r="I239" s="190"/>
      <c r="L239" s="185"/>
      <c r="M239" s="191"/>
      <c r="N239" s="192"/>
      <c r="O239" s="192"/>
      <c r="P239" s="192"/>
      <c r="Q239" s="192"/>
      <c r="R239" s="192"/>
      <c r="S239" s="192"/>
      <c r="T239" s="193"/>
      <c r="AT239" s="187" t="s">
        <v>213</v>
      </c>
      <c r="AU239" s="187" t="s">
        <v>81</v>
      </c>
      <c r="AV239" s="11" t="s">
        <v>81</v>
      </c>
      <c r="AW239" s="11" t="s">
        <v>35</v>
      </c>
      <c r="AX239" s="11" t="s">
        <v>71</v>
      </c>
      <c r="AY239" s="187" t="s">
        <v>204</v>
      </c>
    </row>
    <row r="240" spans="2:65" s="12" customFormat="1" x14ac:dyDescent="0.35">
      <c r="B240" s="194"/>
      <c r="D240" s="186" t="s">
        <v>213</v>
      </c>
      <c r="E240" s="195" t="s">
        <v>5</v>
      </c>
      <c r="F240" s="196" t="s">
        <v>215</v>
      </c>
      <c r="H240" s="197">
        <v>439.8</v>
      </c>
      <c r="I240" s="198"/>
      <c r="L240" s="194"/>
      <c r="M240" s="199"/>
      <c r="N240" s="200"/>
      <c r="O240" s="200"/>
      <c r="P240" s="200"/>
      <c r="Q240" s="200"/>
      <c r="R240" s="200"/>
      <c r="S240" s="200"/>
      <c r="T240" s="201"/>
      <c r="AT240" s="195" t="s">
        <v>213</v>
      </c>
      <c r="AU240" s="195" t="s">
        <v>81</v>
      </c>
      <c r="AV240" s="12" t="s">
        <v>211</v>
      </c>
      <c r="AW240" s="12" t="s">
        <v>35</v>
      </c>
      <c r="AX240" s="12" t="s">
        <v>79</v>
      </c>
      <c r="AY240" s="195" t="s">
        <v>204</v>
      </c>
    </row>
    <row r="241" spans="2:65" s="1" customFormat="1" ht="25.5" customHeight="1" x14ac:dyDescent="0.35">
      <c r="B241" s="172"/>
      <c r="C241" s="173" t="s">
        <v>446</v>
      </c>
      <c r="D241" s="173" t="s">
        <v>206</v>
      </c>
      <c r="E241" s="174" t="s">
        <v>447</v>
      </c>
      <c r="F241" s="175" t="s">
        <v>448</v>
      </c>
      <c r="G241" s="176" t="s">
        <v>276</v>
      </c>
      <c r="H241" s="177">
        <v>519.63300000000004</v>
      </c>
      <c r="I241" s="178"/>
      <c r="J241" s="179">
        <f>ROUND(I241*H241,2)</f>
        <v>0</v>
      </c>
      <c r="K241" s="175" t="s">
        <v>210</v>
      </c>
      <c r="L241" s="40"/>
      <c r="M241" s="180" t="s">
        <v>5</v>
      </c>
      <c r="N241" s="181" t="s">
        <v>42</v>
      </c>
      <c r="O241" s="41"/>
      <c r="P241" s="182">
        <f>O241*H241</f>
        <v>0</v>
      </c>
      <c r="Q241" s="182">
        <v>8.8000000000000003E-4</v>
      </c>
      <c r="R241" s="182">
        <f>Q241*H241</f>
        <v>0.45727704000000002</v>
      </c>
      <c r="S241" s="182">
        <v>0</v>
      </c>
      <c r="T241" s="183">
        <f>S241*H241</f>
        <v>0</v>
      </c>
      <c r="AR241" s="23" t="s">
        <v>211</v>
      </c>
      <c r="AT241" s="23" t="s">
        <v>206</v>
      </c>
      <c r="AU241" s="23" t="s">
        <v>81</v>
      </c>
      <c r="AY241" s="23" t="s">
        <v>204</v>
      </c>
      <c r="BE241" s="184">
        <f>IF(N241="základní",J241,0)</f>
        <v>0</v>
      </c>
      <c r="BF241" s="184">
        <f>IF(N241="snížená",J241,0)</f>
        <v>0</v>
      </c>
      <c r="BG241" s="184">
        <f>IF(N241="zákl. přenesená",J241,0)</f>
        <v>0</v>
      </c>
      <c r="BH241" s="184">
        <f>IF(N241="sníž. přenesená",J241,0)</f>
        <v>0</v>
      </c>
      <c r="BI241" s="184">
        <f>IF(N241="nulová",J241,0)</f>
        <v>0</v>
      </c>
      <c r="BJ241" s="23" t="s">
        <v>79</v>
      </c>
      <c r="BK241" s="184">
        <f>ROUND(I241*H241,2)</f>
        <v>0</v>
      </c>
      <c r="BL241" s="23" t="s">
        <v>211</v>
      </c>
      <c r="BM241" s="23" t="s">
        <v>449</v>
      </c>
    </row>
    <row r="242" spans="2:65" s="13" customFormat="1" x14ac:dyDescent="0.35">
      <c r="B242" s="202"/>
      <c r="D242" s="186" t="s">
        <v>213</v>
      </c>
      <c r="E242" s="203" t="s">
        <v>5</v>
      </c>
      <c r="F242" s="204" t="s">
        <v>450</v>
      </c>
      <c r="H242" s="203" t="s">
        <v>5</v>
      </c>
      <c r="I242" s="205"/>
      <c r="L242" s="202"/>
      <c r="M242" s="206"/>
      <c r="N242" s="207"/>
      <c r="O242" s="207"/>
      <c r="P242" s="207"/>
      <c r="Q242" s="207"/>
      <c r="R242" s="207"/>
      <c r="S242" s="207"/>
      <c r="T242" s="208"/>
      <c r="AT242" s="203" t="s">
        <v>213</v>
      </c>
      <c r="AU242" s="203" t="s">
        <v>81</v>
      </c>
      <c r="AV242" s="13" t="s">
        <v>79</v>
      </c>
      <c r="AW242" s="13" t="s">
        <v>35</v>
      </c>
      <c r="AX242" s="13" t="s">
        <v>71</v>
      </c>
      <c r="AY242" s="203" t="s">
        <v>204</v>
      </c>
    </row>
    <row r="243" spans="2:65" s="11" customFormat="1" x14ac:dyDescent="0.35">
      <c r="B243" s="185"/>
      <c r="D243" s="186" t="s">
        <v>213</v>
      </c>
      <c r="E243" s="187" t="s">
        <v>5</v>
      </c>
      <c r="F243" s="188" t="s">
        <v>451</v>
      </c>
      <c r="H243" s="189">
        <v>52.777999999999999</v>
      </c>
      <c r="I243" s="190"/>
      <c r="L243" s="185"/>
      <c r="M243" s="191"/>
      <c r="N243" s="192"/>
      <c r="O243" s="192"/>
      <c r="P243" s="192"/>
      <c r="Q243" s="192"/>
      <c r="R243" s="192"/>
      <c r="S243" s="192"/>
      <c r="T243" s="193"/>
      <c r="AT243" s="187" t="s">
        <v>213</v>
      </c>
      <c r="AU243" s="187" t="s">
        <v>81</v>
      </c>
      <c r="AV243" s="11" t="s">
        <v>81</v>
      </c>
      <c r="AW243" s="11" t="s">
        <v>35</v>
      </c>
      <c r="AX243" s="11" t="s">
        <v>71</v>
      </c>
      <c r="AY243" s="187" t="s">
        <v>204</v>
      </c>
    </row>
    <row r="244" spans="2:65" s="11" customFormat="1" x14ac:dyDescent="0.35">
      <c r="B244" s="185"/>
      <c r="D244" s="186" t="s">
        <v>213</v>
      </c>
      <c r="E244" s="187" t="s">
        <v>5</v>
      </c>
      <c r="F244" s="188" t="s">
        <v>452</v>
      </c>
      <c r="H244" s="189">
        <v>367.71</v>
      </c>
      <c r="I244" s="190"/>
      <c r="L244" s="185"/>
      <c r="M244" s="191"/>
      <c r="N244" s="192"/>
      <c r="O244" s="192"/>
      <c r="P244" s="192"/>
      <c r="Q244" s="192"/>
      <c r="R244" s="192"/>
      <c r="S244" s="192"/>
      <c r="T244" s="193"/>
      <c r="AT244" s="187" t="s">
        <v>213</v>
      </c>
      <c r="AU244" s="187" t="s">
        <v>81</v>
      </c>
      <c r="AV244" s="11" t="s">
        <v>81</v>
      </c>
      <c r="AW244" s="11" t="s">
        <v>35</v>
      </c>
      <c r="AX244" s="11" t="s">
        <v>71</v>
      </c>
      <c r="AY244" s="187" t="s">
        <v>204</v>
      </c>
    </row>
    <row r="245" spans="2:65" s="11" customFormat="1" x14ac:dyDescent="0.35">
      <c r="B245" s="185"/>
      <c r="D245" s="186" t="s">
        <v>213</v>
      </c>
      <c r="E245" s="187" t="s">
        <v>5</v>
      </c>
      <c r="F245" s="188" t="s">
        <v>453</v>
      </c>
      <c r="H245" s="189">
        <v>99.144999999999996</v>
      </c>
      <c r="I245" s="190"/>
      <c r="L245" s="185"/>
      <c r="M245" s="191"/>
      <c r="N245" s="192"/>
      <c r="O245" s="192"/>
      <c r="P245" s="192"/>
      <c r="Q245" s="192"/>
      <c r="R245" s="192"/>
      <c r="S245" s="192"/>
      <c r="T245" s="193"/>
      <c r="AT245" s="187" t="s">
        <v>213</v>
      </c>
      <c r="AU245" s="187" t="s">
        <v>81</v>
      </c>
      <c r="AV245" s="11" t="s">
        <v>81</v>
      </c>
      <c r="AW245" s="11" t="s">
        <v>35</v>
      </c>
      <c r="AX245" s="11" t="s">
        <v>71</v>
      </c>
      <c r="AY245" s="187" t="s">
        <v>204</v>
      </c>
    </row>
    <row r="246" spans="2:65" s="12" customFormat="1" x14ac:dyDescent="0.35">
      <c r="B246" s="194"/>
      <c r="D246" s="186" t="s">
        <v>213</v>
      </c>
      <c r="E246" s="195" t="s">
        <v>5</v>
      </c>
      <c r="F246" s="196" t="s">
        <v>215</v>
      </c>
      <c r="H246" s="197">
        <v>519.63300000000004</v>
      </c>
      <c r="I246" s="198"/>
      <c r="L246" s="194"/>
      <c r="M246" s="199"/>
      <c r="N246" s="200"/>
      <c r="O246" s="200"/>
      <c r="P246" s="200"/>
      <c r="Q246" s="200"/>
      <c r="R246" s="200"/>
      <c r="S246" s="200"/>
      <c r="T246" s="201"/>
      <c r="AT246" s="195" t="s">
        <v>213</v>
      </c>
      <c r="AU246" s="195" t="s">
        <v>81</v>
      </c>
      <c r="AV246" s="12" t="s">
        <v>211</v>
      </c>
      <c r="AW246" s="12" t="s">
        <v>35</v>
      </c>
      <c r="AX246" s="12" t="s">
        <v>79</v>
      </c>
      <c r="AY246" s="195" t="s">
        <v>204</v>
      </c>
    </row>
    <row r="247" spans="2:65" s="1" customFormat="1" ht="25.5" customHeight="1" x14ac:dyDescent="0.35">
      <c r="B247" s="172"/>
      <c r="C247" s="173" t="s">
        <v>454</v>
      </c>
      <c r="D247" s="173" t="s">
        <v>206</v>
      </c>
      <c r="E247" s="174" t="s">
        <v>455</v>
      </c>
      <c r="F247" s="175" t="s">
        <v>456</v>
      </c>
      <c r="G247" s="176" t="s">
        <v>276</v>
      </c>
      <c r="H247" s="177">
        <v>519.63300000000004</v>
      </c>
      <c r="I247" s="178"/>
      <c r="J247" s="179">
        <f>ROUND(I247*H247,2)</f>
        <v>0</v>
      </c>
      <c r="K247" s="175" t="s">
        <v>210</v>
      </c>
      <c r="L247" s="40"/>
      <c r="M247" s="180" t="s">
        <v>5</v>
      </c>
      <c r="N247" s="181" t="s">
        <v>42</v>
      </c>
      <c r="O247" s="41"/>
      <c r="P247" s="182">
        <f>O247*H247</f>
        <v>0</v>
      </c>
      <c r="Q247" s="182">
        <v>0</v>
      </c>
      <c r="R247" s="182">
        <f>Q247*H247</f>
        <v>0</v>
      </c>
      <c r="S247" s="182">
        <v>0</v>
      </c>
      <c r="T247" s="183">
        <f>S247*H247</f>
        <v>0</v>
      </c>
      <c r="AR247" s="23" t="s">
        <v>211</v>
      </c>
      <c r="AT247" s="23" t="s">
        <v>206</v>
      </c>
      <c r="AU247" s="23" t="s">
        <v>81</v>
      </c>
      <c r="AY247" s="23" t="s">
        <v>204</v>
      </c>
      <c r="BE247" s="184">
        <f>IF(N247="základní",J247,0)</f>
        <v>0</v>
      </c>
      <c r="BF247" s="184">
        <f>IF(N247="snížená",J247,0)</f>
        <v>0</v>
      </c>
      <c r="BG247" s="184">
        <f>IF(N247="zákl. přenesená",J247,0)</f>
        <v>0</v>
      </c>
      <c r="BH247" s="184">
        <f>IF(N247="sníž. přenesená",J247,0)</f>
        <v>0</v>
      </c>
      <c r="BI247" s="184">
        <f>IF(N247="nulová",J247,0)</f>
        <v>0</v>
      </c>
      <c r="BJ247" s="23" t="s">
        <v>79</v>
      </c>
      <c r="BK247" s="184">
        <f>ROUND(I247*H247,2)</f>
        <v>0</v>
      </c>
      <c r="BL247" s="23" t="s">
        <v>211</v>
      </c>
      <c r="BM247" s="23" t="s">
        <v>457</v>
      </c>
    </row>
    <row r="248" spans="2:65" s="1" customFormat="1" ht="38.25" customHeight="1" x14ac:dyDescent="0.35">
      <c r="B248" s="172"/>
      <c r="C248" s="173" t="s">
        <v>458</v>
      </c>
      <c r="D248" s="173" t="s">
        <v>206</v>
      </c>
      <c r="E248" s="174" t="s">
        <v>459</v>
      </c>
      <c r="F248" s="175" t="s">
        <v>460</v>
      </c>
      <c r="G248" s="176" t="s">
        <v>333</v>
      </c>
      <c r="H248" s="177">
        <v>12</v>
      </c>
      <c r="I248" s="178"/>
      <c r="J248" s="179">
        <f>ROUND(I248*H248,2)</f>
        <v>0</v>
      </c>
      <c r="K248" s="175" t="s">
        <v>210</v>
      </c>
      <c r="L248" s="40"/>
      <c r="M248" s="180" t="s">
        <v>5</v>
      </c>
      <c r="N248" s="181" t="s">
        <v>42</v>
      </c>
      <c r="O248" s="41"/>
      <c r="P248" s="182">
        <f>O248*H248</f>
        <v>0</v>
      </c>
      <c r="Q248" s="182">
        <v>2.845E-2</v>
      </c>
      <c r="R248" s="182">
        <f>Q248*H248</f>
        <v>0.34139999999999998</v>
      </c>
      <c r="S248" s="182">
        <v>0</v>
      </c>
      <c r="T248" s="183">
        <f>S248*H248</f>
        <v>0</v>
      </c>
      <c r="AR248" s="23" t="s">
        <v>211</v>
      </c>
      <c r="AT248" s="23" t="s">
        <v>206</v>
      </c>
      <c r="AU248" s="23" t="s">
        <v>81</v>
      </c>
      <c r="AY248" s="23" t="s">
        <v>204</v>
      </c>
      <c r="BE248" s="184">
        <f>IF(N248="základní",J248,0)</f>
        <v>0</v>
      </c>
      <c r="BF248" s="184">
        <f>IF(N248="snížená",J248,0)</f>
        <v>0</v>
      </c>
      <c r="BG248" s="184">
        <f>IF(N248="zákl. přenesená",J248,0)</f>
        <v>0</v>
      </c>
      <c r="BH248" s="184">
        <f>IF(N248="sníž. přenesená",J248,0)</f>
        <v>0</v>
      </c>
      <c r="BI248" s="184">
        <f>IF(N248="nulová",J248,0)</f>
        <v>0</v>
      </c>
      <c r="BJ248" s="23" t="s">
        <v>79</v>
      </c>
      <c r="BK248" s="184">
        <f>ROUND(I248*H248,2)</f>
        <v>0</v>
      </c>
      <c r="BL248" s="23" t="s">
        <v>211</v>
      </c>
      <c r="BM248" s="23" t="s">
        <v>461</v>
      </c>
    </row>
    <row r="249" spans="2:65" s="13" customFormat="1" x14ac:dyDescent="0.35">
      <c r="B249" s="202"/>
      <c r="D249" s="186" t="s">
        <v>213</v>
      </c>
      <c r="E249" s="203" t="s">
        <v>5</v>
      </c>
      <c r="F249" s="204" t="s">
        <v>462</v>
      </c>
      <c r="H249" s="203" t="s">
        <v>5</v>
      </c>
      <c r="I249" s="205"/>
      <c r="L249" s="202"/>
      <c r="M249" s="206"/>
      <c r="N249" s="207"/>
      <c r="O249" s="207"/>
      <c r="P249" s="207"/>
      <c r="Q249" s="207"/>
      <c r="R249" s="207"/>
      <c r="S249" s="207"/>
      <c r="T249" s="208"/>
      <c r="AT249" s="203" t="s">
        <v>213</v>
      </c>
      <c r="AU249" s="203" t="s">
        <v>81</v>
      </c>
      <c r="AV249" s="13" t="s">
        <v>79</v>
      </c>
      <c r="AW249" s="13" t="s">
        <v>35</v>
      </c>
      <c r="AX249" s="13" t="s">
        <v>71</v>
      </c>
      <c r="AY249" s="203" t="s">
        <v>204</v>
      </c>
    </row>
    <row r="250" spans="2:65" s="11" customFormat="1" x14ac:dyDescent="0.35">
      <c r="B250" s="185"/>
      <c r="D250" s="186" t="s">
        <v>213</v>
      </c>
      <c r="E250" s="187" t="s">
        <v>5</v>
      </c>
      <c r="F250" s="188" t="s">
        <v>111</v>
      </c>
      <c r="H250" s="189">
        <v>12</v>
      </c>
      <c r="I250" s="190"/>
      <c r="L250" s="185"/>
      <c r="M250" s="191"/>
      <c r="N250" s="192"/>
      <c r="O250" s="192"/>
      <c r="P250" s="192"/>
      <c r="Q250" s="192"/>
      <c r="R250" s="192"/>
      <c r="S250" s="192"/>
      <c r="T250" s="193"/>
      <c r="AT250" s="187" t="s">
        <v>213</v>
      </c>
      <c r="AU250" s="187" t="s">
        <v>81</v>
      </c>
      <c r="AV250" s="11" t="s">
        <v>81</v>
      </c>
      <c r="AW250" s="11" t="s">
        <v>35</v>
      </c>
      <c r="AX250" s="11" t="s">
        <v>71</v>
      </c>
      <c r="AY250" s="187" t="s">
        <v>204</v>
      </c>
    </row>
    <row r="251" spans="2:65" s="12" customFormat="1" x14ac:dyDescent="0.35">
      <c r="B251" s="194"/>
      <c r="D251" s="186" t="s">
        <v>213</v>
      </c>
      <c r="E251" s="195" t="s">
        <v>5</v>
      </c>
      <c r="F251" s="196" t="s">
        <v>215</v>
      </c>
      <c r="H251" s="197">
        <v>12</v>
      </c>
      <c r="I251" s="198"/>
      <c r="L251" s="194"/>
      <c r="M251" s="199"/>
      <c r="N251" s="200"/>
      <c r="O251" s="200"/>
      <c r="P251" s="200"/>
      <c r="Q251" s="200"/>
      <c r="R251" s="200"/>
      <c r="S251" s="200"/>
      <c r="T251" s="201"/>
      <c r="AT251" s="195" t="s">
        <v>213</v>
      </c>
      <c r="AU251" s="195" t="s">
        <v>81</v>
      </c>
      <c r="AV251" s="12" t="s">
        <v>211</v>
      </c>
      <c r="AW251" s="12" t="s">
        <v>35</v>
      </c>
      <c r="AX251" s="12" t="s">
        <v>79</v>
      </c>
      <c r="AY251" s="195" t="s">
        <v>204</v>
      </c>
    </row>
    <row r="252" spans="2:65" s="1" customFormat="1" ht="16.5" customHeight="1" x14ac:dyDescent="0.35">
      <c r="B252" s="172"/>
      <c r="C252" s="209" t="s">
        <v>463</v>
      </c>
      <c r="D252" s="209" t="s">
        <v>292</v>
      </c>
      <c r="E252" s="210" t="s">
        <v>464</v>
      </c>
      <c r="F252" s="211" t="s">
        <v>465</v>
      </c>
      <c r="G252" s="212" t="s">
        <v>285</v>
      </c>
      <c r="H252" s="213">
        <v>54.3</v>
      </c>
      <c r="I252" s="214"/>
      <c r="J252" s="215">
        <f>ROUND(I252*H252,2)</f>
        <v>0</v>
      </c>
      <c r="K252" s="211" t="s">
        <v>5</v>
      </c>
      <c r="L252" s="216"/>
      <c r="M252" s="217" t="s">
        <v>5</v>
      </c>
      <c r="N252" s="218" t="s">
        <v>42</v>
      </c>
      <c r="O252" s="41"/>
      <c r="P252" s="182">
        <f>O252*H252</f>
        <v>0</v>
      </c>
      <c r="Q252" s="182">
        <v>2.2700000000000001E-2</v>
      </c>
      <c r="R252" s="182">
        <f>Q252*H252</f>
        <v>1.23261</v>
      </c>
      <c r="S252" s="182">
        <v>0</v>
      </c>
      <c r="T252" s="183">
        <f>S252*H252</f>
        <v>0</v>
      </c>
      <c r="AR252" s="23" t="s">
        <v>243</v>
      </c>
      <c r="AT252" s="23" t="s">
        <v>292</v>
      </c>
      <c r="AU252" s="23" t="s">
        <v>81</v>
      </c>
      <c r="AY252" s="23" t="s">
        <v>204</v>
      </c>
      <c r="BE252" s="184">
        <f>IF(N252="základní",J252,0)</f>
        <v>0</v>
      </c>
      <c r="BF252" s="184">
        <f>IF(N252="snížená",J252,0)</f>
        <v>0</v>
      </c>
      <c r="BG252" s="184">
        <f>IF(N252="zákl. přenesená",J252,0)</f>
        <v>0</v>
      </c>
      <c r="BH252" s="184">
        <f>IF(N252="sníž. přenesená",J252,0)</f>
        <v>0</v>
      </c>
      <c r="BI252" s="184">
        <f>IF(N252="nulová",J252,0)</f>
        <v>0</v>
      </c>
      <c r="BJ252" s="23" t="s">
        <v>79</v>
      </c>
      <c r="BK252" s="184">
        <f>ROUND(I252*H252,2)</f>
        <v>0</v>
      </c>
      <c r="BL252" s="23" t="s">
        <v>211</v>
      </c>
      <c r="BM252" s="23" t="s">
        <v>466</v>
      </c>
    </row>
    <row r="253" spans="2:65" s="10" customFormat="1" ht="29.9" customHeight="1" x14ac:dyDescent="0.35">
      <c r="B253" s="159"/>
      <c r="D253" s="160" t="s">
        <v>70</v>
      </c>
      <c r="E253" s="170" t="s">
        <v>233</v>
      </c>
      <c r="F253" s="170" t="s">
        <v>467</v>
      </c>
      <c r="I253" s="162"/>
      <c r="J253" s="171">
        <f>BK253</f>
        <v>0</v>
      </c>
      <c r="L253" s="159"/>
      <c r="M253" s="164"/>
      <c r="N253" s="165"/>
      <c r="O253" s="165"/>
      <c r="P253" s="166">
        <f>SUM(P254:P298)</f>
        <v>0</v>
      </c>
      <c r="Q253" s="165"/>
      <c r="R253" s="166">
        <f>SUM(R254:R298)</f>
        <v>101.78631442</v>
      </c>
      <c r="S253" s="165"/>
      <c r="T253" s="167">
        <f>SUM(T254:T298)</f>
        <v>0</v>
      </c>
      <c r="AR253" s="160" t="s">
        <v>79</v>
      </c>
      <c r="AT253" s="168" t="s">
        <v>70</v>
      </c>
      <c r="AU253" s="168" t="s">
        <v>79</v>
      </c>
      <c r="AY253" s="160" t="s">
        <v>204</v>
      </c>
      <c r="BK253" s="169">
        <f>SUM(BK254:BK298)</f>
        <v>0</v>
      </c>
    </row>
    <row r="254" spans="2:65" s="1" customFormat="1" ht="25.5" customHeight="1" x14ac:dyDescent="0.35">
      <c r="B254" s="172"/>
      <c r="C254" s="173" t="s">
        <v>468</v>
      </c>
      <c r="D254" s="173" t="s">
        <v>206</v>
      </c>
      <c r="E254" s="174" t="s">
        <v>469</v>
      </c>
      <c r="F254" s="175" t="s">
        <v>470</v>
      </c>
      <c r="G254" s="176" t="s">
        <v>276</v>
      </c>
      <c r="H254" s="177">
        <v>684</v>
      </c>
      <c r="I254" s="178"/>
      <c r="J254" s="179">
        <f>ROUND(I254*H254,2)</f>
        <v>0</v>
      </c>
      <c r="K254" s="175" t="s">
        <v>210</v>
      </c>
      <c r="L254" s="40"/>
      <c r="M254" s="180" t="s">
        <v>5</v>
      </c>
      <c r="N254" s="181" t="s">
        <v>42</v>
      </c>
      <c r="O254" s="41"/>
      <c r="P254" s="182">
        <f>O254*H254</f>
        <v>0</v>
      </c>
      <c r="Q254" s="182">
        <v>1.5699999999999999E-2</v>
      </c>
      <c r="R254" s="182">
        <f>Q254*H254</f>
        <v>10.738799999999999</v>
      </c>
      <c r="S254" s="182">
        <v>0</v>
      </c>
      <c r="T254" s="183">
        <f>S254*H254</f>
        <v>0</v>
      </c>
      <c r="AR254" s="23" t="s">
        <v>211</v>
      </c>
      <c r="AT254" s="23" t="s">
        <v>206</v>
      </c>
      <c r="AU254" s="23" t="s">
        <v>81</v>
      </c>
      <c r="AY254" s="23" t="s">
        <v>204</v>
      </c>
      <c r="BE254" s="184">
        <f>IF(N254="základní",J254,0)</f>
        <v>0</v>
      </c>
      <c r="BF254" s="184">
        <f>IF(N254="snížená",J254,0)</f>
        <v>0</v>
      </c>
      <c r="BG254" s="184">
        <f>IF(N254="zákl. přenesená",J254,0)</f>
        <v>0</v>
      </c>
      <c r="BH254" s="184">
        <f>IF(N254="sníž. přenesená",J254,0)</f>
        <v>0</v>
      </c>
      <c r="BI254" s="184">
        <f>IF(N254="nulová",J254,0)</f>
        <v>0</v>
      </c>
      <c r="BJ254" s="23" t="s">
        <v>79</v>
      </c>
      <c r="BK254" s="184">
        <f>ROUND(I254*H254,2)</f>
        <v>0</v>
      </c>
      <c r="BL254" s="23" t="s">
        <v>211</v>
      </c>
      <c r="BM254" s="23" t="s">
        <v>471</v>
      </c>
    </row>
    <row r="255" spans="2:65" s="1" customFormat="1" ht="25.5" customHeight="1" x14ac:dyDescent="0.35">
      <c r="B255" s="172"/>
      <c r="C255" s="173" t="s">
        <v>472</v>
      </c>
      <c r="D255" s="173" t="s">
        <v>206</v>
      </c>
      <c r="E255" s="174" t="s">
        <v>473</v>
      </c>
      <c r="F255" s="175" t="s">
        <v>474</v>
      </c>
      <c r="G255" s="176" t="s">
        <v>276</v>
      </c>
      <c r="H255" s="177">
        <v>155.85</v>
      </c>
      <c r="I255" s="178"/>
      <c r="J255" s="179">
        <f>ROUND(I255*H255,2)</f>
        <v>0</v>
      </c>
      <c r="K255" s="175" t="s">
        <v>210</v>
      </c>
      <c r="L255" s="40"/>
      <c r="M255" s="180" t="s">
        <v>5</v>
      </c>
      <c r="N255" s="181" t="s">
        <v>42</v>
      </c>
      <c r="O255" s="41"/>
      <c r="P255" s="182">
        <f>O255*H255</f>
        <v>0</v>
      </c>
      <c r="Q255" s="182">
        <v>1.3599999999999999E-2</v>
      </c>
      <c r="R255" s="182">
        <f>Q255*H255</f>
        <v>2.1195599999999999</v>
      </c>
      <c r="S255" s="182">
        <v>0</v>
      </c>
      <c r="T255" s="183">
        <f>S255*H255</f>
        <v>0</v>
      </c>
      <c r="AR255" s="23" t="s">
        <v>211</v>
      </c>
      <c r="AT255" s="23" t="s">
        <v>206</v>
      </c>
      <c r="AU255" s="23" t="s">
        <v>81</v>
      </c>
      <c r="AY255" s="23" t="s">
        <v>204</v>
      </c>
      <c r="BE255" s="184">
        <f>IF(N255="základní",J255,0)</f>
        <v>0</v>
      </c>
      <c r="BF255" s="184">
        <f>IF(N255="snížená",J255,0)</f>
        <v>0</v>
      </c>
      <c r="BG255" s="184">
        <f>IF(N255="zákl. přenesená",J255,0)</f>
        <v>0</v>
      </c>
      <c r="BH255" s="184">
        <f>IF(N255="sníž. přenesená",J255,0)</f>
        <v>0</v>
      </c>
      <c r="BI255" s="184">
        <f>IF(N255="nulová",J255,0)</f>
        <v>0</v>
      </c>
      <c r="BJ255" s="23" t="s">
        <v>79</v>
      </c>
      <c r="BK255" s="184">
        <f>ROUND(I255*H255,2)</f>
        <v>0</v>
      </c>
      <c r="BL255" s="23" t="s">
        <v>211</v>
      </c>
      <c r="BM255" s="23" t="s">
        <v>475</v>
      </c>
    </row>
    <row r="256" spans="2:65" s="11" customFormat="1" x14ac:dyDescent="0.35">
      <c r="B256" s="185"/>
      <c r="D256" s="186" t="s">
        <v>213</v>
      </c>
      <c r="E256" s="187" t="s">
        <v>5</v>
      </c>
      <c r="F256" s="188" t="s">
        <v>476</v>
      </c>
      <c r="H256" s="189">
        <v>155.85</v>
      </c>
      <c r="I256" s="190"/>
      <c r="L256" s="185"/>
      <c r="M256" s="191"/>
      <c r="N256" s="192"/>
      <c r="O256" s="192"/>
      <c r="P256" s="192"/>
      <c r="Q256" s="192"/>
      <c r="R256" s="192"/>
      <c r="S256" s="192"/>
      <c r="T256" s="193"/>
      <c r="AT256" s="187" t="s">
        <v>213</v>
      </c>
      <c r="AU256" s="187" t="s">
        <v>81</v>
      </c>
      <c r="AV256" s="11" t="s">
        <v>81</v>
      </c>
      <c r="AW256" s="11" t="s">
        <v>35</v>
      </c>
      <c r="AX256" s="11" t="s">
        <v>71</v>
      </c>
      <c r="AY256" s="187" t="s">
        <v>204</v>
      </c>
    </row>
    <row r="257" spans="2:65" s="12" customFormat="1" x14ac:dyDescent="0.35">
      <c r="B257" s="194"/>
      <c r="D257" s="186" t="s">
        <v>213</v>
      </c>
      <c r="E257" s="195" t="s">
        <v>5</v>
      </c>
      <c r="F257" s="196" t="s">
        <v>215</v>
      </c>
      <c r="H257" s="197">
        <v>155.85</v>
      </c>
      <c r="I257" s="198"/>
      <c r="L257" s="194"/>
      <c r="M257" s="199"/>
      <c r="N257" s="200"/>
      <c r="O257" s="200"/>
      <c r="P257" s="200"/>
      <c r="Q257" s="200"/>
      <c r="R257" s="200"/>
      <c r="S257" s="200"/>
      <c r="T257" s="201"/>
      <c r="AT257" s="195" t="s">
        <v>213</v>
      </c>
      <c r="AU257" s="195" t="s">
        <v>81</v>
      </c>
      <c r="AV257" s="12" t="s">
        <v>211</v>
      </c>
      <c r="AW257" s="12" t="s">
        <v>35</v>
      </c>
      <c r="AX257" s="12" t="s">
        <v>79</v>
      </c>
      <c r="AY257" s="195" t="s">
        <v>204</v>
      </c>
    </row>
    <row r="258" spans="2:65" s="1" customFormat="1" ht="38.25" customHeight="1" x14ac:dyDescent="0.35">
      <c r="B258" s="172"/>
      <c r="C258" s="173" t="s">
        <v>477</v>
      </c>
      <c r="D258" s="173" t="s">
        <v>206</v>
      </c>
      <c r="E258" s="174" t="s">
        <v>478</v>
      </c>
      <c r="F258" s="175" t="s">
        <v>479</v>
      </c>
      <c r="G258" s="176" t="s">
        <v>276</v>
      </c>
      <c r="H258" s="177">
        <v>428.5</v>
      </c>
      <c r="I258" s="178"/>
      <c r="J258" s="179">
        <f>ROUND(I258*H258,2)</f>
        <v>0</v>
      </c>
      <c r="K258" s="175" t="s">
        <v>210</v>
      </c>
      <c r="L258" s="40"/>
      <c r="M258" s="180" t="s">
        <v>5</v>
      </c>
      <c r="N258" s="181" t="s">
        <v>42</v>
      </c>
      <c r="O258" s="41"/>
      <c r="P258" s="182">
        <f>O258*H258</f>
        <v>0</v>
      </c>
      <c r="Q258" s="182">
        <v>1.6279999999999999E-2</v>
      </c>
      <c r="R258" s="182">
        <f>Q258*H258</f>
        <v>6.9759799999999998</v>
      </c>
      <c r="S258" s="182">
        <v>0</v>
      </c>
      <c r="T258" s="183">
        <f>S258*H258</f>
        <v>0</v>
      </c>
      <c r="AR258" s="23" t="s">
        <v>211</v>
      </c>
      <c r="AT258" s="23" t="s">
        <v>206</v>
      </c>
      <c r="AU258" s="23" t="s">
        <v>81</v>
      </c>
      <c r="AY258" s="23" t="s">
        <v>204</v>
      </c>
      <c r="BE258" s="184">
        <f>IF(N258="základní",J258,0)</f>
        <v>0</v>
      </c>
      <c r="BF258" s="184">
        <f>IF(N258="snížená",J258,0)</f>
        <v>0</v>
      </c>
      <c r="BG258" s="184">
        <f>IF(N258="zákl. přenesená",J258,0)</f>
        <v>0</v>
      </c>
      <c r="BH258" s="184">
        <f>IF(N258="sníž. přenesená",J258,0)</f>
        <v>0</v>
      </c>
      <c r="BI258" s="184">
        <f>IF(N258="nulová",J258,0)</f>
        <v>0</v>
      </c>
      <c r="BJ258" s="23" t="s">
        <v>79</v>
      </c>
      <c r="BK258" s="184">
        <f>ROUND(I258*H258,2)</f>
        <v>0</v>
      </c>
      <c r="BL258" s="23" t="s">
        <v>211</v>
      </c>
      <c r="BM258" s="23" t="s">
        <v>480</v>
      </c>
    </row>
    <row r="259" spans="2:65" s="11" customFormat="1" x14ac:dyDescent="0.35">
      <c r="B259" s="185"/>
      <c r="D259" s="186" t="s">
        <v>213</v>
      </c>
      <c r="E259" s="187" t="s">
        <v>5</v>
      </c>
      <c r="F259" s="188" t="s">
        <v>481</v>
      </c>
      <c r="H259" s="189">
        <v>428.5</v>
      </c>
      <c r="I259" s="190"/>
      <c r="L259" s="185"/>
      <c r="M259" s="191"/>
      <c r="N259" s="192"/>
      <c r="O259" s="192"/>
      <c r="P259" s="192"/>
      <c r="Q259" s="192"/>
      <c r="R259" s="192"/>
      <c r="S259" s="192"/>
      <c r="T259" s="193"/>
      <c r="AT259" s="187" t="s">
        <v>213</v>
      </c>
      <c r="AU259" s="187" t="s">
        <v>81</v>
      </c>
      <c r="AV259" s="11" t="s">
        <v>81</v>
      </c>
      <c r="AW259" s="11" t="s">
        <v>35</v>
      </c>
      <c r="AX259" s="11" t="s">
        <v>71</v>
      </c>
      <c r="AY259" s="187" t="s">
        <v>204</v>
      </c>
    </row>
    <row r="260" spans="2:65" s="12" customFormat="1" x14ac:dyDescent="0.35">
      <c r="B260" s="194"/>
      <c r="D260" s="186" t="s">
        <v>213</v>
      </c>
      <c r="E260" s="195" t="s">
        <v>5</v>
      </c>
      <c r="F260" s="196" t="s">
        <v>215</v>
      </c>
      <c r="H260" s="197">
        <v>428.5</v>
      </c>
      <c r="I260" s="198"/>
      <c r="L260" s="194"/>
      <c r="M260" s="199"/>
      <c r="N260" s="200"/>
      <c r="O260" s="200"/>
      <c r="P260" s="200"/>
      <c r="Q260" s="200"/>
      <c r="R260" s="200"/>
      <c r="S260" s="200"/>
      <c r="T260" s="201"/>
      <c r="AT260" s="195" t="s">
        <v>213</v>
      </c>
      <c r="AU260" s="195" t="s">
        <v>81</v>
      </c>
      <c r="AV260" s="12" t="s">
        <v>211</v>
      </c>
      <c r="AW260" s="12" t="s">
        <v>35</v>
      </c>
      <c r="AX260" s="12" t="s">
        <v>79</v>
      </c>
      <c r="AY260" s="195" t="s">
        <v>204</v>
      </c>
    </row>
    <row r="261" spans="2:65" s="1" customFormat="1" ht="25.5" customHeight="1" x14ac:dyDescent="0.35">
      <c r="B261" s="172"/>
      <c r="C261" s="173" t="s">
        <v>482</v>
      </c>
      <c r="D261" s="173" t="s">
        <v>206</v>
      </c>
      <c r="E261" s="174" t="s">
        <v>483</v>
      </c>
      <c r="F261" s="175" t="s">
        <v>484</v>
      </c>
      <c r="G261" s="176" t="s">
        <v>285</v>
      </c>
      <c r="H261" s="177">
        <v>585</v>
      </c>
      <c r="I261" s="178"/>
      <c r="J261" s="179">
        <f>ROUND(I261*H261,2)</f>
        <v>0</v>
      </c>
      <c r="K261" s="175" t="s">
        <v>210</v>
      </c>
      <c r="L261" s="40"/>
      <c r="M261" s="180" t="s">
        <v>5</v>
      </c>
      <c r="N261" s="181" t="s">
        <v>42</v>
      </c>
      <c r="O261" s="41"/>
      <c r="P261" s="182">
        <f>O261*H261</f>
        <v>0</v>
      </c>
      <c r="Q261" s="182">
        <v>0</v>
      </c>
      <c r="R261" s="182">
        <f>Q261*H261</f>
        <v>0</v>
      </c>
      <c r="S261" s="182">
        <v>0</v>
      </c>
      <c r="T261" s="183">
        <f>S261*H261</f>
        <v>0</v>
      </c>
      <c r="AR261" s="23" t="s">
        <v>211</v>
      </c>
      <c r="AT261" s="23" t="s">
        <v>206</v>
      </c>
      <c r="AU261" s="23" t="s">
        <v>81</v>
      </c>
      <c r="AY261" s="23" t="s">
        <v>204</v>
      </c>
      <c r="BE261" s="184">
        <f>IF(N261="základní",J261,0)</f>
        <v>0</v>
      </c>
      <c r="BF261" s="184">
        <f>IF(N261="snížená",J261,0)</f>
        <v>0</v>
      </c>
      <c r="BG261" s="184">
        <f>IF(N261="zákl. přenesená",J261,0)</f>
        <v>0</v>
      </c>
      <c r="BH261" s="184">
        <f>IF(N261="sníž. přenesená",J261,0)</f>
        <v>0</v>
      </c>
      <c r="BI261" s="184">
        <f>IF(N261="nulová",J261,0)</f>
        <v>0</v>
      </c>
      <c r="BJ261" s="23" t="s">
        <v>79</v>
      </c>
      <c r="BK261" s="184">
        <f>ROUND(I261*H261,2)</f>
        <v>0</v>
      </c>
      <c r="BL261" s="23" t="s">
        <v>211</v>
      </c>
      <c r="BM261" s="23" t="s">
        <v>485</v>
      </c>
    </row>
    <row r="262" spans="2:65" s="1" customFormat="1" ht="16.5" customHeight="1" x14ac:dyDescent="0.35">
      <c r="B262" s="172"/>
      <c r="C262" s="209" t="s">
        <v>486</v>
      </c>
      <c r="D262" s="209" t="s">
        <v>292</v>
      </c>
      <c r="E262" s="210" t="s">
        <v>487</v>
      </c>
      <c r="F262" s="211" t="s">
        <v>488</v>
      </c>
      <c r="G262" s="212" t="s">
        <v>285</v>
      </c>
      <c r="H262" s="213">
        <v>614.25</v>
      </c>
      <c r="I262" s="214"/>
      <c r="J262" s="215">
        <f>ROUND(I262*H262,2)</f>
        <v>0</v>
      </c>
      <c r="K262" s="211" t="s">
        <v>210</v>
      </c>
      <c r="L262" s="216"/>
      <c r="M262" s="217" t="s">
        <v>5</v>
      </c>
      <c r="N262" s="218" t="s">
        <v>42</v>
      </c>
      <c r="O262" s="41"/>
      <c r="P262" s="182">
        <f>O262*H262</f>
        <v>0</v>
      </c>
      <c r="Q262" s="182">
        <v>3.0000000000000001E-5</v>
      </c>
      <c r="R262" s="182">
        <f>Q262*H262</f>
        <v>1.8427499999999999E-2</v>
      </c>
      <c r="S262" s="182">
        <v>0</v>
      </c>
      <c r="T262" s="183">
        <f>S262*H262</f>
        <v>0</v>
      </c>
      <c r="AR262" s="23" t="s">
        <v>243</v>
      </c>
      <c r="AT262" s="23" t="s">
        <v>292</v>
      </c>
      <c r="AU262" s="23" t="s">
        <v>81</v>
      </c>
      <c r="AY262" s="23" t="s">
        <v>204</v>
      </c>
      <c r="BE262" s="184">
        <f>IF(N262="základní",J262,0)</f>
        <v>0</v>
      </c>
      <c r="BF262" s="184">
        <f>IF(N262="snížená",J262,0)</f>
        <v>0</v>
      </c>
      <c r="BG262" s="184">
        <f>IF(N262="zákl. přenesená",J262,0)</f>
        <v>0</v>
      </c>
      <c r="BH262" s="184">
        <f>IF(N262="sníž. přenesená",J262,0)</f>
        <v>0</v>
      </c>
      <c r="BI262" s="184">
        <f>IF(N262="nulová",J262,0)</f>
        <v>0</v>
      </c>
      <c r="BJ262" s="23" t="s">
        <v>79</v>
      </c>
      <c r="BK262" s="184">
        <f>ROUND(I262*H262,2)</f>
        <v>0</v>
      </c>
      <c r="BL262" s="23" t="s">
        <v>211</v>
      </c>
      <c r="BM262" s="23" t="s">
        <v>489</v>
      </c>
    </row>
    <row r="263" spans="2:65" s="11" customFormat="1" x14ac:dyDescent="0.35">
      <c r="B263" s="185"/>
      <c r="D263" s="186" t="s">
        <v>213</v>
      </c>
      <c r="F263" s="188" t="s">
        <v>490</v>
      </c>
      <c r="H263" s="189">
        <v>614.25</v>
      </c>
      <c r="I263" s="190"/>
      <c r="L263" s="185"/>
      <c r="M263" s="191"/>
      <c r="N263" s="192"/>
      <c r="O263" s="192"/>
      <c r="P263" s="192"/>
      <c r="Q263" s="192"/>
      <c r="R263" s="192"/>
      <c r="S263" s="192"/>
      <c r="T263" s="193"/>
      <c r="AT263" s="187" t="s">
        <v>213</v>
      </c>
      <c r="AU263" s="187" t="s">
        <v>81</v>
      </c>
      <c r="AV263" s="11" t="s">
        <v>81</v>
      </c>
      <c r="AW263" s="11" t="s">
        <v>6</v>
      </c>
      <c r="AX263" s="11" t="s">
        <v>79</v>
      </c>
      <c r="AY263" s="187" t="s">
        <v>204</v>
      </c>
    </row>
    <row r="264" spans="2:65" s="1" customFormat="1" ht="38.25" customHeight="1" x14ac:dyDescent="0.35">
      <c r="B264" s="172"/>
      <c r="C264" s="173" t="s">
        <v>491</v>
      </c>
      <c r="D264" s="173" t="s">
        <v>206</v>
      </c>
      <c r="E264" s="174" t="s">
        <v>492</v>
      </c>
      <c r="F264" s="175" t="s">
        <v>493</v>
      </c>
      <c r="G264" s="176" t="s">
        <v>285</v>
      </c>
      <c r="H264" s="177">
        <v>147.97999999999999</v>
      </c>
      <c r="I264" s="178"/>
      <c r="J264" s="179">
        <f>ROUND(I264*H264,2)</f>
        <v>0</v>
      </c>
      <c r="K264" s="175" t="s">
        <v>210</v>
      </c>
      <c r="L264" s="40"/>
      <c r="M264" s="180" t="s">
        <v>5</v>
      </c>
      <c r="N264" s="181" t="s">
        <v>42</v>
      </c>
      <c r="O264" s="41"/>
      <c r="P264" s="182">
        <f>O264*H264</f>
        <v>0</v>
      </c>
      <c r="Q264" s="182">
        <v>0</v>
      </c>
      <c r="R264" s="182">
        <f>Q264*H264</f>
        <v>0</v>
      </c>
      <c r="S264" s="182">
        <v>0</v>
      </c>
      <c r="T264" s="183">
        <f>S264*H264</f>
        <v>0</v>
      </c>
      <c r="AR264" s="23" t="s">
        <v>211</v>
      </c>
      <c r="AT264" s="23" t="s">
        <v>206</v>
      </c>
      <c r="AU264" s="23" t="s">
        <v>81</v>
      </c>
      <c r="AY264" s="23" t="s">
        <v>204</v>
      </c>
      <c r="BE264" s="184">
        <f>IF(N264="základní",J264,0)</f>
        <v>0</v>
      </c>
      <c r="BF264" s="184">
        <f>IF(N264="snížená",J264,0)</f>
        <v>0</v>
      </c>
      <c r="BG264" s="184">
        <f>IF(N264="zákl. přenesená",J264,0)</f>
        <v>0</v>
      </c>
      <c r="BH264" s="184">
        <f>IF(N264="sníž. přenesená",J264,0)</f>
        <v>0</v>
      </c>
      <c r="BI264" s="184">
        <f>IF(N264="nulová",J264,0)</f>
        <v>0</v>
      </c>
      <c r="BJ264" s="23" t="s">
        <v>79</v>
      </c>
      <c r="BK264" s="184">
        <f>ROUND(I264*H264,2)</f>
        <v>0</v>
      </c>
      <c r="BL264" s="23" t="s">
        <v>211</v>
      </c>
      <c r="BM264" s="23" t="s">
        <v>494</v>
      </c>
    </row>
    <row r="265" spans="2:65" s="1" customFormat="1" ht="16.5" customHeight="1" x14ac:dyDescent="0.35">
      <c r="B265" s="172"/>
      <c r="C265" s="209" t="s">
        <v>495</v>
      </c>
      <c r="D265" s="209" t="s">
        <v>292</v>
      </c>
      <c r="E265" s="210" t="s">
        <v>496</v>
      </c>
      <c r="F265" s="211" t="s">
        <v>497</v>
      </c>
      <c r="G265" s="212" t="s">
        <v>285</v>
      </c>
      <c r="H265" s="213">
        <v>155.37899999999999</v>
      </c>
      <c r="I265" s="214"/>
      <c r="J265" s="215">
        <f>ROUND(I265*H265,2)</f>
        <v>0</v>
      </c>
      <c r="K265" s="211" t="s">
        <v>210</v>
      </c>
      <c r="L265" s="216"/>
      <c r="M265" s="217" t="s">
        <v>5</v>
      </c>
      <c r="N265" s="218" t="s">
        <v>42</v>
      </c>
      <c r="O265" s="41"/>
      <c r="P265" s="182">
        <f>O265*H265</f>
        <v>0</v>
      </c>
      <c r="Q265" s="182">
        <v>4.0000000000000003E-5</v>
      </c>
      <c r="R265" s="182">
        <f>Q265*H265</f>
        <v>6.21516E-3</v>
      </c>
      <c r="S265" s="182">
        <v>0</v>
      </c>
      <c r="T265" s="183">
        <f>S265*H265</f>
        <v>0</v>
      </c>
      <c r="AR265" s="23" t="s">
        <v>243</v>
      </c>
      <c r="AT265" s="23" t="s">
        <v>292</v>
      </c>
      <c r="AU265" s="23" t="s">
        <v>81</v>
      </c>
      <c r="AY265" s="23" t="s">
        <v>204</v>
      </c>
      <c r="BE265" s="184">
        <f>IF(N265="základní",J265,0)</f>
        <v>0</v>
      </c>
      <c r="BF265" s="184">
        <f>IF(N265="snížená",J265,0)</f>
        <v>0</v>
      </c>
      <c r="BG265" s="184">
        <f>IF(N265="zákl. přenesená",J265,0)</f>
        <v>0</v>
      </c>
      <c r="BH265" s="184">
        <f>IF(N265="sníž. přenesená",J265,0)</f>
        <v>0</v>
      </c>
      <c r="BI265" s="184">
        <f>IF(N265="nulová",J265,0)</f>
        <v>0</v>
      </c>
      <c r="BJ265" s="23" t="s">
        <v>79</v>
      </c>
      <c r="BK265" s="184">
        <f>ROUND(I265*H265,2)</f>
        <v>0</v>
      </c>
      <c r="BL265" s="23" t="s">
        <v>211</v>
      </c>
      <c r="BM265" s="23" t="s">
        <v>498</v>
      </c>
    </row>
    <row r="266" spans="2:65" s="11" customFormat="1" x14ac:dyDescent="0.35">
      <c r="B266" s="185"/>
      <c r="D266" s="186" t="s">
        <v>213</v>
      </c>
      <c r="F266" s="188" t="s">
        <v>499</v>
      </c>
      <c r="H266" s="189">
        <v>155.37899999999999</v>
      </c>
      <c r="I266" s="190"/>
      <c r="L266" s="185"/>
      <c r="M266" s="191"/>
      <c r="N266" s="192"/>
      <c r="O266" s="192"/>
      <c r="P266" s="192"/>
      <c r="Q266" s="192"/>
      <c r="R266" s="192"/>
      <c r="S266" s="192"/>
      <c r="T266" s="193"/>
      <c r="AT266" s="187" t="s">
        <v>213</v>
      </c>
      <c r="AU266" s="187" t="s">
        <v>81</v>
      </c>
      <c r="AV266" s="11" t="s">
        <v>81</v>
      </c>
      <c r="AW266" s="11" t="s">
        <v>6</v>
      </c>
      <c r="AX266" s="11" t="s">
        <v>79</v>
      </c>
      <c r="AY266" s="187" t="s">
        <v>204</v>
      </c>
    </row>
    <row r="267" spans="2:65" s="1" customFormat="1" ht="25.5" customHeight="1" x14ac:dyDescent="0.35">
      <c r="B267" s="172"/>
      <c r="C267" s="173" t="s">
        <v>500</v>
      </c>
      <c r="D267" s="173" t="s">
        <v>206</v>
      </c>
      <c r="E267" s="174" t="s">
        <v>501</v>
      </c>
      <c r="F267" s="175" t="s">
        <v>502</v>
      </c>
      <c r="G267" s="176" t="s">
        <v>276</v>
      </c>
      <c r="H267" s="177">
        <v>428.5</v>
      </c>
      <c r="I267" s="178"/>
      <c r="J267" s="179">
        <f>ROUND(I267*H267,2)</f>
        <v>0</v>
      </c>
      <c r="K267" s="175" t="s">
        <v>210</v>
      </c>
      <c r="L267" s="40"/>
      <c r="M267" s="180" t="s">
        <v>5</v>
      </c>
      <c r="N267" s="181" t="s">
        <v>42</v>
      </c>
      <c r="O267" s="41"/>
      <c r="P267" s="182">
        <f>O267*H267</f>
        <v>0</v>
      </c>
      <c r="Q267" s="182">
        <v>9.4999999999999998E-3</v>
      </c>
      <c r="R267" s="182">
        <f>Q267*H267</f>
        <v>4.0707500000000003</v>
      </c>
      <c r="S267" s="182">
        <v>0</v>
      </c>
      <c r="T267" s="183">
        <f>S267*H267</f>
        <v>0</v>
      </c>
      <c r="AR267" s="23" t="s">
        <v>211</v>
      </c>
      <c r="AT267" s="23" t="s">
        <v>206</v>
      </c>
      <c r="AU267" s="23" t="s">
        <v>81</v>
      </c>
      <c r="AY267" s="23" t="s">
        <v>204</v>
      </c>
      <c r="BE267" s="184">
        <f>IF(N267="základní",J267,0)</f>
        <v>0</v>
      </c>
      <c r="BF267" s="184">
        <f>IF(N267="snížená",J267,0)</f>
        <v>0</v>
      </c>
      <c r="BG267" s="184">
        <f>IF(N267="zákl. přenesená",J267,0)</f>
        <v>0</v>
      </c>
      <c r="BH267" s="184">
        <f>IF(N267="sníž. přenesená",J267,0)</f>
        <v>0</v>
      </c>
      <c r="BI267" s="184">
        <f>IF(N267="nulová",J267,0)</f>
        <v>0</v>
      </c>
      <c r="BJ267" s="23" t="s">
        <v>79</v>
      </c>
      <c r="BK267" s="184">
        <f>ROUND(I267*H267,2)</f>
        <v>0</v>
      </c>
      <c r="BL267" s="23" t="s">
        <v>211</v>
      </c>
      <c r="BM267" s="23" t="s">
        <v>503</v>
      </c>
    </row>
    <row r="268" spans="2:65" s="1" customFormat="1" ht="16.5" customHeight="1" x14ac:dyDescent="0.35">
      <c r="B268" s="172"/>
      <c r="C268" s="209" t="s">
        <v>504</v>
      </c>
      <c r="D268" s="209" t="s">
        <v>292</v>
      </c>
      <c r="E268" s="210" t="s">
        <v>505</v>
      </c>
      <c r="F268" s="211" t="s">
        <v>506</v>
      </c>
      <c r="G268" s="212" t="s">
        <v>276</v>
      </c>
      <c r="H268" s="213">
        <v>437.07</v>
      </c>
      <c r="I268" s="214"/>
      <c r="J268" s="215">
        <f>ROUND(I268*H268,2)</f>
        <v>0</v>
      </c>
      <c r="K268" s="211" t="s">
        <v>210</v>
      </c>
      <c r="L268" s="216"/>
      <c r="M268" s="217" t="s">
        <v>5</v>
      </c>
      <c r="N268" s="218" t="s">
        <v>42</v>
      </c>
      <c r="O268" s="41"/>
      <c r="P268" s="182">
        <f>O268*H268</f>
        <v>0</v>
      </c>
      <c r="Q268" s="182">
        <v>2.1000000000000001E-2</v>
      </c>
      <c r="R268" s="182">
        <f>Q268*H268</f>
        <v>9.1784700000000008</v>
      </c>
      <c r="S268" s="182">
        <v>0</v>
      </c>
      <c r="T268" s="183">
        <f>S268*H268</f>
        <v>0</v>
      </c>
      <c r="AR268" s="23" t="s">
        <v>243</v>
      </c>
      <c r="AT268" s="23" t="s">
        <v>292</v>
      </c>
      <c r="AU268" s="23" t="s">
        <v>81</v>
      </c>
      <c r="AY268" s="23" t="s">
        <v>204</v>
      </c>
      <c r="BE268" s="184">
        <f>IF(N268="základní",J268,0)</f>
        <v>0</v>
      </c>
      <c r="BF268" s="184">
        <f>IF(N268="snížená",J268,0)</f>
        <v>0</v>
      </c>
      <c r="BG268" s="184">
        <f>IF(N268="zákl. přenesená",J268,0)</f>
        <v>0</v>
      </c>
      <c r="BH268" s="184">
        <f>IF(N268="sníž. přenesená",J268,0)</f>
        <v>0</v>
      </c>
      <c r="BI268" s="184">
        <f>IF(N268="nulová",J268,0)</f>
        <v>0</v>
      </c>
      <c r="BJ268" s="23" t="s">
        <v>79</v>
      </c>
      <c r="BK268" s="184">
        <f>ROUND(I268*H268,2)</f>
        <v>0</v>
      </c>
      <c r="BL268" s="23" t="s">
        <v>211</v>
      </c>
      <c r="BM268" s="23" t="s">
        <v>507</v>
      </c>
    </row>
    <row r="269" spans="2:65" s="11" customFormat="1" x14ac:dyDescent="0.35">
      <c r="B269" s="185"/>
      <c r="D269" s="186" t="s">
        <v>213</v>
      </c>
      <c r="F269" s="188" t="s">
        <v>508</v>
      </c>
      <c r="H269" s="189">
        <v>437.07</v>
      </c>
      <c r="I269" s="190"/>
      <c r="L269" s="185"/>
      <c r="M269" s="191"/>
      <c r="N269" s="192"/>
      <c r="O269" s="192"/>
      <c r="P269" s="192"/>
      <c r="Q269" s="192"/>
      <c r="R269" s="192"/>
      <c r="S269" s="192"/>
      <c r="T269" s="193"/>
      <c r="AT269" s="187" t="s">
        <v>213</v>
      </c>
      <c r="AU269" s="187" t="s">
        <v>81</v>
      </c>
      <c r="AV269" s="11" t="s">
        <v>81</v>
      </c>
      <c r="AW269" s="11" t="s">
        <v>6</v>
      </c>
      <c r="AX269" s="11" t="s">
        <v>79</v>
      </c>
      <c r="AY269" s="187" t="s">
        <v>204</v>
      </c>
    </row>
    <row r="270" spans="2:65" s="1" customFormat="1" ht="25.5" customHeight="1" x14ac:dyDescent="0.35">
      <c r="B270" s="172"/>
      <c r="C270" s="173" t="s">
        <v>509</v>
      </c>
      <c r="D270" s="173" t="s">
        <v>206</v>
      </c>
      <c r="E270" s="174" t="s">
        <v>510</v>
      </c>
      <c r="F270" s="175" t="s">
        <v>511</v>
      </c>
      <c r="G270" s="176" t="s">
        <v>276</v>
      </c>
      <c r="H270" s="177">
        <v>428.5</v>
      </c>
      <c r="I270" s="178"/>
      <c r="J270" s="179">
        <f>ROUND(I270*H270,2)</f>
        <v>0</v>
      </c>
      <c r="K270" s="175" t="s">
        <v>210</v>
      </c>
      <c r="L270" s="40"/>
      <c r="M270" s="180" t="s">
        <v>5</v>
      </c>
      <c r="N270" s="181" t="s">
        <v>42</v>
      </c>
      <c r="O270" s="41"/>
      <c r="P270" s="182">
        <f>O270*H270</f>
        <v>0</v>
      </c>
      <c r="Q270" s="182">
        <v>3.48E-3</v>
      </c>
      <c r="R270" s="182">
        <f>Q270*H270</f>
        <v>1.4911799999999999</v>
      </c>
      <c r="S270" s="182">
        <v>0</v>
      </c>
      <c r="T270" s="183">
        <f>S270*H270</f>
        <v>0</v>
      </c>
      <c r="AR270" s="23" t="s">
        <v>211</v>
      </c>
      <c r="AT270" s="23" t="s">
        <v>206</v>
      </c>
      <c r="AU270" s="23" t="s">
        <v>81</v>
      </c>
      <c r="AY270" s="23" t="s">
        <v>204</v>
      </c>
      <c r="BE270" s="184">
        <f>IF(N270="základní",J270,0)</f>
        <v>0</v>
      </c>
      <c r="BF270" s="184">
        <f>IF(N270="snížená",J270,0)</f>
        <v>0</v>
      </c>
      <c r="BG270" s="184">
        <f>IF(N270="zákl. přenesená",J270,0)</f>
        <v>0</v>
      </c>
      <c r="BH270" s="184">
        <f>IF(N270="sníž. přenesená",J270,0)</f>
        <v>0</v>
      </c>
      <c r="BI270" s="184">
        <f>IF(N270="nulová",J270,0)</f>
        <v>0</v>
      </c>
      <c r="BJ270" s="23" t="s">
        <v>79</v>
      </c>
      <c r="BK270" s="184">
        <f>ROUND(I270*H270,2)</f>
        <v>0</v>
      </c>
      <c r="BL270" s="23" t="s">
        <v>211</v>
      </c>
      <c r="BM270" s="23" t="s">
        <v>512</v>
      </c>
    </row>
    <row r="271" spans="2:65" s="1" customFormat="1" ht="25.5" customHeight="1" x14ac:dyDescent="0.35">
      <c r="B271" s="172"/>
      <c r="C271" s="173" t="s">
        <v>513</v>
      </c>
      <c r="D271" s="173" t="s">
        <v>206</v>
      </c>
      <c r="E271" s="174" t="s">
        <v>514</v>
      </c>
      <c r="F271" s="175" t="s">
        <v>515</v>
      </c>
      <c r="G271" s="176" t="s">
        <v>276</v>
      </c>
      <c r="H271" s="177">
        <v>147.97999999999999</v>
      </c>
      <c r="I271" s="178"/>
      <c r="J271" s="179">
        <f>ROUND(I271*H271,2)</f>
        <v>0</v>
      </c>
      <c r="K271" s="175" t="s">
        <v>210</v>
      </c>
      <c r="L271" s="40"/>
      <c r="M271" s="180" t="s">
        <v>5</v>
      </c>
      <c r="N271" s="181" t="s">
        <v>42</v>
      </c>
      <c r="O271" s="41"/>
      <c r="P271" s="182">
        <f>O271*H271</f>
        <v>0</v>
      </c>
      <c r="Q271" s="182">
        <v>0</v>
      </c>
      <c r="R271" s="182">
        <f>Q271*H271</f>
        <v>0</v>
      </c>
      <c r="S271" s="182">
        <v>0</v>
      </c>
      <c r="T271" s="183">
        <f>S271*H271</f>
        <v>0</v>
      </c>
      <c r="AR271" s="23" t="s">
        <v>211</v>
      </c>
      <c r="AT271" s="23" t="s">
        <v>206</v>
      </c>
      <c r="AU271" s="23" t="s">
        <v>81</v>
      </c>
      <c r="AY271" s="23" t="s">
        <v>204</v>
      </c>
      <c r="BE271" s="184">
        <f>IF(N271="základní",J271,0)</f>
        <v>0</v>
      </c>
      <c r="BF271" s="184">
        <f>IF(N271="snížená",J271,0)</f>
        <v>0</v>
      </c>
      <c r="BG271" s="184">
        <f>IF(N271="zákl. přenesená",J271,0)</f>
        <v>0</v>
      </c>
      <c r="BH271" s="184">
        <f>IF(N271="sníž. přenesená",J271,0)</f>
        <v>0</v>
      </c>
      <c r="BI271" s="184">
        <f>IF(N271="nulová",J271,0)</f>
        <v>0</v>
      </c>
      <c r="BJ271" s="23" t="s">
        <v>79</v>
      </c>
      <c r="BK271" s="184">
        <f>ROUND(I271*H271,2)</f>
        <v>0</v>
      </c>
      <c r="BL271" s="23" t="s">
        <v>211</v>
      </c>
      <c r="BM271" s="23" t="s">
        <v>516</v>
      </c>
    </row>
    <row r="272" spans="2:65" s="13" customFormat="1" x14ac:dyDescent="0.35">
      <c r="B272" s="202"/>
      <c r="D272" s="186" t="s">
        <v>213</v>
      </c>
      <c r="E272" s="203" t="s">
        <v>5</v>
      </c>
      <c r="F272" s="204" t="s">
        <v>517</v>
      </c>
      <c r="H272" s="203" t="s">
        <v>5</v>
      </c>
      <c r="I272" s="205"/>
      <c r="L272" s="202"/>
      <c r="M272" s="206"/>
      <c r="N272" s="207"/>
      <c r="O272" s="207"/>
      <c r="P272" s="207"/>
      <c r="Q272" s="207"/>
      <c r="R272" s="207"/>
      <c r="S272" s="207"/>
      <c r="T272" s="208"/>
      <c r="AT272" s="203" t="s">
        <v>213</v>
      </c>
      <c r="AU272" s="203" t="s">
        <v>81</v>
      </c>
      <c r="AV272" s="13" t="s">
        <v>79</v>
      </c>
      <c r="AW272" s="13" t="s">
        <v>35</v>
      </c>
      <c r="AX272" s="13" t="s">
        <v>71</v>
      </c>
      <c r="AY272" s="203" t="s">
        <v>204</v>
      </c>
    </row>
    <row r="273" spans="2:65" s="11" customFormat="1" x14ac:dyDescent="0.35">
      <c r="B273" s="185"/>
      <c r="D273" s="186" t="s">
        <v>213</v>
      </c>
      <c r="E273" s="187" t="s">
        <v>5</v>
      </c>
      <c r="F273" s="188" t="s">
        <v>518</v>
      </c>
      <c r="H273" s="189">
        <v>147.97999999999999</v>
      </c>
      <c r="I273" s="190"/>
      <c r="L273" s="185"/>
      <c r="M273" s="191"/>
      <c r="N273" s="192"/>
      <c r="O273" s="192"/>
      <c r="P273" s="192"/>
      <c r="Q273" s="192"/>
      <c r="R273" s="192"/>
      <c r="S273" s="192"/>
      <c r="T273" s="193"/>
      <c r="AT273" s="187" t="s">
        <v>213</v>
      </c>
      <c r="AU273" s="187" t="s">
        <v>81</v>
      </c>
      <c r="AV273" s="11" t="s">
        <v>81</v>
      </c>
      <c r="AW273" s="11" t="s">
        <v>35</v>
      </c>
      <c r="AX273" s="11" t="s">
        <v>71</v>
      </c>
      <c r="AY273" s="187" t="s">
        <v>204</v>
      </c>
    </row>
    <row r="274" spans="2:65" s="12" customFormat="1" x14ac:dyDescent="0.35">
      <c r="B274" s="194"/>
      <c r="D274" s="186" t="s">
        <v>213</v>
      </c>
      <c r="E274" s="195" t="s">
        <v>5</v>
      </c>
      <c r="F274" s="196" t="s">
        <v>215</v>
      </c>
      <c r="H274" s="197">
        <v>147.97999999999999</v>
      </c>
      <c r="I274" s="198"/>
      <c r="L274" s="194"/>
      <c r="M274" s="199"/>
      <c r="N274" s="200"/>
      <c r="O274" s="200"/>
      <c r="P274" s="200"/>
      <c r="Q274" s="200"/>
      <c r="R274" s="200"/>
      <c r="S274" s="200"/>
      <c r="T274" s="201"/>
      <c r="AT274" s="195" t="s">
        <v>213</v>
      </c>
      <c r="AU274" s="195" t="s">
        <v>81</v>
      </c>
      <c r="AV274" s="12" t="s">
        <v>211</v>
      </c>
      <c r="AW274" s="12" t="s">
        <v>35</v>
      </c>
      <c r="AX274" s="12" t="s">
        <v>79</v>
      </c>
      <c r="AY274" s="195" t="s">
        <v>204</v>
      </c>
    </row>
    <row r="275" spans="2:65" s="1" customFormat="1" ht="16.5" customHeight="1" x14ac:dyDescent="0.35">
      <c r="B275" s="172"/>
      <c r="C275" s="173" t="s">
        <v>519</v>
      </c>
      <c r="D275" s="173" t="s">
        <v>206</v>
      </c>
      <c r="E275" s="174" t="s">
        <v>520</v>
      </c>
      <c r="F275" s="175" t="s">
        <v>521</v>
      </c>
      <c r="G275" s="176" t="s">
        <v>276</v>
      </c>
      <c r="H275" s="177">
        <v>428.5</v>
      </c>
      <c r="I275" s="178"/>
      <c r="J275" s="179">
        <f>ROUND(I275*H275,2)</f>
        <v>0</v>
      </c>
      <c r="K275" s="175" t="s">
        <v>210</v>
      </c>
      <c r="L275" s="40"/>
      <c r="M275" s="180" t="s">
        <v>5</v>
      </c>
      <c r="N275" s="181" t="s">
        <v>42</v>
      </c>
      <c r="O275" s="41"/>
      <c r="P275" s="182">
        <f>O275*H275</f>
        <v>0</v>
      </c>
      <c r="Q275" s="182">
        <v>0</v>
      </c>
      <c r="R275" s="182">
        <f>Q275*H275</f>
        <v>0</v>
      </c>
      <c r="S275" s="182">
        <v>0</v>
      </c>
      <c r="T275" s="183">
        <f>S275*H275</f>
        <v>0</v>
      </c>
      <c r="AR275" s="23" t="s">
        <v>211</v>
      </c>
      <c r="AT275" s="23" t="s">
        <v>206</v>
      </c>
      <c r="AU275" s="23" t="s">
        <v>81</v>
      </c>
      <c r="AY275" s="23" t="s">
        <v>204</v>
      </c>
      <c r="BE275" s="184">
        <f>IF(N275="základní",J275,0)</f>
        <v>0</v>
      </c>
      <c r="BF275" s="184">
        <f>IF(N275="snížená",J275,0)</f>
        <v>0</v>
      </c>
      <c r="BG275" s="184">
        <f>IF(N275="zákl. přenesená",J275,0)</f>
        <v>0</v>
      </c>
      <c r="BH275" s="184">
        <f>IF(N275="sníž. přenesená",J275,0)</f>
        <v>0</v>
      </c>
      <c r="BI275" s="184">
        <f>IF(N275="nulová",J275,0)</f>
        <v>0</v>
      </c>
      <c r="BJ275" s="23" t="s">
        <v>79</v>
      </c>
      <c r="BK275" s="184">
        <f>ROUND(I275*H275,2)</f>
        <v>0</v>
      </c>
      <c r="BL275" s="23" t="s">
        <v>211</v>
      </c>
      <c r="BM275" s="23" t="s">
        <v>522</v>
      </c>
    </row>
    <row r="276" spans="2:65" s="1" customFormat="1" ht="25.5" customHeight="1" x14ac:dyDescent="0.35">
      <c r="B276" s="172"/>
      <c r="C276" s="173" t="s">
        <v>523</v>
      </c>
      <c r="D276" s="173" t="s">
        <v>206</v>
      </c>
      <c r="E276" s="174" t="s">
        <v>524</v>
      </c>
      <c r="F276" s="175" t="s">
        <v>525</v>
      </c>
      <c r="G276" s="176" t="s">
        <v>209</v>
      </c>
      <c r="H276" s="177">
        <v>9.2739999999999991</v>
      </c>
      <c r="I276" s="178"/>
      <c r="J276" s="179">
        <f>ROUND(I276*H276,2)</f>
        <v>0</v>
      </c>
      <c r="K276" s="175" t="s">
        <v>210</v>
      </c>
      <c r="L276" s="40"/>
      <c r="M276" s="180" t="s">
        <v>5</v>
      </c>
      <c r="N276" s="181" t="s">
        <v>42</v>
      </c>
      <c r="O276" s="41"/>
      <c r="P276" s="182">
        <f>O276*H276</f>
        <v>0</v>
      </c>
      <c r="Q276" s="182">
        <v>2.45329</v>
      </c>
      <c r="R276" s="182">
        <f>Q276*H276</f>
        <v>22.751811459999999</v>
      </c>
      <c r="S276" s="182">
        <v>0</v>
      </c>
      <c r="T276" s="183">
        <f>S276*H276</f>
        <v>0</v>
      </c>
      <c r="AR276" s="23" t="s">
        <v>211</v>
      </c>
      <c r="AT276" s="23" t="s">
        <v>206</v>
      </c>
      <c r="AU276" s="23" t="s">
        <v>81</v>
      </c>
      <c r="AY276" s="23" t="s">
        <v>204</v>
      </c>
      <c r="BE276" s="184">
        <f>IF(N276="základní",J276,0)</f>
        <v>0</v>
      </c>
      <c r="BF276" s="184">
        <f>IF(N276="snížená",J276,0)</f>
        <v>0</v>
      </c>
      <c r="BG276" s="184">
        <f>IF(N276="zákl. přenesená",J276,0)</f>
        <v>0</v>
      </c>
      <c r="BH276" s="184">
        <f>IF(N276="sníž. přenesená",J276,0)</f>
        <v>0</v>
      </c>
      <c r="BI276" s="184">
        <f>IF(N276="nulová",J276,0)</f>
        <v>0</v>
      </c>
      <c r="BJ276" s="23" t="s">
        <v>79</v>
      </c>
      <c r="BK276" s="184">
        <f>ROUND(I276*H276,2)</f>
        <v>0</v>
      </c>
      <c r="BL276" s="23" t="s">
        <v>211</v>
      </c>
      <c r="BM276" s="23" t="s">
        <v>526</v>
      </c>
    </row>
    <row r="277" spans="2:65" s="13" customFormat="1" x14ac:dyDescent="0.35">
      <c r="B277" s="202"/>
      <c r="D277" s="186" t="s">
        <v>213</v>
      </c>
      <c r="E277" s="203" t="s">
        <v>5</v>
      </c>
      <c r="F277" s="204" t="s">
        <v>527</v>
      </c>
      <c r="H277" s="203" t="s">
        <v>5</v>
      </c>
      <c r="I277" s="205"/>
      <c r="L277" s="202"/>
      <c r="M277" s="206"/>
      <c r="N277" s="207"/>
      <c r="O277" s="207"/>
      <c r="P277" s="207"/>
      <c r="Q277" s="207"/>
      <c r="R277" s="207"/>
      <c r="S277" s="207"/>
      <c r="T277" s="208"/>
      <c r="AT277" s="203" t="s">
        <v>213</v>
      </c>
      <c r="AU277" s="203" t="s">
        <v>81</v>
      </c>
      <c r="AV277" s="13" t="s">
        <v>79</v>
      </c>
      <c r="AW277" s="13" t="s">
        <v>35</v>
      </c>
      <c r="AX277" s="13" t="s">
        <v>71</v>
      </c>
      <c r="AY277" s="203" t="s">
        <v>204</v>
      </c>
    </row>
    <row r="278" spans="2:65" s="11" customFormat="1" x14ac:dyDescent="0.35">
      <c r="B278" s="185"/>
      <c r="D278" s="186" t="s">
        <v>213</v>
      </c>
      <c r="E278" s="187" t="s">
        <v>5</v>
      </c>
      <c r="F278" s="188" t="s">
        <v>528</v>
      </c>
      <c r="H278" s="189">
        <v>9.2739999999999991</v>
      </c>
      <c r="I278" s="190"/>
      <c r="L278" s="185"/>
      <c r="M278" s="191"/>
      <c r="N278" s="192"/>
      <c r="O278" s="192"/>
      <c r="P278" s="192"/>
      <c r="Q278" s="192"/>
      <c r="R278" s="192"/>
      <c r="S278" s="192"/>
      <c r="T278" s="193"/>
      <c r="AT278" s="187" t="s">
        <v>213</v>
      </c>
      <c r="AU278" s="187" t="s">
        <v>81</v>
      </c>
      <c r="AV278" s="11" t="s">
        <v>81</v>
      </c>
      <c r="AW278" s="11" t="s">
        <v>35</v>
      </c>
      <c r="AX278" s="11" t="s">
        <v>71</v>
      </c>
      <c r="AY278" s="187" t="s">
        <v>204</v>
      </c>
    </row>
    <row r="279" spans="2:65" s="12" customFormat="1" x14ac:dyDescent="0.35">
      <c r="B279" s="194"/>
      <c r="D279" s="186" t="s">
        <v>213</v>
      </c>
      <c r="E279" s="195" t="s">
        <v>5</v>
      </c>
      <c r="F279" s="196" t="s">
        <v>215</v>
      </c>
      <c r="H279" s="197">
        <v>9.2739999999999991</v>
      </c>
      <c r="I279" s="198"/>
      <c r="L279" s="194"/>
      <c r="M279" s="199"/>
      <c r="N279" s="200"/>
      <c r="O279" s="200"/>
      <c r="P279" s="200"/>
      <c r="Q279" s="200"/>
      <c r="R279" s="200"/>
      <c r="S279" s="200"/>
      <c r="T279" s="201"/>
      <c r="AT279" s="195" t="s">
        <v>213</v>
      </c>
      <c r="AU279" s="195" t="s">
        <v>81</v>
      </c>
      <c r="AV279" s="12" t="s">
        <v>211</v>
      </c>
      <c r="AW279" s="12" t="s">
        <v>35</v>
      </c>
      <c r="AX279" s="12" t="s">
        <v>79</v>
      </c>
      <c r="AY279" s="195" t="s">
        <v>204</v>
      </c>
    </row>
    <row r="280" spans="2:65" s="1" customFormat="1" ht="25.5" customHeight="1" x14ac:dyDescent="0.35">
      <c r="B280" s="172"/>
      <c r="C280" s="173" t="s">
        <v>529</v>
      </c>
      <c r="D280" s="173" t="s">
        <v>206</v>
      </c>
      <c r="E280" s="174" t="s">
        <v>530</v>
      </c>
      <c r="F280" s="175" t="s">
        <v>531</v>
      </c>
      <c r="G280" s="176" t="s">
        <v>209</v>
      </c>
      <c r="H280" s="177">
        <v>9.2739999999999991</v>
      </c>
      <c r="I280" s="178"/>
      <c r="J280" s="179">
        <f>ROUND(I280*H280,2)</f>
        <v>0</v>
      </c>
      <c r="K280" s="175" t="s">
        <v>210</v>
      </c>
      <c r="L280" s="40"/>
      <c r="M280" s="180" t="s">
        <v>5</v>
      </c>
      <c r="N280" s="181" t="s">
        <v>42</v>
      </c>
      <c r="O280" s="41"/>
      <c r="P280" s="182">
        <f>O280*H280</f>
        <v>0</v>
      </c>
      <c r="Q280" s="182">
        <v>0</v>
      </c>
      <c r="R280" s="182">
        <f>Q280*H280</f>
        <v>0</v>
      </c>
      <c r="S280" s="182">
        <v>0</v>
      </c>
      <c r="T280" s="183">
        <f>S280*H280</f>
        <v>0</v>
      </c>
      <c r="AR280" s="23" t="s">
        <v>211</v>
      </c>
      <c r="AT280" s="23" t="s">
        <v>206</v>
      </c>
      <c r="AU280" s="23" t="s">
        <v>81</v>
      </c>
      <c r="AY280" s="23" t="s">
        <v>204</v>
      </c>
      <c r="BE280" s="184">
        <f>IF(N280="základní",J280,0)</f>
        <v>0</v>
      </c>
      <c r="BF280" s="184">
        <f>IF(N280="snížená",J280,0)</f>
        <v>0</v>
      </c>
      <c r="BG280" s="184">
        <f>IF(N280="zákl. přenesená",J280,0)</f>
        <v>0</v>
      </c>
      <c r="BH280" s="184">
        <f>IF(N280="sníž. přenesená",J280,0)</f>
        <v>0</v>
      </c>
      <c r="BI280" s="184">
        <f>IF(N280="nulová",J280,0)</f>
        <v>0</v>
      </c>
      <c r="BJ280" s="23" t="s">
        <v>79</v>
      </c>
      <c r="BK280" s="184">
        <f>ROUND(I280*H280,2)</f>
        <v>0</v>
      </c>
      <c r="BL280" s="23" t="s">
        <v>211</v>
      </c>
      <c r="BM280" s="23" t="s">
        <v>532</v>
      </c>
    </row>
    <row r="281" spans="2:65" s="1" customFormat="1" ht="38.25" customHeight="1" x14ac:dyDescent="0.35">
      <c r="B281" s="172"/>
      <c r="C281" s="173" t="s">
        <v>533</v>
      </c>
      <c r="D281" s="173" t="s">
        <v>206</v>
      </c>
      <c r="E281" s="174" t="s">
        <v>534</v>
      </c>
      <c r="F281" s="175" t="s">
        <v>535</v>
      </c>
      <c r="G281" s="176" t="s">
        <v>209</v>
      </c>
      <c r="H281" s="177">
        <v>9.2739999999999991</v>
      </c>
      <c r="I281" s="178"/>
      <c r="J281" s="179">
        <f>ROUND(I281*H281,2)</f>
        <v>0</v>
      </c>
      <c r="K281" s="175" t="s">
        <v>210</v>
      </c>
      <c r="L281" s="40"/>
      <c r="M281" s="180" t="s">
        <v>5</v>
      </c>
      <c r="N281" s="181" t="s">
        <v>42</v>
      </c>
      <c r="O281" s="41"/>
      <c r="P281" s="182">
        <f>O281*H281</f>
        <v>0</v>
      </c>
      <c r="Q281" s="182">
        <v>0</v>
      </c>
      <c r="R281" s="182">
        <f>Q281*H281</f>
        <v>0</v>
      </c>
      <c r="S281" s="182">
        <v>0</v>
      </c>
      <c r="T281" s="183">
        <f>S281*H281</f>
        <v>0</v>
      </c>
      <c r="AR281" s="23" t="s">
        <v>211</v>
      </c>
      <c r="AT281" s="23" t="s">
        <v>206</v>
      </c>
      <c r="AU281" s="23" t="s">
        <v>81</v>
      </c>
      <c r="AY281" s="23" t="s">
        <v>204</v>
      </c>
      <c r="BE281" s="184">
        <f>IF(N281="základní",J281,0)</f>
        <v>0</v>
      </c>
      <c r="BF281" s="184">
        <f>IF(N281="snížená",J281,0)</f>
        <v>0</v>
      </c>
      <c r="BG281" s="184">
        <f>IF(N281="zákl. přenesená",J281,0)</f>
        <v>0</v>
      </c>
      <c r="BH281" s="184">
        <f>IF(N281="sníž. přenesená",J281,0)</f>
        <v>0</v>
      </c>
      <c r="BI281" s="184">
        <f>IF(N281="nulová",J281,0)</f>
        <v>0</v>
      </c>
      <c r="BJ281" s="23" t="s">
        <v>79</v>
      </c>
      <c r="BK281" s="184">
        <f>ROUND(I281*H281,2)</f>
        <v>0</v>
      </c>
      <c r="BL281" s="23" t="s">
        <v>211</v>
      </c>
      <c r="BM281" s="23" t="s">
        <v>536</v>
      </c>
    </row>
    <row r="282" spans="2:65" s="1" customFormat="1" ht="25.5" customHeight="1" x14ac:dyDescent="0.35">
      <c r="B282" s="172"/>
      <c r="C282" s="173" t="s">
        <v>537</v>
      </c>
      <c r="D282" s="173" t="s">
        <v>206</v>
      </c>
      <c r="E282" s="174" t="s">
        <v>538</v>
      </c>
      <c r="F282" s="175" t="s">
        <v>539</v>
      </c>
      <c r="G282" s="176" t="s">
        <v>209</v>
      </c>
      <c r="H282" s="177">
        <v>9.2739999999999991</v>
      </c>
      <c r="I282" s="178"/>
      <c r="J282" s="179">
        <f>ROUND(I282*H282,2)</f>
        <v>0</v>
      </c>
      <c r="K282" s="175" t="s">
        <v>210</v>
      </c>
      <c r="L282" s="40"/>
      <c r="M282" s="180" t="s">
        <v>5</v>
      </c>
      <c r="N282" s="181" t="s">
        <v>42</v>
      </c>
      <c r="O282" s="41"/>
      <c r="P282" s="182">
        <f>O282*H282</f>
        <v>0</v>
      </c>
      <c r="Q282" s="182">
        <v>2.5250000000000002E-2</v>
      </c>
      <c r="R282" s="182">
        <f>Q282*H282</f>
        <v>0.2341685</v>
      </c>
      <c r="S282" s="182">
        <v>0</v>
      </c>
      <c r="T282" s="183">
        <f>S282*H282</f>
        <v>0</v>
      </c>
      <c r="AR282" s="23" t="s">
        <v>211</v>
      </c>
      <c r="AT282" s="23" t="s">
        <v>206</v>
      </c>
      <c r="AU282" s="23" t="s">
        <v>81</v>
      </c>
      <c r="AY282" s="23" t="s">
        <v>204</v>
      </c>
      <c r="BE282" s="184">
        <f>IF(N282="základní",J282,0)</f>
        <v>0</v>
      </c>
      <c r="BF282" s="184">
        <f>IF(N282="snížená",J282,0)</f>
        <v>0</v>
      </c>
      <c r="BG282" s="184">
        <f>IF(N282="zákl. přenesená",J282,0)</f>
        <v>0</v>
      </c>
      <c r="BH282" s="184">
        <f>IF(N282="sníž. přenesená",J282,0)</f>
        <v>0</v>
      </c>
      <c r="BI282" s="184">
        <f>IF(N282="nulová",J282,0)</f>
        <v>0</v>
      </c>
      <c r="BJ282" s="23" t="s">
        <v>79</v>
      </c>
      <c r="BK282" s="184">
        <f>ROUND(I282*H282,2)</f>
        <v>0</v>
      </c>
      <c r="BL282" s="23" t="s">
        <v>211</v>
      </c>
      <c r="BM282" s="23" t="s">
        <v>540</v>
      </c>
    </row>
    <row r="283" spans="2:65" s="13" customFormat="1" x14ac:dyDescent="0.35">
      <c r="B283" s="202"/>
      <c r="D283" s="186" t="s">
        <v>213</v>
      </c>
      <c r="E283" s="203" t="s">
        <v>5</v>
      </c>
      <c r="F283" s="204" t="s">
        <v>527</v>
      </c>
      <c r="H283" s="203" t="s">
        <v>5</v>
      </c>
      <c r="I283" s="205"/>
      <c r="L283" s="202"/>
      <c r="M283" s="206"/>
      <c r="N283" s="207"/>
      <c r="O283" s="207"/>
      <c r="P283" s="207"/>
      <c r="Q283" s="207"/>
      <c r="R283" s="207"/>
      <c r="S283" s="207"/>
      <c r="T283" s="208"/>
      <c r="AT283" s="203" t="s">
        <v>213</v>
      </c>
      <c r="AU283" s="203" t="s">
        <v>81</v>
      </c>
      <c r="AV283" s="13" t="s">
        <v>79</v>
      </c>
      <c r="AW283" s="13" t="s">
        <v>35</v>
      </c>
      <c r="AX283" s="13" t="s">
        <v>71</v>
      </c>
      <c r="AY283" s="203" t="s">
        <v>204</v>
      </c>
    </row>
    <row r="284" spans="2:65" s="11" customFormat="1" x14ac:dyDescent="0.35">
      <c r="B284" s="185"/>
      <c r="D284" s="186" t="s">
        <v>213</v>
      </c>
      <c r="E284" s="187" t="s">
        <v>5</v>
      </c>
      <c r="F284" s="188" t="s">
        <v>528</v>
      </c>
      <c r="H284" s="189">
        <v>9.2739999999999991</v>
      </c>
      <c r="I284" s="190"/>
      <c r="L284" s="185"/>
      <c r="M284" s="191"/>
      <c r="N284" s="192"/>
      <c r="O284" s="192"/>
      <c r="P284" s="192"/>
      <c r="Q284" s="192"/>
      <c r="R284" s="192"/>
      <c r="S284" s="192"/>
      <c r="T284" s="193"/>
      <c r="AT284" s="187" t="s">
        <v>213</v>
      </c>
      <c r="AU284" s="187" t="s">
        <v>81</v>
      </c>
      <c r="AV284" s="11" t="s">
        <v>81</v>
      </c>
      <c r="AW284" s="11" t="s">
        <v>35</v>
      </c>
      <c r="AX284" s="11" t="s">
        <v>71</v>
      </c>
      <c r="AY284" s="187" t="s">
        <v>204</v>
      </c>
    </row>
    <row r="285" spans="2:65" s="12" customFormat="1" x14ac:dyDescent="0.35">
      <c r="B285" s="194"/>
      <c r="D285" s="186" t="s">
        <v>213</v>
      </c>
      <c r="E285" s="195" t="s">
        <v>5</v>
      </c>
      <c r="F285" s="196" t="s">
        <v>215</v>
      </c>
      <c r="H285" s="197">
        <v>9.2739999999999991</v>
      </c>
      <c r="I285" s="198"/>
      <c r="L285" s="194"/>
      <c r="M285" s="199"/>
      <c r="N285" s="200"/>
      <c r="O285" s="200"/>
      <c r="P285" s="200"/>
      <c r="Q285" s="200"/>
      <c r="R285" s="200"/>
      <c r="S285" s="200"/>
      <c r="T285" s="201"/>
      <c r="AT285" s="195" t="s">
        <v>213</v>
      </c>
      <c r="AU285" s="195" t="s">
        <v>81</v>
      </c>
      <c r="AV285" s="12" t="s">
        <v>211</v>
      </c>
      <c r="AW285" s="12" t="s">
        <v>35</v>
      </c>
      <c r="AX285" s="12" t="s">
        <v>79</v>
      </c>
      <c r="AY285" s="195" t="s">
        <v>204</v>
      </c>
    </row>
    <row r="286" spans="2:65" s="1" customFormat="1" ht="16.5" customHeight="1" x14ac:dyDescent="0.35">
      <c r="B286" s="172"/>
      <c r="C286" s="173" t="s">
        <v>541</v>
      </c>
      <c r="D286" s="173" t="s">
        <v>206</v>
      </c>
      <c r="E286" s="174" t="s">
        <v>542</v>
      </c>
      <c r="F286" s="175" t="s">
        <v>543</v>
      </c>
      <c r="G286" s="176" t="s">
        <v>276</v>
      </c>
      <c r="H286" s="177">
        <v>75.06</v>
      </c>
      <c r="I286" s="178"/>
      <c r="J286" s="179">
        <f>ROUND(I286*H286,2)</f>
        <v>0</v>
      </c>
      <c r="K286" s="175" t="s">
        <v>210</v>
      </c>
      <c r="L286" s="40"/>
      <c r="M286" s="180" t="s">
        <v>5</v>
      </c>
      <c r="N286" s="181" t="s">
        <v>42</v>
      </c>
      <c r="O286" s="41"/>
      <c r="P286" s="182">
        <f>O286*H286</f>
        <v>0</v>
      </c>
      <c r="Q286" s="182">
        <v>9.3840000000000007E-2</v>
      </c>
      <c r="R286" s="182">
        <f>Q286*H286</f>
        <v>7.0436304000000005</v>
      </c>
      <c r="S286" s="182">
        <v>0</v>
      </c>
      <c r="T286" s="183">
        <f>S286*H286</f>
        <v>0</v>
      </c>
      <c r="AR286" s="23" t="s">
        <v>211</v>
      </c>
      <c r="AT286" s="23" t="s">
        <v>206</v>
      </c>
      <c r="AU286" s="23" t="s">
        <v>81</v>
      </c>
      <c r="AY286" s="23" t="s">
        <v>204</v>
      </c>
      <c r="BE286" s="184">
        <f>IF(N286="základní",J286,0)</f>
        <v>0</v>
      </c>
      <c r="BF286" s="184">
        <f>IF(N286="snížená",J286,0)</f>
        <v>0</v>
      </c>
      <c r="BG286" s="184">
        <f>IF(N286="zákl. přenesená",J286,0)</f>
        <v>0</v>
      </c>
      <c r="BH286" s="184">
        <f>IF(N286="sníž. přenesená",J286,0)</f>
        <v>0</v>
      </c>
      <c r="BI286" s="184">
        <f>IF(N286="nulová",J286,0)</f>
        <v>0</v>
      </c>
      <c r="BJ286" s="23" t="s">
        <v>79</v>
      </c>
      <c r="BK286" s="184">
        <f>ROUND(I286*H286,2)</f>
        <v>0</v>
      </c>
      <c r="BL286" s="23" t="s">
        <v>211</v>
      </c>
      <c r="BM286" s="23" t="s">
        <v>544</v>
      </c>
    </row>
    <row r="287" spans="2:65" s="11" customFormat="1" x14ac:dyDescent="0.35">
      <c r="B287" s="185"/>
      <c r="D287" s="186" t="s">
        <v>213</v>
      </c>
      <c r="E287" s="187" t="s">
        <v>5</v>
      </c>
      <c r="F287" s="188" t="s">
        <v>545</v>
      </c>
      <c r="H287" s="189">
        <v>75.06</v>
      </c>
      <c r="I287" s="190"/>
      <c r="L287" s="185"/>
      <c r="M287" s="191"/>
      <c r="N287" s="192"/>
      <c r="O287" s="192"/>
      <c r="P287" s="192"/>
      <c r="Q287" s="192"/>
      <c r="R287" s="192"/>
      <c r="S287" s="192"/>
      <c r="T287" s="193"/>
      <c r="AT287" s="187" t="s">
        <v>213</v>
      </c>
      <c r="AU287" s="187" t="s">
        <v>81</v>
      </c>
      <c r="AV287" s="11" t="s">
        <v>81</v>
      </c>
      <c r="AW287" s="11" t="s">
        <v>35</v>
      </c>
      <c r="AX287" s="11" t="s">
        <v>71</v>
      </c>
      <c r="AY287" s="187" t="s">
        <v>204</v>
      </c>
    </row>
    <row r="288" spans="2:65" s="12" customFormat="1" x14ac:dyDescent="0.35">
      <c r="B288" s="194"/>
      <c r="D288" s="186" t="s">
        <v>213</v>
      </c>
      <c r="E288" s="195" t="s">
        <v>5</v>
      </c>
      <c r="F288" s="196" t="s">
        <v>215</v>
      </c>
      <c r="H288" s="197">
        <v>75.06</v>
      </c>
      <c r="I288" s="198"/>
      <c r="L288" s="194"/>
      <c r="M288" s="199"/>
      <c r="N288" s="200"/>
      <c r="O288" s="200"/>
      <c r="P288" s="200"/>
      <c r="Q288" s="200"/>
      <c r="R288" s="200"/>
      <c r="S288" s="200"/>
      <c r="T288" s="201"/>
      <c r="AT288" s="195" t="s">
        <v>213</v>
      </c>
      <c r="AU288" s="195" t="s">
        <v>81</v>
      </c>
      <c r="AV288" s="12" t="s">
        <v>211</v>
      </c>
      <c r="AW288" s="12" t="s">
        <v>35</v>
      </c>
      <c r="AX288" s="12" t="s">
        <v>79</v>
      </c>
      <c r="AY288" s="195" t="s">
        <v>204</v>
      </c>
    </row>
    <row r="289" spans="2:65" s="1" customFormat="1" ht="16.5" customHeight="1" x14ac:dyDescent="0.35">
      <c r="B289" s="172"/>
      <c r="C289" s="173" t="s">
        <v>546</v>
      </c>
      <c r="D289" s="173" t="s">
        <v>206</v>
      </c>
      <c r="E289" s="174" t="s">
        <v>547</v>
      </c>
      <c r="F289" s="175" t="s">
        <v>548</v>
      </c>
      <c r="G289" s="176" t="s">
        <v>276</v>
      </c>
      <c r="H289" s="177">
        <v>351.38</v>
      </c>
      <c r="I289" s="178"/>
      <c r="J289" s="179">
        <f>ROUND(I289*H289,2)</f>
        <v>0</v>
      </c>
      <c r="K289" s="175" t="s">
        <v>210</v>
      </c>
      <c r="L289" s="40"/>
      <c r="M289" s="180" t="s">
        <v>5</v>
      </c>
      <c r="N289" s="181" t="s">
        <v>42</v>
      </c>
      <c r="O289" s="41"/>
      <c r="P289" s="182">
        <f>O289*H289</f>
        <v>0</v>
      </c>
      <c r="Q289" s="182">
        <v>0.10557</v>
      </c>
      <c r="R289" s="182">
        <f>Q289*H289</f>
        <v>37.095186599999998</v>
      </c>
      <c r="S289" s="182">
        <v>0</v>
      </c>
      <c r="T289" s="183">
        <f>S289*H289</f>
        <v>0</v>
      </c>
      <c r="AR289" s="23" t="s">
        <v>211</v>
      </c>
      <c r="AT289" s="23" t="s">
        <v>206</v>
      </c>
      <c r="AU289" s="23" t="s">
        <v>81</v>
      </c>
      <c r="AY289" s="23" t="s">
        <v>204</v>
      </c>
      <c r="BE289" s="184">
        <f>IF(N289="základní",J289,0)</f>
        <v>0</v>
      </c>
      <c r="BF289" s="184">
        <f>IF(N289="snížená",J289,0)</f>
        <v>0</v>
      </c>
      <c r="BG289" s="184">
        <f>IF(N289="zákl. přenesená",J289,0)</f>
        <v>0</v>
      </c>
      <c r="BH289" s="184">
        <f>IF(N289="sníž. přenesená",J289,0)</f>
        <v>0</v>
      </c>
      <c r="BI289" s="184">
        <f>IF(N289="nulová",J289,0)</f>
        <v>0</v>
      </c>
      <c r="BJ289" s="23" t="s">
        <v>79</v>
      </c>
      <c r="BK289" s="184">
        <f>ROUND(I289*H289,2)</f>
        <v>0</v>
      </c>
      <c r="BL289" s="23" t="s">
        <v>211</v>
      </c>
      <c r="BM289" s="23" t="s">
        <v>549</v>
      </c>
    </row>
    <row r="290" spans="2:65" s="11" customFormat="1" x14ac:dyDescent="0.35">
      <c r="B290" s="185"/>
      <c r="D290" s="186" t="s">
        <v>213</v>
      </c>
      <c r="E290" s="187" t="s">
        <v>5</v>
      </c>
      <c r="F290" s="188" t="s">
        <v>550</v>
      </c>
      <c r="H290" s="189">
        <v>126.87</v>
      </c>
      <c r="I290" s="190"/>
      <c r="L290" s="185"/>
      <c r="M290" s="191"/>
      <c r="N290" s="192"/>
      <c r="O290" s="192"/>
      <c r="P290" s="192"/>
      <c r="Q290" s="192"/>
      <c r="R290" s="192"/>
      <c r="S290" s="192"/>
      <c r="T290" s="193"/>
      <c r="AT290" s="187" t="s">
        <v>213</v>
      </c>
      <c r="AU290" s="187" t="s">
        <v>81</v>
      </c>
      <c r="AV290" s="11" t="s">
        <v>81</v>
      </c>
      <c r="AW290" s="11" t="s">
        <v>35</v>
      </c>
      <c r="AX290" s="11" t="s">
        <v>71</v>
      </c>
      <c r="AY290" s="187" t="s">
        <v>204</v>
      </c>
    </row>
    <row r="291" spans="2:65" s="11" customFormat="1" x14ac:dyDescent="0.35">
      <c r="B291" s="185"/>
      <c r="D291" s="186" t="s">
        <v>213</v>
      </c>
      <c r="E291" s="187" t="s">
        <v>5</v>
      </c>
      <c r="F291" s="188" t="s">
        <v>551</v>
      </c>
      <c r="H291" s="189">
        <v>224.51</v>
      </c>
      <c r="I291" s="190"/>
      <c r="L291" s="185"/>
      <c r="M291" s="191"/>
      <c r="N291" s="192"/>
      <c r="O291" s="192"/>
      <c r="P291" s="192"/>
      <c r="Q291" s="192"/>
      <c r="R291" s="192"/>
      <c r="S291" s="192"/>
      <c r="T291" s="193"/>
      <c r="AT291" s="187" t="s">
        <v>213</v>
      </c>
      <c r="AU291" s="187" t="s">
        <v>81</v>
      </c>
      <c r="AV291" s="11" t="s">
        <v>81</v>
      </c>
      <c r="AW291" s="11" t="s">
        <v>35</v>
      </c>
      <c r="AX291" s="11" t="s">
        <v>71</v>
      </c>
      <c r="AY291" s="187" t="s">
        <v>204</v>
      </c>
    </row>
    <row r="292" spans="2:65" s="12" customFormat="1" x14ac:dyDescent="0.35">
      <c r="B292" s="194"/>
      <c r="D292" s="186" t="s">
        <v>213</v>
      </c>
      <c r="E292" s="195" t="s">
        <v>5</v>
      </c>
      <c r="F292" s="196" t="s">
        <v>215</v>
      </c>
      <c r="H292" s="197">
        <v>351.38</v>
      </c>
      <c r="I292" s="198"/>
      <c r="L292" s="194"/>
      <c r="M292" s="199"/>
      <c r="N292" s="200"/>
      <c r="O292" s="200"/>
      <c r="P292" s="200"/>
      <c r="Q292" s="200"/>
      <c r="R292" s="200"/>
      <c r="S292" s="200"/>
      <c r="T292" s="201"/>
      <c r="AT292" s="195" t="s">
        <v>213</v>
      </c>
      <c r="AU292" s="195" t="s">
        <v>81</v>
      </c>
      <c r="AV292" s="12" t="s">
        <v>211</v>
      </c>
      <c r="AW292" s="12" t="s">
        <v>35</v>
      </c>
      <c r="AX292" s="12" t="s">
        <v>79</v>
      </c>
      <c r="AY292" s="195" t="s">
        <v>204</v>
      </c>
    </row>
    <row r="293" spans="2:65" s="1" customFormat="1" ht="16.5" customHeight="1" x14ac:dyDescent="0.35">
      <c r="B293" s="172"/>
      <c r="C293" s="173" t="s">
        <v>552</v>
      </c>
      <c r="D293" s="173" t="s">
        <v>206</v>
      </c>
      <c r="E293" s="174" t="s">
        <v>553</v>
      </c>
      <c r="F293" s="175" t="s">
        <v>554</v>
      </c>
      <c r="G293" s="176" t="s">
        <v>276</v>
      </c>
      <c r="H293" s="177">
        <v>477.96</v>
      </c>
      <c r="I293" s="178"/>
      <c r="J293" s="179">
        <f>ROUND(I293*H293,2)</f>
        <v>0</v>
      </c>
      <c r="K293" s="175" t="s">
        <v>210</v>
      </c>
      <c r="L293" s="40"/>
      <c r="M293" s="180" t="s">
        <v>5</v>
      </c>
      <c r="N293" s="181" t="s">
        <v>42</v>
      </c>
      <c r="O293" s="41"/>
      <c r="P293" s="182">
        <f>O293*H293</f>
        <v>0</v>
      </c>
      <c r="Q293" s="182">
        <v>1.2999999999999999E-4</v>
      </c>
      <c r="R293" s="182">
        <f>Q293*H293</f>
        <v>6.213479999999999E-2</v>
      </c>
      <c r="S293" s="182">
        <v>0</v>
      </c>
      <c r="T293" s="183">
        <f>S293*H293</f>
        <v>0</v>
      </c>
      <c r="AR293" s="23" t="s">
        <v>211</v>
      </c>
      <c r="AT293" s="23" t="s">
        <v>206</v>
      </c>
      <c r="AU293" s="23" t="s">
        <v>81</v>
      </c>
      <c r="AY293" s="23" t="s">
        <v>204</v>
      </c>
      <c r="BE293" s="184">
        <f>IF(N293="základní",J293,0)</f>
        <v>0</v>
      </c>
      <c r="BF293" s="184">
        <f>IF(N293="snížená",J293,0)</f>
        <v>0</v>
      </c>
      <c r="BG293" s="184">
        <f>IF(N293="zákl. přenesená",J293,0)</f>
        <v>0</v>
      </c>
      <c r="BH293" s="184">
        <f>IF(N293="sníž. přenesená",J293,0)</f>
        <v>0</v>
      </c>
      <c r="BI293" s="184">
        <f>IF(N293="nulová",J293,0)</f>
        <v>0</v>
      </c>
      <c r="BJ293" s="23" t="s">
        <v>79</v>
      </c>
      <c r="BK293" s="184">
        <f>ROUND(I293*H293,2)</f>
        <v>0</v>
      </c>
      <c r="BL293" s="23" t="s">
        <v>211</v>
      </c>
      <c r="BM293" s="23" t="s">
        <v>555</v>
      </c>
    </row>
    <row r="294" spans="2:65" s="11" customFormat="1" x14ac:dyDescent="0.35">
      <c r="B294" s="185"/>
      <c r="D294" s="186" t="s">
        <v>213</v>
      </c>
      <c r="E294" s="187" t="s">
        <v>5</v>
      </c>
      <c r="F294" s="188" t="s">
        <v>550</v>
      </c>
      <c r="H294" s="189">
        <v>126.87</v>
      </c>
      <c r="I294" s="190"/>
      <c r="L294" s="185"/>
      <c r="M294" s="191"/>
      <c r="N294" s="192"/>
      <c r="O294" s="192"/>
      <c r="P294" s="192"/>
      <c r="Q294" s="192"/>
      <c r="R294" s="192"/>
      <c r="S294" s="192"/>
      <c r="T294" s="193"/>
      <c r="AT294" s="187" t="s">
        <v>213</v>
      </c>
      <c r="AU294" s="187" t="s">
        <v>81</v>
      </c>
      <c r="AV294" s="11" t="s">
        <v>81</v>
      </c>
      <c r="AW294" s="11" t="s">
        <v>35</v>
      </c>
      <c r="AX294" s="11" t="s">
        <v>71</v>
      </c>
      <c r="AY294" s="187" t="s">
        <v>204</v>
      </c>
    </row>
    <row r="295" spans="2:65" s="11" customFormat="1" x14ac:dyDescent="0.35">
      <c r="B295" s="185"/>
      <c r="D295" s="186" t="s">
        <v>213</v>
      </c>
      <c r="E295" s="187" t="s">
        <v>5</v>
      </c>
      <c r="F295" s="188" t="s">
        <v>556</v>
      </c>
      <c r="H295" s="189">
        <v>224.51</v>
      </c>
      <c r="I295" s="190"/>
      <c r="L295" s="185"/>
      <c r="M295" s="191"/>
      <c r="N295" s="192"/>
      <c r="O295" s="192"/>
      <c r="P295" s="192"/>
      <c r="Q295" s="192"/>
      <c r="R295" s="192"/>
      <c r="S295" s="192"/>
      <c r="T295" s="193"/>
      <c r="AT295" s="187" t="s">
        <v>213</v>
      </c>
      <c r="AU295" s="187" t="s">
        <v>81</v>
      </c>
      <c r="AV295" s="11" t="s">
        <v>81</v>
      </c>
      <c r="AW295" s="11" t="s">
        <v>35</v>
      </c>
      <c r="AX295" s="11" t="s">
        <v>71</v>
      </c>
      <c r="AY295" s="187" t="s">
        <v>204</v>
      </c>
    </row>
    <row r="296" spans="2:65" s="11" customFormat="1" x14ac:dyDescent="0.35">
      <c r="B296" s="185"/>
      <c r="D296" s="186" t="s">
        <v>213</v>
      </c>
      <c r="E296" s="187" t="s">
        <v>5</v>
      </c>
      <c r="F296" s="188" t="s">
        <v>545</v>
      </c>
      <c r="H296" s="189">
        <v>75.06</v>
      </c>
      <c r="I296" s="190"/>
      <c r="L296" s="185"/>
      <c r="M296" s="191"/>
      <c r="N296" s="192"/>
      <c r="O296" s="192"/>
      <c r="P296" s="192"/>
      <c r="Q296" s="192"/>
      <c r="R296" s="192"/>
      <c r="S296" s="192"/>
      <c r="T296" s="193"/>
      <c r="AT296" s="187" t="s">
        <v>213</v>
      </c>
      <c r="AU296" s="187" t="s">
        <v>81</v>
      </c>
      <c r="AV296" s="11" t="s">
        <v>81</v>
      </c>
      <c r="AW296" s="11" t="s">
        <v>35</v>
      </c>
      <c r="AX296" s="11" t="s">
        <v>71</v>
      </c>
      <c r="AY296" s="187" t="s">
        <v>204</v>
      </c>
    </row>
    <row r="297" spans="2:65" s="11" customFormat="1" x14ac:dyDescent="0.35">
      <c r="B297" s="185"/>
      <c r="D297" s="186" t="s">
        <v>213</v>
      </c>
      <c r="E297" s="187" t="s">
        <v>5</v>
      </c>
      <c r="F297" s="188" t="s">
        <v>557</v>
      </c>
      <c r="H297" s="189">
        <v>51.52</v>
      </c>
      <c r="I297" s="190"/>
      <c r="L297" s="185"/>
      <c r="M297" s="191"/>
      <c r="N297" s="192"/>
      <c r="O297" s="192"/>
      <c r="P297" s="192"/>
      <c r="Q297" s="192"/>
      <c r="R297" s="192"/>
      <c r="S297" s="192"/>
      <c r="T297" s="193"/>
      <c r="AT297" s="187" t="s">
        <v>213</v>
      </c>
      <c r="AU297" s="187" t="s">
        <v>81</v>
      </c>
      <c r="AV297" s="11" t="s">
        <v>81</v>
      </c>
      <c r="AW297" s="11" t="s">
        <v>35</v>
      </c>
      <c r="AX297" s="11" t="s">
        <v>71</v>
      </c>
      <c r="AY297" s="187" t="s">
        <v>204</v>
      </c>
    </row>
    <row r="298" spans="2:65" s="12" customFormat="1" x14ac:dyDescent="0.35">
      <c r="B298" s="194"/>
      <c r="D298" s="186" t="s">
        <v>213</v>
      </c>
      <c r="E298" s="195" t="s">
        <v>5</v>
      </c>
      <c r="F298" s="196" t="s">
        <v>215</v>
      </c>
      <c r="H298" s="197">
        <v>477.96</v>
      </c>
      <c r="I298" s="198"/>
      <c r="L298" s="194"/>
      <c r="M298" s="199"/>
      <c r="N298" s="200"/>
      <c r="O298" s="200"/>
      <c r="P298" s="200"/>
      <c r="Q298" s="200"/>
      <c r="R298" s="200"/>
      <c r="S298" s="200"/>
      <c r="T298" s="201"/>
      <c r="AT298" s="195" t="s">
        <v>213</v>
      </c>
      <c r="AU298" s="195" t="s">
        <v>81</v>
      </c>
      <c r="AV298" s="12" t="s">
        <v>211</v>
      </c>
      <c r="AW298" s="12" t="s">
        <v>35</v>
      </c>
      <c r="AX298" s="12" t="s">
        <v>79</v>
      </c>
      <c r="AY298" s="195" t="s">
        <v>204</v>
      </c>
    </row>
    <row r="299" spans="2:65" s="10" customFormat="1" ht="29.9" customHeight="1" x14ac:dyDescent="0.35">
      <c r="B299" s="159"/>
      <c r="D299" s="160" t="s">
        <v>70</v>
      </c>
      <c r="E299" s="170" t="s">
        <v>247</v>
      </c>
      <c r="F299" s="170" t="s">
        <v>558</v>
      </c>
      <c r="I299" s="162"/>
      <c r="J299" s="171">
        <f>BK299</f>
        <v>0</v>
      </c>
      <c r="L299" s="159"/>
      <c r="M299" s="164"/>
      <c r="N299" s="165"/>
      <c r="O299" s="165"/>
      <c r="P299" s="166">
        <f>SUM(P300:P345)</f>
        <v>0</v>
      </c>
      <c r="Q299" s="165"/>
      <c r="R299" s="166">
        <f>SUM(R300:R345)</f>
        <v>0.13023079999999998</v>
      </c>
      <c r="S299" s="165"/>
      <c r="T299" s="167">
        <f>SUM(T300:T345)</f>
        <v>570.34526500000004</v>
      </c>
      <c r="AR299" s="160" t="s">
        <v>79</v>
      </c>
      <c r="AT299" s="168" t="s">
        <v>70</v>
      </c>
      <c r="AU299" s="168" t="s">
        <v>79</v>
      </c>
      <c r="AY299" s="160" t="s">
        <v>204</v>
      </c>
      <c r="BK299" s="169">
        <f>SUM(BK300:BK345)</f>
        <v>0</v>
      </c>
    </row>
    <row r="300" spans="2:65" s="1" customFormat="1" ht="38.25" customHeight="1" x14ac:dyDescent="0.35">
      <c r="B300" s="172"/>
      <c r="C300" s="173" t="s">
        <v>559</v>
      </c>
      <c r="D300" s="173" t="s">
        <v>206</v>
      </c>
      <c r="E300" s="174" t="s">
        <v>560</v>
      </c>
      <c r="F300" s="175" t="s">
        <v>561</v>
      </c>
      <c r="G300" s="176" t="s">
        <v>276</v>
      </c>
      <c r="H300" s="177">
        <v>589</v>
      </c>
      <c r="I300" s="178"/>
      <c r="J300" s="179">
        <f>ROUND(I300*H300,2)</f>
        <v>0</v>
      </c>
      <c r="K300" s="175" t="s">
        <v>210</v>
      </c>
      <c r="L300" s="40"/>
      <c r="M300" s="180" t="s">
        <v>5</v>
      </c>
      <c r="N300" s="181" t="s">
        <v>42</v>
      </c>
      <c r="O300" s="41"/>
      <c r="P300" s="182">
        <f>O300*H300</f>
        <v>0</v>
      </c>
      <c r="Q300" s="182">
        <v>0</v>
      </c>
      <c r="R300" s="182">
        <f>Q300*H300</f>
        <v>0</v>
      </c>
      <c r="S300" s="182">
        <v>0</v>
      </c>
      <c r="T300" s="183">
        <f>S300*H300</f>
        <v>0</v>
      </c>
      <c r="AR300" s="23" t="s">
        <v>211</v>
      </c>
      <c r="AT300" s="23" t="s">
        <v>206</v>
      </c>
      <c r="AU300" s="23" t="s">
        <v>81</v>
      </c>
      <c r="AY300" s="23" t="s">
        <v>204</v>
      </c>
      <c r="BE300" s="184">
        <f>IF(N300="základní",J300,0)</f>
        <v>0</v>
      </c>
      <c r="BF300" s="184">
        <f>IF(N300="snížená",J300,0)</f>
        <v>0</v>
      </c>
      <c r="BG300" s="184">
        <f>IF(N300="zákl. přenesená",J300,0)</f>
        <v>0</v>
      </c>
      <c r="BH300" s="184">
        <f>IF(N300="sníž. přenesená",J300,0)</f>
        <v>0</v>
      </c>
      <c r="BI300" s="184">
        <f>IF(N300="nulová",J300,0)</f>
        <v>0</v>
      </c>
      <c r="BJ300" s="23" t="s">
        <v>79</v>
      </c>
      <c r="BK300" s="184">
        <f>ROUND(I300*H300,2)</f>
        <v>0</v>
      </c>
      <c r="BL300" s="23" t="s">
        <v>211</v>
      </c>
      <c r="BM300" s="23" t="s">
        <v>562</v>
      </c>
    </row>
    <row r="301" spans="2:65" s="1" customFormat="1" ht="38.25" customHeight="1" x14ac:dyDescent="0.35">
      <c r="B301" s="172"/>
      <c r="C301" s="173" t="s">
        <v>563</v>
      </c>
      <c r="D301" s="173" t="s">
        <v>206</v>
      </c>
      <c r="E301" s="174" t="s">
        <v>564</v>
      </c>
      <c r="F301" s="175" t="s">
        <v>565</v>
      </c>
      <c r="G301" s="176" t="s">
        <v>276</v>
      </c>
      <c r="H301" s="177">
        <v>17670</v>
      </c>
      <c r="I301" s="178"/>
      <c r="J301" s="179">
        <f>ROUND(I301*H301,2)</f>
        <v>0</v>
      </c>
      <c r="K301" s="175" t="s">
        <v>210</v>
      </c>
      <c r="L301" s="40"/>
      <c r="M301" s="180" t="s">
        <v>5</v>
      </c>
      <c r="N301" s="181" t="s">
        <v>42</v>
      </c>
      <c r="O301" s="41"/>
      <c r="P301" s="182">
        <f>O301*H301</f>
        <v>0</v>
      </c>
      <c r="Q301" s="182">
        <v>0</v>
      </c>
      <c r="R301" s="182">
        <f>Q301*H301</f>
        <v>0</v>
      </c>
      <c r="S301" s="182">
        <v>0</v>
      </c>
      <c r="T301" s="183">
        <f>S301*H301</f>
        <v>0</v>
      </c>
      <c r="AR301" s="23" t="s">
        <v>211</v>
      </c>
      <c r="AT301" s="23" t="s">
        <v>206</v>
      </c>
      <c r="AU301" s="23" t="s">
        <v>81</v>
      </c>
      <c r="AY301" s="23" t="s">
        <v>204</v>
      </c>
      <c r="BE301" s="184">
        <f>IF(N301="základní",J301,0)</f>
        <v>0</v>
      </c>
      <c r="BF301" s="184">
        <f>IF(N301="snížená",J301,0)</f>
        <v>0</v>
      </c>
      <c r="BG301" s="184">
        <f>IF(N301="zákl. přenesená",J301,0)</f>
        <v>0</v>
      </c>
      <c r="BH301" s="184">
        <f>IF(N301="sníž. přenesená",J301,0)</f>
        <v>0</v>
      </c>
      <c r="BI301" s="184">
        <f>IF(N301="nulová",J301,0)</f>
        <v>0</v>
      </c>
      <c r="BJ301" s="23" t="s">
        <v>79</v>
      </c>
      <c r="BK301" s="184">
        <f>ROUND(I301*H301,2)</f>
        <v>0</v>
      </c>
      <c r="BL301" s="23" t="s">
        <v>211</v>
      </c>
      <c r="BM301" s="23" t="s">
        <v>566</v>
      </c>
    </row>
    <row r="302" spans="2:65" s="11" customFormat="1" x14ac:dyDescent="0.35">
      <c r="B302" s="185"/>
      <c r="D302" s="186" t="s">
        <v>213</v>
      </c>
      <c r="F302" s="188" t="s">
        <v>567</v>
      </c>
      <c r="H302" s="189">
        <v>17670</v>
      </c>
      <c r="I302" s="190"/>
      <c r="L302" s="185"/>
      <c r="M302" s="191"/>
      <c r="N302" s="192"/>
      <c r="O302" s="192"/>
      <c r="P302" s="192"/>
      <c r="Q302" s="192"/>
      <c r="R302" s="192"/>
      <c r="S302" s="192"/>
      <c r="T302" s="193"/>
      <c r="AT302" s="187" t="s">
        <v>213</v>
      </c>
      <c r="AU302" s="187" t="s">
        <v>81</v>
      </c>
      <c r="AV302" s="11" t="s">
        <v>81</v>
      </c>
      <c r="AW302" s="11" t="s">
        <v>6</v>
      </c>
      <c r="AX302" s="11" t="s">
        <v>79</v>
      </c>
      <c r="AY302" s="187" t="s">
        <v>204</v>
      </c>
    </row>
    <row r="303" spans="2:65" s="1" customFormat="1" ht="38.25" customHeight="1" x14ac:dyDescent="0.35">
      <c r="B303" s="172"/>
      <c r="C303" s="173" t="s">
        <v>568</v>
      </c>
      <c r="D303" s="173" t="s">
        <v>206</v>
      </c>
      <c r="E303" s="174" t="s">
        <v>569</v>
      </c>
      <c r="F303" s="175" t="s">
        <v>570</v>
      </c>
      <c r="G303" s="176" t="s">
        <v>276</v>
      </c>
      <c r="H303" s="177">
        <v>589</v>
      </c>
      <c r="I303" s="178"/>
      <c r="J303" s="179">
        <f>ROUND(I303*H303,2)</f>
        <v>0</v>
      </c>
      <c r="K303" s="175" t="s">
        <v>210</v>
      </c>
      <c r="L303" s="40"/>
      <c r="M303" s="180" t="s">
        <v>5</v>
      </c>
      <c r="N303" s="181" t="s">
        <v>42</v>
      </c>
      <c r="O303" s="41"/>
      <c r="P303" s="182">
        <f>O303*H303</f>
        <v>0</v>
      </c>
      <c r="Q303" s="182">
        <v>0</v>
      </c>
      <c r="R303" s="182">
        <f>Q303*H303</f>
        <v>0</v>
      </c>
      <c r="S303" s="182">
        <v>0</v>
      </c>
      <c r="T303" s="183">
        <f>S303*H303</f>
        <v>0</v>
      </c>
      <c r="AR303" s="23" t="s">
        <v>211</v>
      </c>
      <c r="AT303" s="23" t="s">
        <v>206</v>
      </c>
      <c r="AU303" s="23" t="s">
        <v>81</v>
      </c>
      <c r="AY303" s="23" t="s">
        <v>204</v>
      </c>
      <c r="BE303" s="184">
        <f>IF(N303="základní",J303,0)</f>
        <v>0</v>
      </c>
      <c r="BF303" s="184">
        <f>IF(N303="snížená",J303,0)</f>
        <v>0</v>
      </c>
      <c r="BG303" s="184">
        <f>IF(N303="zákl. přenesená",J303,0)</f>
        <v>0</v>
      </c>
      <c r="BH303" s="184">
        <f>IF(N303="sníž. přenesená",J303,0)</f>
        <v>0</v>
      </c>
      <c r="BI303" s="184">
        <f>IF(N303="nulová",J303,0)</f>
        <v>0</v>
      </c>
      <c r="BJ303" s="23" t="s">
        <v>79</v>
      </c>
      <c r="BK303" s="184">
        <f>ROUND(I303*H303,2)</f>
        <v>0</v>
      </c>
      <c r="BL303" s="23" t="s">
        <v>211</v>
      </c>
      <c r="BM303" s="23" t="s">
        <v>571</v>
      </c>
    </row>
    <row r="304" spans="2:65" s="1" customFormat="1" ht="25.5" customHeight="1" x14ac:dyDescent="0.35">
      <c r="B304" s="172"/>
      <c r="C304" s="173" t="s">
        <v>572</v>
      </c>
      <c r="D304" s="173" t="s">
        <v>206</v>
      </c>
      <c r="E304" s="174" t="s">
        <v>573</v>
      </c>
      <c r="F304" s="175" t="s">
        <v>574</v>
      </c>
      <c r="G304" s="176" t="s">
        <v>276</v>
      </c>
      <c r="H304" s="177">
        <v>589</v>
      </c>
      <c r="I304" s="178"/>
      <c r="J304" s="179">
        <f>ROUND(I304*H304,2)</f>
        <v>0</v>
      </c>
      <c r="K304" s="175" t="s">
        <v>210</v>
      </c>
      <c r="L304" s="40"/>
      <c r="M304" s="180" t="s">
        <v>5</v>
      </c>
      <c r="N304" s="181" t="s">
        <v>42</v>
      </c>
      <c r="O304" s="41"/>
      <c r="P304" s="182">
        <f>O304*H304</f>
        <v>0</v>
      </c>
      <c r="Q304" s="182">
        <v>0</v>
      </c>
      <c r="R304" s="182">
        <f>Q304*H304</f>
        <v>0</v>
      </c>
      <c r="S304" s="182">
        <v>0</v>
      </c>
      <c r="T304" s="183">
        <f>S304*H304</f>
        <v>0</v>
      </c>
      <c r="AR304" s="23" t="s">
        <v>211</v>
      </c>
      <c r="AT304" s="23" t="s">
        <v>206</v>
      </c>
      <c r="AU304" s="23" t="s">
        <v>81</v>
      </c>
      <c r="AY304" s="23" t="s">
        <v>204</v>
      </c>
      <c r="BE304" s="184">
        <f>IF(N304="základní",J304,0)</f>
        <v>0</v>
      </c>
      <c r="BF304" s="184">
        <f>IF(N304="snížená",J304,0)</f>
        <v>0</v>
      </c>
      <c r="BG304" s="184">
        <f>IF(N304="zákl. přenesená",J304,0)</f>
        <v>0</v>
      </c>
      <c r="BH304" s="184">
        <f>IF(N304="sníž. přenesená",J304,0)</f>
        <v>0</v>
      </c>
      <c r="BI304" s="184">
        <f>IF(N304="nulová",J304,0)</f>
        <v>0</v>
      </c>
      <c r="BJ304" s="23" t="s">
        <v>79</v>
      </c>
      <c r="BK304" s="184">
        <f>ROUND(I304*H304,2)</f>
        <v>0</v>
      </c>
      <c r="BL304" s="23" t="s">
        <v>211</v>
      </c>
      <c r="BM304" s="23" t="s">
        <v>575</v>
      </c>
    </row>
    <row r="305" spans="2:65" s="1" customFormat="1" ht="25.5" customHeight="1" x14ac:dyDescent="0.35">
      <c r="B305" s="172"/>
      <c r="C305" s="173" t="s">
        <v>576</v>
      </c>
      <c r="D305" s="173" t="s">
        <v>206</v>
      </c>
      <c r="E305" s="174" t="s">
        <v>577</v>
      </c>
      <c r="F305" s="175" t="s">
        <v>578</v>
      </c>
      <c r="G305" s="176" t="s">
        <v>276</v>
      </c>
      <c r="H305" s="177">
        <v>17670</v>
      </c>
      <c r="I305" s="178"/>
      <c r="J305" s="179">
        <f>ROUND(I305*H305,2)</f>
        <v>0</v>
      </c>
      <c r="K305" s="175" t="s">
        <v>210</v>
      </c>
      <c r="L305" s="40"/>
      <c r="M305" s="180" t="s">
        <v>5</v>
      </c>
      <c r="N305" s="181" t="s">
        <v>42</v>
      </c>
      <c r="O305" s="41"/>
      <c r="P305" s="182">
        <f>O305*H305</f>
        <v>0</v>
      </c>
      <c r="Q305" s="182">
        <v>0</v>
      </c>
      <c r="R305" s="182">
        <f>Q305*H305</f>
        <v>0</v>
      </c>
      <c r="S305" s="182">
        <v>0</v>
      </c>
      <c r="T305" s="183">
        <f>S305*H305</f>
        <v>0</v>
      </c>
      <c r="AR305" s="23" t="s">
        <v>211</v>
      </c>
      <c r="AT305" s="23" t="s">
        <v>206</v>
      </c>
      <c r="AU305" s="23" t="s">
        <v>81</v>
      </c>
      <c r="AY305" s="23" t="s">
        <v>204</v>
      </c>
      <c r="BE305" s="184">
        <f>IF(N305="základní",J305,0)</f>
        <v>0</v>
      </c>
      <c r="BF305" s="184">
        <f>IF(N305="snížená",J305,0)</f>
        <v>0</v>
      </c>
      <c r="BG305" s="184">
        <f>IF(N305="zákl. přenesená",J305,0)</f>
        <v>0</v>
      </c>
      <c r="BH305" s="184">
        <f>IF(N305="sníž. přenesená",J305,0)</f>
        <v>0</v>
      </c>
      <c r="BI305" s="184">
        <f>IF(N305="nulová",J305,0)</f>
        <v>0</v>
      </c>
      <c r="BJ305" s="23" t="s">
        <v>79</v>
      </c>
      <c r="BK305" s="184">
        <f>ROUND(I305*H305,2)</f>
        <v>0</v>
      </c>
      <c r="BL305" s="23" t="s">
        <v>211</v>
      </c>
      <c r="BM305" s="23" t="s">
        <v>579</v>
      </c>
    </row>
    <row r="306" spans="2:65" s="11" customFormat="1" x14ac:dyDescent="0.35">
      <c r="B306" s="185"/>
      <c r="D306" s="186" t="s">
        <v>213</v>
      </c>
      <c r="F306" s="188" t="s">
        <v>567</v>
      </c>
      <c r="H306" s="189">
        <v>17670</v>
      </c>
      <c r="I306" s="190"/>
      <c r="L306" s="185"/>
      <c r="M306" s="191"/>
      <c r="N306" s="192"/>
      <c r="O306" s="192"/>
      <c r="P306" s="192"/>
      <c r="Q306" s="192"/>
      <c r="R306" s="192"/>
      <c r="S306" s="192"/>
      <c r="T306" s="193"/>
      <c r="AT306" s="187" t="s">
        <v>213</v>
      </c>
      <c r="AU306" s="187" t="s">
        <v>81</v>
      </c>
      <c r="AV306" s="11" t="s">
        <v>81</v>
      </c>
      <c r="AW306" s="11" t="s">
        <v>6</v>
      </c>
      <c r="AX306" s="11" t="s">
        <v>79</v>
      </c>
      <c r="AY306" s="187" t="s">
        <v>204</v>
      </c>
    </row>
    <row r="307" spans="2:65" s="1" customFormat="1" ht="25.5" customHeight="1" x14ac:dyDescent="0.35">
      <c r="B307" s="172"/>
      <c r="C307" s="173" t="s">
        <v>580</v>
      </c>
      <c r="D307" s="173" t="s">
        <v>206</v>
      </c>
      <c r="E307" s="174" t="s">
        <v>581</v>
      </c>
      <c r="F307" s="175" t="s">
        <v>582</v>
      </c>
      <c r="G307" s="176" t="s">
        <v>276</v>
      </c>
      <c r="H307" s="177">
        <v>589</v>
      </c>
      <c r="I307" s="178"/>
      <c r="J307" s="179">
        <f t="shared" ref="J307:J312" si="0">ROUND(I307*H307,2)</f>
        <v>0</v>
      </c>
      <c r="K307" s="175" t="s">
        <v>210</v>
      </c>
      <c r="L307" s="40"/>
      <c r="M307" s="180" t="s">
        <v>5</v>
      </c>
      <c r="N307" s="181" t="s">
        <v>42</v>
      </c>
      <c r="O307" s="41"/>
      <c r="P307" s="182">
        <f t="shared" ref="P307:P312" si="1">O307*H307</f>
        <v>0</v>
      </c>
      <c r="Q307" s="182">
        <v>0</v>
      </c>
      <c r="R307" s="182">
        <f t="shared" ref="R307:R312" si="2">Q307*H307</f>
        <v>0</v>
      </c>
      <c r="S307" s="182">
        <v>0</v>
      </c>
      <c r="T307" s="183">
        <f t="shared" ref="T307:T312" si="3">S307*H307</f>
        <v>0</v>
      </c>
      <c r="AR307" s="23" t="s">
        <v>211</v>
      </c>
      <c r="AT307" s="23" t="s">
        <v>206</v>
      </c>
      <c r="AU307" s="23" t="s">
        <v>81</v>
      </c>
      <c r="AY307" s="23" t="s">
        <v>204</v>
      </c>
      <c r="BE307" s="184">
        <f t="shared" ref="BE307:BE312" si="4">IF(N307="základní",J307,0)</f>
        <v>0</v>
      </c>
      <c r="BF307" s="184">
        <f t="shared" ref="BF307:BF312" si="5">IF(N307="snížená",J307,0)</f>
        <v>0</v>
      </c>
      <c r="BG307" s="184">
        <f t="shared" ref="BG307:BG312" si="6">IF(N307="zákl. přenesená",J307,0)</f>
        <v>0</v>
      </c>
      <c r="BH307" s="184">
        <f t="shared" ref="BH307:BH312" si="7">IF(N307="sníž. přenesená",J307,0)</f>
        <v>0</v>
      </c>
      <c r="BI307" s="184">
        <f t="shared" ref="BI307:BI312" si="8">IF(N307="nulová",J307,0)</f>
        <v>0</v>
      </c>
      <c r="BJ307" s="23" t="s">
        <v>79</v>
      </c>
      <c r="BK307" s="184">
        <f t="shared" ref="BK307:BK312" si="9">ROUND(I307*H307,2)</f>
        <v>0</v>
      </c>
      <c r="BL307" s="23" t="s">
        <v>211</v>
      </c>
      <c r="BM307" s="23" t="s">
        <v>583</v>
      </c>
    </row>
    <row r="308" spans="2:65" s="1" customFormat="1" ht="25.5" customHeight="1" x14ac:dyDescent="0.35">
      <c r="B308" s="172"/>
      <c r="C308" s="173" t="s">
        <v>584</v>
      </c>
      <c r="D308" s="173" t="s">
        <v>206</v>
      </c>
      <c r="E308" s="174" t="s">
        <v>585</v>
      </c>
      <c r="F308" s="175" t="s">
        <v>586</v>
      </c>
      <c r="G308" s="176" t="s">
        <v>276</v>
      </c>
      <c r="H308" s="177">
        <v>750</v>
      </c>
      <c r="I308" s="178"/>
      <c r="J308" s="179">
        <f t="shared" si="0"/>
        <v>0</v>
      </c>
      <c r="K308" s="175" t="s">
        <v>210</v>
      </c>
      <c r="L308" s="40"/>
      <c r="M308" s="180" t="s">
        <v>5</v>
      </c>
      <c r="N308" s="181" t="s">
        <v>42</v>
      </c>
      <c r="O308" s="41"/>
      <c r="P308" s="182">
        <f t="shared" si="1"/>
        <v>0</v>
      </c>
      <c r="Q308" s="182">
        <v>1.2999999999999999E-4</v>
      </c>
      <c r="R308" s="182">
        <f t="shared" si="2"/>
        <v>9.7499999999999989E-2</v>
      </c>
      <c r="S308" s="182">
        <v>0</v>
      </c>
      <c r="T308" s="183">
        <f t="shared" si="3"/>
        <v>0</v>
      </c>
      <c r="AR308" s="23" t="s">
        <v>211</v>
      </c>
      <c r="AT308" s="23" t="s">
        <v>206</v>
      </c>
      <c r="AU308" s="23" t="s">
        <v>81</v>
      </c>
      <c r="AY308" s="23" t="s">
        <v>204</v>
      </c>
      <c r="BE308" s="184">
        <f t="shared" si="4"/>
        <v>0</v>
      </c>
      <c r="BF308" s="184">
        <f t="shared" si="5"/>
        <v>0</v>
      </c>
      <c r="BG308" s="184">
        <f t="shared" si="6"/>
        <v>0</v>
      </c>
      <c r="BH308" s="184">
        <f t="shared" si="7"/>
        <v>0</v>
      </c>
      <c r="BI308" s="184">
        <f t="shared" si="8"/>
        <v>0</v>
      </c>
      <c r="BJ308" s="23" t="s">
        <v>79</v>
      </c>
      <c r="BK308" s="184">
        <f t="shared" si="9"/>
        <v>0</v>
      </c>
      <c r="BL308" s="23" t="s">
        <v>211</v>
      </c>
      <c r="BM308" s="23" t="s">
        <v>587</v>
      </c>
    </row>
    <row r="309" spans="2:65" s="1" customFormat="1" ht="25.5" customHeight="1" x14ac:dyDescent="0.35">
      <c r="B309" s="172"/>
      <c r="C309" s="173" t="s">
        <v>588</v>
      </c>
      <c r="D309" s="173" t="s">
        <v>206</v>
      </c>
      <c r="E309" s="174" t="s">
        <v>589</v>
      </c>
      <c r="F309" s="175" t="s">
        <v>590</v>
      </c>
      <c r="G309" s="176" t="s">
        <v>591</v>
      </c>
      <c r="H309" s="177">
        <v>64</v>
      </c>
      <c r="I309" s="178"/>
      <c r="J309" s="179">
        <f t="shared" si="0"/>
        <v>0</v>
      </c>
      <c r="K309" s="175" t="s">
        <v>210</v>
      </c>
      <c r="L309" s="40"/>
      <c r="M309" s="180" t="s">
        <v>5</v>
      </c>
      <c r="N309" s="181" t="s">
        <v>42</v>
      </c>
      <c r="O309" s="41"/>
      <c r="P309" s="182">
        <f t="shared" si="1"/>
        <v>0</v>
      </c>
      <c r="Q309" s="182">
        <v>0</v>
      </c>
      <c r="R309" s="182">
        <f t="shared" si="2"/>
        <v>0</v>
      </c>
      <c r="S309" s="182">
        <v>0</v>
      </c>
      <c r="T309" s="183">
        <f t="shared" si="3"/>
        <v>0</v>
      </c>
      <c r="AR309" s="23" t="s">
        <v>211</v>
      </c>
      <c r="AT309" s="23" t="s">
        <v>206</v>
      </c>
      <c r="AU309" s="23" t="s">
        <v>81</v>
      </c>
      <c r="AY309" s="23" t="s">
        <v>204</v>
      </c>
      <c r="BE309" s="184">
        <f t="shared" si="4"/>
        <v>0</v>
      </c>
      <c r="BF309" s="184">
        <f t="shared" si="5"/>
        <v>0</v>
      </c>
      <c r="BG309" s="184">
        <f t="shared" si="6"/>
        <v>0</v>
      </c>
      <c r="BH309" s="184">
        <f t="shared" si="7"/>
        <v>0</v>
      </c>
      <c r="BI309" s="184">
        <f t="shared" si="8"/>
        <v>0</v>
      </c>
      <c r="BJ309" s="23" t="s">
        <v>79</v>
      </c>
      <c r="BK309" s="184">
        <f t="shared" si="9"/>
        <v>0</v>
      </c>
      <c r="BL309" s="23" t="s">
        <v>211</v>
      </c>
      <c r="BM309" s="23" t="s">
        <v>592</v>
      </c>
    </row>
    <row r="310" spans="2:65" s="1" customFormat="1" ht="25.5" customHeight="1" x14ac:dyDescent="0.35">
      <c r="B310" s="172"/>
      <c r="C310" s="173" t="s">
        <v>593</v>
      </c>
      <c r="D310" s="173" t="s">
        <v>206</v>
      </c>
      <c r="E310" s="174" t="s">
        <v>594</v>
      </c>
      <c r="F310" s="175" t="s">
        <v>595</v>
      </c>
      <c r="G310" s="176" t="s">
        <v>591</v>
      </c>
      <c r="H310" s="177">
        <v>55</v>
      </c>
      <c r="I310" s="178"/>
      <c r="J310" s="179">
        <f t="shared" si="0"/>
        <v>0</v>
      </c>
      <c r="K310" s="175" t="s">
        <v>210</v>
      </c>
      <c r="L310" s="40"/>
      <c r="M310" s="180" t="s">
        <v>5</v>
      </c>
      <c r="N310" s="181" t="s">
        <v>42</v>
      </c>
      <c r="O310" s="41"/>
      <c r="P310" s="182">
        <f t="shared" si="1"/>
        <v>0</v>
      </c>
      <c r="Q310" s="182">
        <v>0</v>
      </c>
      <c r="R310" s="182">
        <f t="shared" si="2"/>
        <v>0</v>
      </c>
      <c r="S310" s="182">
        <v>0</v>
      </c>
      <c r="T310" s="183">
        <f t="shared" si="3"/>
        <v>0</v>
      </c>
      <c r="AR310" s="23" t="s">
        <v>211</v>
      </c>
      <c r="AT310" s="23" t="s">
        <v>206</v>
      </c>
      <c r="AU310" s="23" t="s">
        <v>81</v>
      </c>
      <c r="AY310" s="23" t="s">
        <v>204</v>
      </c>
      <c r="BE310" s="184">
        <f t="shared" si="4"/>
        <v>0</v>
      </c>
      <c r="BF310" s="184">
        <f t="shared" si="5"/>
        <v>0</v>
      </c>
      <c r="BG310" s="184">
        <f t="shared" si="6"/>
        <v>0</v>
      </c>
      <c r="BH310" s="184">
        <f t="shared" si="7"/>
        <v>0</v>
      </c>
      <c r="BI310" s="184">
        <f t="shared" si="8"/>
        <v>0</v>
      </c>
      <c r="BJ310" s="23" t="s">
        <v>79</v>
      </c>
      <c r="BK310" s="184">
        <f t="shared" si="9"/>
        <v>0</v>
      </c>
      <c r="BL310" s="23" t="s">
        <v>211</v>
      </c>
      <c r="BM310" s="23" t="s">
        <v>596</v>
      </c>
    </row>
    <row r="311" spans="2:65" s="1" customFormat="1" ht="25.5" customHeight="1" x14ac:dyDescent="0.35">
      <c r="B311" s="172"/>
      <c r="C311" s="173" t="s">
        <v>597</v>
      </c>
      <c r="D311" s="173" t="s">
        <v>206</v>
      </c>
      <c r="E311" s="174" t="s">
        <v>598</v>
      </c>
      <c r="F311" s="175" t="s">
        <v>599</v>
      </c>
      <c r="G311" s="176" t="s">
        <v>276</v>
      </c>
      <c r="H311" s="177">
        <v>818.27</v>
      </c>
      <c r="I311" s="178"/>
      <c r="J311" s="179">
        <f t="shared" si="0"/>
        <v>0</v>
      </c>
      <c r="K311" s="175" t="s">
        <v>210</v>
      </c>
      <c r="L311" s="40"/>
      <c r="M311" s="180" t="s">
        <v>5</v>
      </c>
      <c r="N311" s="181" t="s">
        <v>42</v>
      </c>
      <c r="O311" s="41"/>
      <c r="P311" s="182">
        <f t="shared" si="1"/>
        <v>0</v>
      </c>
      <c r="Q311" s="182">
        <v>4.0000000000000003E-5</v>
      </c>
      <c r="R311" s="182">
        <f t="shared" si="2"/>
        <v>3.2730800000000004E-2</v>
      </c>
      <c r="S311" s="182">
        <v>0</v>
      </c>
      <c r="T311" s="183">
        <f t="shared" si="3"/>
        <v>0</v>
      </c>
      <c r="AR311" s="23" t="s">
        <v>211</v>
      </c>
      <c r="AT311" s="23" t="s">
        <v>206</v>
      </c>
      <c r="AU311" s="23" t="s">
        <v>81</v>
      </c>
      <c r="AY311" s="23" t="s">
        <v>204</v>
      </c>
      <c r="BE311" s="184">
        <f t="shared" si="4"/>
        <v>0</v>
      </c>
      <c r="BF311" s="184">
        <f t="shared" si="5"/>
        <v>0</v>
      </c>
      <c r="BG311" s="184">
        <f t="shared" si="6"/>
        <v>0</v>
      </c>
      <c r="BH311" s="184">
        <f t="shared" si="7"/>
        <v>0</v>
      </c>
      <c r="BI311" s="184">
        <f t="shared" si="8"/>
        <v>0</v>
      </c>
      <c r="BJ311" s="23" t="s">
        <v>79</v>
      </c>
      <c r="BK311" s="184">
        <f t="shared" si="9"/>
        <v>0</v>
      </c>
      <c r="BL311" s="23" t="s">
        <v>211</v>
      </c>
      <c r="BM311" s="23" t="s">
        <v>600</v>
      </c>
    </row>
    <row r="312" spans="2:65" s="1" customFormat="1" ht="16.5" customHeight="1" x14ac:dyDescent="0.35">
      <c r="B312" s="172"/>
      <c r="C312" s="173" t="s">
        <v>601</v>
      </c>
      <c r="D312" s="173" t="s">
        <v>206</v>
      </c>
      <c r="E312" s="174" t="s">
        <v>602</v>
      </c>
      <c r="F312" s="175" t="s">
        <v>603</v>
      </c>
      <c r="G312" s="176" t="s">
        <v>209</v>
      </c>
      <c r="H312" s="177">
        <v>21.364000000000001</v>
      </c>
      <c r="I312" s="178"/>
      <c r="J312" s="179">
        <f t="shared" si="0"/>
        <v>0</v>
      </c>
      <c r="K312" s="175" t="s">
        <v>210</v>
      </c>
      <c r="L312" s="40"/>
      <c r="M312" s="180" t="s">
        <v>5</v>
      </c>
      <c r="N312" s="181" t="s">
        <v>42</v>
      </c>
      <c r="O312" s="41"/>
      <c r="P312" s="182">
        <f t="shared" si="1"/>
        <v>0</v>
      </c>
      <c r="Q312" s="182">
        <v>0</v>
      </c>
      <c r="R312" s="182">
        <f t="shared" si="2"/>
        <v>0</v>
      </c>
      <c r="S312" s="182">
        <v>2</v>
      </c>
      <c r="T312" s="183">
        <f t="shared" si="3"/>
        <v>42.728000000000002</v>
      </c>
      <c r="AR312" s="23" t="s">
        <v>211</v>
      </c>
      <c r="AT312" s="23" t="s">
        <v>206</v>
      </c>
      <c r="AU312" s="23" t="s">
        <v>81</v>
      </c>
      <c r="AY312" s="23" t="s">
        <v>204</v>
      </c>
      <c r="BE312" s="184">
        <f t="shared" si="4"/>
        <v>0</v>
      </c>
      <c r="BF312" s="184">
        <f t="shared" si="5"/>
        <v>0</v>
      </c>
      <c r="BG312" s="184">
        <f t="shared" si="6"/>
        <v>0</v>
      </c>
      <c r="BH312" s="184">
        <f t="shared" si="7"/>
        <v>0</v>
      </c>
      <c r="BI312" s="184">
        <f t="shared" si="8"/>
        <v>0</v>
      </c>
      <c r="BJ312" s="23" t="s">
        <v>79</v>
      </c>
      <c r="BK312" s="184">
        <f t="shared" si="9"/>
        <v>0</v>
      </c>
      <c r="BL312" s="23" t="s">
        <v>211</v>
      </c>
      <c r="BM312" s="23" t="s">
        <v>604</v>
      </c>
    </row>
    <row r="313" spans="2:65" s="13" customFormat="1" x14ac:dyDescent="0.35">
      <c r="B313" s="202"/>
      <c r="D313" s="186" t="s">
        <v>213</v>
      </c>
      <c r="E313" s="203" t="s">
        <v>5</v>
      </c>
      <c r="F313" s="204" t="s">
        <v>605</v>
      </c>
      <c r="H313" s="203" t="s">
        <v>5</v>
      </c>
      <c r="I313" s="205"/>
      <c r="L313" s="202"/>
      <c r="M313" s="206"/>
      <c r="N313" s="207"/>
      <c r="O313" s="207"/>
      <c r="P313" s="207"/>
      <c r="Q313" s="207"/>
      <c r="R313" s="207"/>
      <c r="S313" s="207"/>
      <c r="T313" s="208"/>
      <c r="AT313" s="203" t="s">
        <v>213</v>
      </c>
      <c r="AU313" s="203" t="s">
        <v>81</v>
      </c>
      <c r="AV313" s="13" t="s">
        <v>79</v>
      </c>
      <c r="AW313" s="13" t="s">
        <v>35</v>
      </c>
      <c r="AX313" s="13" t="s">
        <v>71</v>
      </c>
      <c r="AY313" s="203" t="s">
        <v>204</v>
      </c>
    </row>
    <row r="314" spans="2:65" s="11" customFormat="1" x14ac:dyDescent="0.35">
      <c r="B314" s="185"/>
      <c r="D314" s="186" t="s">
        <v>213</v>
      </c>
      <c r="E314" s="187" t="s">
        <v>5</v>
      </c>
      <c r="F314" s="188" t="s">
        <v>606</v>
      </c>
      <c r="H314" s="189">
        <v>10.215999999999999</v>
      </c>
      <c r="I314" s="190"/>
      <c r="L314" s="185"/>
      <c r="M314" s="191"/>
      <c r="N314" s="192"/>
      <c r="O314" s="192"/>
      <c r="P314" s="192"/>
      <c r="Q314" s="192"/>
      <c r="R314" s="192"/>
      <c r="S314" s="192"/>
      <c r="T314" s="193"/>
      <c r="AT314" s="187" t="s">
        <v>213</v>
      </c>
      <c r="AU314" s="187" t="s">
        <v>81</v>
      </c>
      <c r="AV314" s="11" t="s">
        <v>81</v>
      </c>
      <c r="AW314" s="11" t="s">
        <v>35</v>
      </c>
      <c r="AX314" s="11" t="s">
        <v>71</v>
      </c>
      <c r="AY314" s="187" t="s">
        <v>204</v>
      </c>
    </row>
    <row r="315" spans="2:65" s="11" customFormat="1" x14ac:dyDescent="0.35">
      <c r="B315" s="185"/>
      <c r="D315" s="186" t="s">
        <v>213</v>
      </c>
      <c r="E315" s="187" t="s">
        <v>5</v>
      </c>
      <c r="F315" s="188" t="s">
        <v>607</v>
      </c>
      <c r="H315" s="189">
        <v>4.42</v>
      </c>
      <c r="I315" s="190"/>
      <c r="L315" s="185"/>
      <c r="M315" s="191"/>
      <c r="N315" s="192"/>
      <c r="O315" s="192"/>
      <c r="P315" s="192"/>
      <c r="Q315" s="192"/>
      <c r="R315" s="192"/>
      <c r="S315" s="192"/>
      <c r="T315" s="193"/>
      <c r="AT315" s="187" t="s">
        <v>213</v>
      </c>
      <c r="AU315" s="187" t="s">
        <v>81</v>
      </c>
      <c r="AV315" s="11" t="s">
        <v>81</v>
      </c>
      <c r="AW315" s="11" t="s">
        <v>35</v>
      </c>
      <c r="AX315" s="11" t="s">
        <v>71</v>
      </c>
      <c r="AY315" s="187" t="s">
        <v>204</v>
      </c>
    </row>
    <row r="316" spans="2:65" s="11" customFormat="1" x14ac:dyDescent="0.35">
      <c r="B316" s="185"/>
      <c r="D316" s="186" t="s">
        <v>213</v>
      </c>
      <c r="E316" s="187" t="s">
        <v>5</v>
      </c>
      <c r="F316" s="188" t="s">
        <v>608</v>
      </c>
      <c r="H316" s="189">
        <v>3.08</v>
      </c>
      <c r="I316" s="190"/>
      <c r="L316" s="185"/>
      <c r="M316" s="191"/>
      <c r="N316" s="192"/>
      <c r="O316" s="192"/>
      <c r="P316" s="192"/>
      <c r="Q316" s="192"/>
      <c r="R316" s="192"/>
      <c r="S316" s="192"/>
      <c r="T316" s="193"/>
      <c r="AT316" s="187" t="s">
        <v>213</v>
      </c>
      <c r="AU316" s="187" t="s">
        <v>81</v>
      </c>
      <c r="AV316" s="11" t="s">
        <v>81</v>
      </c>
      <c r="AW316" s="11" t="s">
        <v>35</v>
      </c>
      <c r="AX316" s="11" t="s">
        <v>71</v>
      </c>
      <c r="AY316" s="187" t="s">
        <v>204</v>
      </c>
    </row>
    <row r="317" spans="2:65" s="11" customFormat="1" x14ac:dyDescent="0.35">
      <c r="B317" s="185"/>
      <c r="D317" s="186" t="s">
        <v>213</v>
      </c>
      <c r="E317" s="187" t="s">
        <v>5</v>
      </c>
      <c r="F317" s="188" t="s">
        <v>609</v>
      </c>
      <c r="H317" s="189">
        <v>3.6480000000000001</v>
      </c>
      <c r="I317" s="190"/>
      <c r="L317" s="185"/>
      <c r="M317" s="191"/>
      <c r="N317" s="192"/>
      <c r="O317" s="192"/>
      <c r="P317" s="192"/>
      <c r="Q317" s="192"/>
      <c r="R317" s="192"/>
      <c r="S317" s="192"/>
      <c r="T317" s="193"/>
      <c r="AT317" s="187" t="s">
        <v>213</v>
      </c>
      <c r="AU317" s="187" t="s">
        <v>81</v>
      </c>
      <c r="AV317" s="11" t="s">
        <v>81</v>
      </c>
      <c r="AW317" s="11" t="s">
        <v>35</v>
      </c>
      <c r="AX317" s="11" t="s">
        <v>71</v>
      </c>
      <c r="AY317" s="187" t="s">
        <v>204</v>
      </c>
    </row>
    <row r="318" spans="2:65" s="12" customFormat="1" x14ac:dyDescent="0.35">
      <c r="B318" s="194"/>
      <c r="D318" s="186" t="s">
        <v>213</v>
      </c>
      <c r="E318" s="195" t="s">
        <v>5</v>
      </c>
      <c r="F318" s="196" t="s">
        <v>215</v>
      </c>
      <c r="H318" s="197">
        <v>21.364000000000001</v>
      </c>
      <c r="I318" s="198"/>
      <c r="L318" s="194"/>
      <c r="M318" s="199"/>
      <c r="N318" s="200"/>
      <c r="O318" s="200"/>
      <c r="P318" s="200"/>
      <c r="Q318" s="200"/>
      <c r="R318" s="200"/>
      <c r="S318" s="200"/>
      <c r="T318" s="201"/>
      <c r="AT318" s="195" t="s">
        <v>213</v>
      </c>
      <c r="AU318" s="195" t="s">
        <v>81</v>
      </c>
      <c r="AV318" s="12" t="s">
        <v>211</v>
      </c>
      <c r="AW318" s="12" t="s">
        <v>35</v>
      </c>
      <c r="AX318" s="12" t="s">
        <v>79</v>
      </c>
      <c r="AY318" s="195" t="s">
        <v>204</v>
      </c>
    </row>
    <row r="319" spans="2:65" s="1" customFormat="1" ht="25.5" customHeight="1" x14ac:dyDescent="0.35">
      <c r="B319" s="172"/>
      <c r="C319" s="173" t="s">
        <v>610</v>
      </c>
      <c r="D319" s="173" t="s">
        <v>206</v>
      </c>
      <c r="E319" s="174" t="s">
        <v>611</v>
      </c>
      <c r="F319" s="175" t="s">
        <v>612</v>
      </c>
      <c r="G319" s="176" t="s">
        <v>276</v>
      </c>
      <c r="H319" s="177">
        <v>184.75</v>
      </c>
      <c r="I319" s="178"/>
      <c r="J319" s="179">
        <f>ROUND(I319*H319,2)</f>
        <v>0</v>
      </c>
      <c r="K319" s="175" t="s">
        <v>210</v>
      </c>
      <c r="L319" s="40"/>
      <c r="M319" s="180" t="s">
        <v>5</v>
      </c>
      <c r="N319" s="181" t="s">
        <v>42</v>
      </c>
      <c r="O319" s="41"/>
      <c r="P319" s="182">
        <f>O319*H319</f>
        <v>0</v>
      </c>
      <c r="Q319" s="182">
        <v>0</v>
      </c>
      <c r="R319" s="182">
        <f>Q319*H319</f>
        <v>0</v>
      </c>
      <c r="S319" s="182">
        <v>0.26100000000000001</v>
      </c>
      <c r="T319" s="183">
        <f>S319*H319</f>
        <v>48.219750000000005</v>
      </c>
      <c r="AR319" s="23" t="s">
        <v>211</v>
      </c>
      <c r="AT319" s="23" t="s">
        <v>206</v>
      </c>
      <c r="AU319" s="23" t="s">
        <v>81</v>
      </c>
      <c r="AY319" s="23" t="s">
        <v>204</v>
      </c>
      <c r="BE319" s="184">
        <f>IF(N319="základní",J319,0)</f>
        <v>0</v>
      </c>
      <c r="BF319" s="184">
        <f>IF(N319="snížená",J319,0)</f>
        <v>0</v>
      </c>
      <c r="BG319" s="184">
        <f>IF(N319="zákl. přenesená",J319,0)</f>
        <v>0</v>
      </c>
      <c r="BH319" s="184">
        <f>IF(N319="sníž. přenesená",J319,0)</f>
        <v>0</v>
      </c>
      <c r="BI319" s="184">
        <f>IF(N319="nulová",J319,0)</f>
        <v>0</v>
      </c>
      <c r="BJ319" s="23" t="s">
        <v>79</v>
      </c>
      <c r="BK319" s="184">
        <f>ROUND(I319*H319,2)</f>
        <v>0</v>
      </c>
      <c r="BL319" s="23" t="s">
        <v>211</v>
      </c>
      <c r="BM319" s="23" t="s">
        <v>613</v>
      </c>
    </row>
    <row r="320" spans="2:65" s="13" customFormat="1" x14ac:dyDescent="0.35">
      <c r="B320" s="202"/>
      <c r="D320" s="186" t="s">
        <v>213</v>
      </c>
      <c r="E320" s="203" t="s">
        <v>5</v>
      </c>
      <c r="F320" s="204" t="s">
        <v>614</v>
      </c>
      <c r="H320" s="203" t="s">
        <v>5</v>
      </c>
      <c r="I320" s="205"/>
      <c r="L320" s="202"/>
      <c r="M320" s="206"/>
      <c r="N320" s="207"/>
      <c r="O320" s="207"/>
      <c r="P320" s="207"/>
      <c r="Q320" s="207"/>
      <c r="R320" s="207"/>
      <c r="S320" s="207"/>
      <c r="T320" s="208"/>
      <c r="AT320" s="203" t="s">
        <v>213</v>
      </c>
      <c r="AU320" s="203" t="s">
        <v>81</v>
      </c>
      <c r="AV320" s="13" t="s">
        <v>79</v>
      </c>
      <c r="AW320" s="13" t="s">
        <v>35</v>
      </c>
      <c r="AX320" s="13" t="s">
        <v>71</v>
      </c>
      <c r="AY320" s="203" t="s">
        <v>204</v>
      </c>
    </row>
    <row r="321" spans="2:65" s="11" customFormat="1" x14ac:dyDescent="0.35">
      <c r="B321" s="185"/>
      <c r="D321" s="186" t="s">
        <v>213</v>
      </c>
      <c r="E321" s="187" t="s">
        <v>5</v>
      </c>
      <c r="F321" s="188" t="s">
        <v>615</v>
      </c>
      <c r="H321" s="189">
        <v>184.75</v>
      </c>
      <c r="I321" s="190"/>
      <c r="L321" s="185"/>
      <c r="M321" s="191"/>
      <c r="N321" s="192"/>
      <c r="O321" s="192"/>
      <c r="P321" s="192"/>
      <c r="Q321" s="192"/>
      <c r="R321" s="192"/>
      <c r="S321" s="192"/>
      <c r="T321" s="193"/>
      <c r="AT321" s="187" t="s">
        <v>213</v>
      </c>
      <c r="AU321" s="187" t="s">
        <v>81</v>
      </c>
      <c r="AV321" s="11" t="s">
        <v>81</v>
      </c>
      <c r="AW321" s="11" t="s">
        <v>35</v>
      </c>
      <c r="AX321" s="11" t="s">
        <v>71</v>
      </c>
      <c r="AY321" s="187" t="s">
        <v>204</v>
      </c>
    </row>
    <row r="322" spans="2:65" s="12" customFormat="1" x14ac:dyDescent="0.35">
      <c r="B322" s="194"/>
      <c r="D322" s="186" t="s">
        <v>213</v>
      </c>
      <c r="E322" s="195" t="s">
        <v>5</v>
      </c>
      <c r="F322" s="196" t="s">
        <v>215</v>
      </c>
      <c r="H322" s="197">
        <v>184.75</v>
      </c>
      <c r="I322" s="198"/>
      <c r="L322" s="194"/>
      <c r="M322" s="199"/>
      <c r="N322" s="200"/>
      <c r="O322" s="200"/>
      <c r="P322" s="200"/>
      <c r="Q322" s="200"/>
      <c r="R322" s="200"/>
      <c r="S322" s="200"/>
      <c r="T322" s="201"/>
      <c r="AT322" s="195" t="s">
        <v>213</v>
      </c>
      <c r="AU322" s="195" t="s">
        <v>81</v>
      </c>
      <c r="AV322" s="12" t="s">
        <v>211</v>
      </c>
      <c r="AW322" s="12" t="s">
        <v>35</v>
      </c>
      <c r="AX322" s="12" t="s">
        <v>79</v>
      </c>
      <c r="AY322" s="195" t="s">
        <v>204</v>
      </c>
    </row>
    <row r="323" spans="2:65" s="1" customFormat="1" ht="25.5" customHeight="1" x14ac:dyDescent="0.35">
      <c r="B323" s="172"/>
      <c r="C323" s="173" t="s">
        <v>616</v>
      </c>
      <c r="D323" s="173" t="s">
        <v>206</v>
      </c>
      <c r="E323" s="174" t="s">
        <v>617</v>
      </c>
      <c r="F323" s="175" t="s">
        <v>618</v>
      </c>
      <c r="G323" s="176" t="s">
        <v>209</v>
      </c>
      <c r="H323" s="177">
        <v>55.75</v>
      </c>
      <c r="I323" s="178"/>
      <c r="J323" s="179">
        <f>ROUND(I323*H323,2)</f>
        <v>0</v>
      </c>
      <c r="K323" s="175" t="s">
        <v>210</v>
      </c>
      <c r="L323" s="40"/>
      <c r="M323" s="180" t="s">
        <v>5</v>
      </c>
      <c r="N323" s="181" t="s">
        <v>42</v>
      </c>
      <c r="O323" s="41"/>
      <c r="P323" s="182">
        <f>O323*H323</f>
        <v>0</v>
      </c>
      <c r="Q323" s="182">
        <v>0</v>
      </c>
      <c r="R323" s="182">
        <f>Q323*H323</f>
        <v>0</v>
      </c>
      <c r="S323" s="182">
        <v>1.95</v>
      </c>
      <c r="T323" s="183">
        <f>S323*H323</f>
        <v>108.71249999999999</v>
      </c>
      <c r="AR323" s="23" t="s">
        <v>211</v>
      </c>
      <c r="AT323" s="23" t="s">
        <v>206</v>
      </c>
      <c r="AU323" s="23" t="s">
        <v>81</v>
      </c>
      <c r="AY323" s="23" t="s">
        <v>204</v>
      </c>
      <c r="BE323" s="184">
        <f>IF(N323="základní",J323,0)</f>
        <v>0</v>
      </c>
      <c r="BF323" s="184">
        <f>IF(N323="snížená",J323,0)</f>
        <v>0</v>
      </c>
      <c r="BG323" s="184">
        <f>IF(N323="zákl. přenesená",J323,0)</f>
        <v>0</v>
      </c>
      <c r="BH323" s="184">
        <f>IF(N323="sníž. přenesená",J323,0)</f>
        <v>0</v>
      </c>
      <c r="BI323" s="184">
        <f>IF(N323="nulová",J323,0)</f>
        <v>0</v>
      </c>
      <c r="BJ323" s="23" t="s">
        <v>79</v>
      </c>
      <c r="BK323" s="184">
        <f>ROUND(I323*H323,2)</f>
        <v>0</v>
      </c>
      <c r="BL323" s="23" t="s">
        <v>211</v>
      </c>
      <c r="BM323" s="23" t="s">
        <v>619</v>
      </c>
    </row>
    <row r="324" spans="2:65" s="13" customFormat="1" x14ac:dyDescent="0.35">
      <c r="B324" s="202"/>
      <c r="D324" s="186" t="s">
        <v>213</v>
      </c>
      <c r="E324" s="203" t="s">
        <v>5</v>
      </c>
      <c r="F324" s="204" t="s">
        <v>620</v>
      </c>
      <c r="H324" s="203" t="s">
        <v>5</v>
      </c>
      <c r="I324" s="205"/>
      <c r="L324" s="202"/>
      <c r="M324" s="206"/>
      <c r="N324" s="207"/>
      <c r="O324" s="207"/>
      <c r="P324" s="207"/>
      <c r="Q324" s="207"/>
      <c r="R324" s="207"/>
      <c r="S324" s="207"/>
      <c r="T324" s="208"/>
      <c r="AT324" s="203" t="s">
        <v>213</v>
      </c>
      <c r="AU324" s="203" t="s">
        <v>81</v>
      </c>
      <c r="AV324" s="13" t="s">
        <v>79</v>
      </c>
      <c r="AW324" s="13" t="s">
        <v>35</v>
      </c>
      <c r="AX324" s="13" t="s">
        <v>71</v>
      </c>
      <c r="AY324" s="203" t="s">
        <v>204</v>
      </c>
    </row>
    <row r="325" spans="2:65" s="11" customFormat="1" x14ac:dyDescent="0.35">
      <c r="B325" s="185"/>
      <c r="D325" s="186" t="s">
        <v>213</v>
      </c>
      <c r="E325" s="187" t="s">
        <v>5</v>
      </c>
      <c r="F325" s="188" t="s">
        <v>621</v>
      </c>
      <c r="H325" s="189">
        <v>55.75</v>
      </c>
      <c r="I325" s="190"/>
      <c r="L325" s="185"/>
      <c r="M325" s="191"/>
      <c r="N325" s="192"/>
      <c r="O325" s="192"/>
      <c r="P325" s="192"/>
      <c r="Q325" s="192"/>
      <c r="R325" s="192"/>
      <c r="S325" s="192"/>
      <c r="T325" s="193"/>
      <c r="AT325" s="187" t="s">
        <v>213</v>
      </c>
      <c r="AU325" s="187" t="s">
        <v>81</v>
      </c>
      <c r="AV325" s="11" t="s">
        <v>81</v>
      </c>
      <c r="AW325" s="11" t="s">
        <v>35</v>
      </c>
      <c r="AX325" s="11" t="s">
        <v>71</v>
      </c>
      <c r="AY325" s="187" t="s">
        <v>204</v>
      </c>
    </row>
    <row r="326" spans="2:65" s="12" customFormat="1" x14ac:dyDescent="0.35">
      <c r="B326" s="194"/>
      <c r="D326" s="186" t="s">
        <v>213</v>
      </c>
      <c r="E326" s="195" t="s">
        <v>5</v>
      </c>
      <c r="F326" s="196" t="s">
        <v>215</v>
      </c>
      <c r="H326" s="197">
        <v>55.75</v>
      </c>
      <c r="I326" s="198"/>
      <c r="L326" s="194"/>
      <c r="M326" s="199"/>
      <c r="N326" s="200"/>
      <c r="O326" s="200"/>
      <c r="P326" s="200"/>
      <c r="Q326" s="200"/>
      <c r="R326" s="200"/>
      <c r="S326" s="200"/>
      <c r="T326" s="201"/>
      <c r="AT326" s="195" t="s">
        <v>213</v>
      </c>
      <c r="AU326" s="195" t="s">
        <v>81</v>
      </c>
      <c r="AV326" s="12" t="s">
        <v>211</v>
      </c>
      <c r="AW326" s="12" t="s">
        <v>35</v>
      </c>
      <c r="AX326" s="12" t="s">
        <v>79</v>
      </c>
      <c r="AY326" s="195" t="s">
        <v>204</v>
      </c>
    </row>
    <row r="327" spans="2:65" s="1" customFormat="1" ht="25.5" customHeight="1" x14ac:dyDescent="0.35">
      <c r="B327" s="172"/>
      <c r="C327" s="173" t="s">
        <v>622</v>
      </c>
      <c r="D327" s="173" t="s">
        <v>206</v>
      </c>
      <c r="E327" s="174" t="s">
        <v>623</v>
      </c>
      <c r="F327" s="175" t="s">
        <v>624</v>
      </c>
      <c r="G327" s="176" t="s">
        <v>276</v>
      </c>
      <c r="H327" s="177">
        <v>68.228999999999999</v>
      </c>
      <c r="I327" s="178"/>
      <c r="J327" s="179">
        <f>ROUND(I327*H327,2)</f>
        <v>0</v>
      </c>
      <c r="K327" s="175" t="s">
        <v>210</v>
      </c>
      <c r="L327" s="40"/>
      <c r="M327" s="180" t="s">
        <v>5</v>
      </c>
      <c r="N327" s="181" t="s">
        <v>42</v>
      </c>
      <c r="O327" s="41"/>
      <c r="P327" s="182">
        <f>O327*H327</f>
        <v>0</v>
      </c>
      <c r="Q327" s="182">
        <v>0</v>
      </c>
      <c r="R327" s="182">
        <f>Q327*H327</f>
        <v>0</v>
      </c>
      <c r="S327" s="182">
        <v>1.4999999999999999E-2</v>
      </c>
      <c r="T327" s="183">
        <f>S327*H327</f>
        <v>1.0234349999999999</v>
      </c>
      <c r="AR327" s="23" t="s">
        <v>211</v>
      </c>
      <c r="AT327" s="23" t="s">
        <v>206</v>
      </c>
      <c r="AU327" s="23" t="s">
        <v>81</v>
      </c>
      <c r="AY327" s="23" t="s">
        <v>204</v>
      </c>
      <c r="BE327" s="184">
        <f>IF(N327="základní",J327,0)</f>
        <v>0</v>
      </c>
      <c r="BF327" s="184">
        <f>IF(N327="snížená",J327,0)</f>
        <v>0</v>
      </c>
      <c r="BG327" s="184">
        <f>IF(N327="zákl. přenesená",J327,0)</f>
        <v>0</v>
      </c>
      <c r="BH327" s="184">
        <f>IF(N327="sníž. přenesená",J327,0)</f>
        <v>0</v>
      </c>
      <c r="BI327" s="184">
        <f>IF(N327="nulová",J327,0)</f>
        <v>0</v>
      </c>
      <c r="BJ327" s="23" t="s">
        <v>79</v>
      </c>
      <c r="BK327" s="184">
        <f>ROUND(I327*H327,2)</f>
        <v>0</v>
      </c>
      <c r="BL327" s="23" t="s">
        <v>211</v>
      </c>
      <c r="BM327" s="23" t="s">
        <v>625</v>
      </c>
    </row>
    <row r="328" spans="2:65" s="11" customFormat="1" x14ac:dyDescent="0.35">
      <c r="B328" s="185"/>
      <c r="D328" s="186" t="s">
        <v>213</v>
      </c>
      <c r="E328" s="187" t="s">
        <v>5</v>
      </c>
      <c r="F328" s="188" t="s">
        <v>626</v>
      </c>
      <c r="H328" s="189">
        <v>28.215</v>
      </c>
      <c r="I328" s="190"/>
      <c r="L328" s="185"/>
      <c r="M328" s="191"/>
      <c r="N328" s="192"/>
      <c r="O328" s="192"/>
      <c r="P328" s="192"/>
      <c r="Q328" s="192"/>
      <c r="R328" s="192"/>
      <c r="S328" s="192"/>
      <c r="T328" s="193"/>
      <c r="AT328" s="187" t="s">
        <v>213</v>
      </c>
      <c r="AU328" s="187" t="s">
        <v>81</v>
      </c>
      <c r="AV328" s="11" t="s">
        <v>81</v>
      </c>
      <c r="AW328" s="11" t="s">
        <v>35</v>
      </c>
      <c r="AX328" s="11" t="s">
        <v>71</v>
      </c>
      <c r="AY328" s="187" t="s">
        <v>204</v>
      </c>
    </row>
    <row r="329" spans="2:65" s="11" customFormat="1" x14ac:dyDescent="0.35">
      <c r="B329" s="185"/>
      <c r="D329" s="186" t="s">
        <v>213</v>
      </c>
      <c r="E329" s="187" t="s">
        <v>5</v>
      </c>
      <c r="F329" s="188" t="s">
        <v>627</v>
      </c>
      <c r="H329" s="189">
        <v>40.014000000000003</v>
      </c>
      <c r="I329" s="190"/>
      <c r="L329" s="185"/>
      <c r="M329" s="191"/>
      <c r="N329" s="192"/>
      <c r="O329" s="192"/>
      <c r="P329" s="192"/>
      <c r="Q329" s="192"/>
      <c r="R329" s="192"/>
      <c r="S329" s="192"/>
      <c r="T329" s="193"/>
      <c r="AT329" s="187" t="s">
        <v>213</v>
      </c>
      <c r="AU329" s="187" t="s">
        <v>81</v>
      </c>
      <c r="AV329" s="11" t="s">
        <v>81</v>
      </c>
      <c r="AW329" s="11" t="s">
        <v>35</v>
      </c>
      <c r="AX329" s="11" t="s">
        <v>71</v>
      </c>
      <c r="AY329" s="187" t="s">
        <v>204</v>
      </c>
    </row>
    <row r="330" spans="2:65" s="12" customFormat="1" x14ac:dyDescent="0.35">
      <c r="B330" s="194"/>
      <c r="D330" s="186" t="s">
        <v>213</v>
      </c>
      <c r="E330" s="195" t="s">
        <v>5</v>
      </c>
      <c r="F330" s="196" t="s">
        <v>215</v>
      </c>
      <c r="H330" s="197">
        <v>68.228999999999999</v>
      </c>
      <c r="I330" s="198"/>
      <c r="L330" s="194"/>
      <c r="M330" s="199"/>
      <c r="N330" s="200"/>
      <c r="O330" s="200"/>
      <c r="P330" s="200"/>
      <c r="Q330" s="200"/>
      <c r="R330" s="200"/>
      <c r="S330" s="200"/>
      <c r="T330" s="201"/>
      <c r="AT330" s="195" t="s">
        <v>213</v>
      </c>
      <c r="AU330" s="195" t="s">
        <v>81</v>
      </c>
      <c r="AV330" s="12" t="s">
        <v>211</v>
      </c>
      <c r="AW330" s="12" t="s">
        <v>35</v>
      </c>
      <c r="AX330" s="12" t="s">
        <v>79</v>
      </c>
      <c r="AY330" s="195" t="s">
        <v>204</v>
      </c>
    </row>
    <row r="331" spans="2:65" s="1" customFormat="1" ht="38.25" customHeight="1" x14ac:dyDescent="0.35">
      <c r="B331" s="172"/>
      <c r="C331" s="173" t="s">
        <v>628</v>
      </c>
      <c r="D331" s="173" t="s">
        <v>206</v>
      </c>
      <c r="E331" s="174" t="s">
        <v>629</v>
      </c>
      <c r="F331" s="175" t="s">
        <v>630</v>
      </c>
      <c r="G331" s="176" t="s">
        <v>276</v>
      </c>
      <c r="H331" s="177">
        <v>12.862</v>
      </c>
      <c r="I331" s="178"/>
      <c r="J331" s="179">
        <f>ROUND(I331*H331,2)</f>
        <v>0</v>
      </c>
      <c r="K331" s="175" t="s">
        <v>210</v>
      </c>
      <c r="L331" s="40"/>
      <c r="M331" s="180" t="s">
        <v>5</v>
      </c>
      <c r="N331" s="181" t="s">
        <v>42</v>
      </c>
      <c r="O331" s="41"/>
      <c r="P331" s="182">
        <f>O331*H331</f>
        <v>0</v>
      </c>
      <c r="Q331" s="182">
        <v>0</v>
      </c>
      <c r="R331" s="182">
        <f>Q331*H331</f>
        <v>0</v>
      </c>
      <c r="S331" s="182">
        <v>0.27</v>
      </c>
      <c r="T331" s="183">
        <f>S331*H331</f>
        <v>3.4727400000000004</v>
      </c>
      <c r="AR331" s="23" t="s">
        <v>211</v>
      </c>
      <c r="AT331" s="23" t="s">
        <v>206</v>
      </c>
      <c r="AU331" s="23" t="s">
        <v>81</v>
      </c>
      <c r="AY331" s="23" t="s">
        <v>204</v>
      </c>
      <c r="BE331" s="184">
        <f>IF(N331="základní",J331,0)</f>
        <v>0</v>
      </c>
      <c r="BF331" s="184">
        <f>IF(N331="snížená",J331,0)</f>
        <v>0</v>
      </c>
      <c r="BG331" s="184">
        <f>IF(N331="zákl. přenesená",J331,0)</f>
        <v>0</v>
      </c>
      <c r="BH331" s="184">
        <f>IF(N331="sníž. přenesená",J331,0)</f>
        <v>0</v>
      </c>
      <c r="BI331" s="184">
        <f>IF(N331="nulová",J331,0)</f>
        <v>0</v>
      </c>
      <c r="BJ331" s="23" t="s">
        <v>79</v>
      </c>
      <c r="BK331" s="184">
        <f>ROUND(I331*H331,2)</f>
        <v>0</v>
      </c>
      <c r="BL331" s="23" t="s">
        <v>211</v>
      </c>
      <c r="BM331" s="23" t="s">
        <v>631</v>
      </c>
    </row>
    <row r="332" spans="2:65" s="13" customFormat="1" x14ac:dyDescent="0.35">
      <c r="B332" s="202"/>
      <c r="D332" s="186" t="s">
        <v>213</v>
      </c>
      <c r="E332" s="203" t="s">
        <v>5</v>
      </c>
      <c r="F332" s="204" t="s">
        <v>632</v>
      </c>
      <c r="H332" s="203" t="s">
        <v>5</v>
      </c>
      <c r="I332" s="205"/>
      <c r="L332" s="202"/>
      <c r="M332" s="206"/>
      <c r="N332" s="207"/>
      <c r="O332" s="207"/>
      <c r="P332" s="207"/>
      <c r="Q332" s="207"/>
      <c r="R332" s="207"/>
      <c r="S332" s="207"/>
      <c r="T332" s="208"/>
      <c r="AT332" s="203" t="s">
        <v>213</v>
      </c>
      <c r="AU332" s="203" t="s">
        <v>81</v>
      </c>
      <c r="AV332" s="13" t="s">
        <v>79</v>
      </c>
      <c r="AW332" s="13" t="s">
        <v>35</v>
      </c>
      <c r="AX332" s="13" t="s">
        <v>71</v>
      </c>
      <c r="AY332" s="203" t="s">
        <v>204</v>
      </c>
    </row>
    <row r="333" spans="2:65" s="11" customFormat="1" x14ac:dyDescent="0.35">
      <c r="B333" s="185"/>
      <c r="D333" s="186" t="s">
        <v>213</v>
      </c>
      <c r="E333" s="187" t="s">
        <v>5</v>
      </c>
      <c r="F333" s="188" t="s">
        <v>633</v>
      </c>
      <c r="H333" s="189">
        <v>5.4539999999999997</v>
      </c>
      <c r="I333" s="190"/>
      <c r="L333" s="185"/>
      <c r="M333" s="191"/>
      <c r="N333" s="192"/>
      <c r="O333" s="192"/>
      <c r="P333" s="192"/>
      <c r="Q333" s="192"/>
      <c r="R333" s="192"/>
      <c r="S333" s="192"/>
      <c r="T333" s="193"/>
      <c r="AT333" s="187" t="s">
        <v>213</v>
      </c>
      <c r="AU333" s="187" t="s">
        <v>81</v>
      </c>
      <c r="AV333" s="11" t="s">
        <v>81</v>
      </c>
      <c r="AW333" s="11" t="s">
        <v>35</v>
      </c>
      <c r="AX333" s="11" t="s">
        <v>71</v>
      </c>
      <c r="AY333" s="187" t="s">
        <v>204</v>
      </c>
    </row>
    <row r="334" spans="2:65" s="11" customFormat="1" x14ac:dyDescent="0.35">
      <c r="B334" s="185"/>
      <c r="D334" s="186" t="s">
        <v>213</v>
      </c>
      <c r="E334" s="187" t="s">
        <v>5</v>
      </c>
      <c r="F334" s="188" t="s">
        <v>634</v>
      </c>
      <c r="H334" s="189">
        <v>4.8479999999999999</v>
      </c>
      <c r="I334" s="190"/>
      <c r="L334" s="185"/>
      <c r="M334" s="191"/>
      <c r="N334" s="192"/>
      <c r="O334" s="192"/>
      <c r="P334" s="192"/>
      <c r="Q334" s="192"/>
      <c r="R334" s="192"/>
      <c r="S334" s="192"/>
      <c r="T334" s="193"/>
      <c r="AT334" s="187" t="s">
        <v>213</v>
      </c>
      <c r="AU334" s="187" t="s">
        <v>81</v>
      </c>
      <c r="AV334" s="11" t="s">
        <v>81</v>
      </c>
      <c r="AW334" s="11" t="s">
        <v>35</v>
      </c>
      <c r="AX334" s="11" t="s">
        <v>71</v>
      </c>
      <c r="AY334" s="187" t="s">
        <v>204</v>
      </c>
    </row>
    <row r="335" spans="2:65" s="11" customFormat="1" x14ac:dyDescent="0.35">
      <c r="B335" s="185"/>
      <c r="D335" s="186" t="s">
        <v>213</v>
      </c>
      <c r="E335" s="187" t="s">
        <v>5</v>
      </c>
      <c r="F335" s="188" t="s">
        <v>635</v>
      </c>
      <c r="H335" s="189">
        <v>2.56</v>
      </c>
      <c r="I335" s="190"/>
      <c r="L335" s="185"/>
      <c r="M335" s="191"/>
      <c r="N335" s="192"/>
      <c r="O335" s="192"/>
      <c r="P335" s="192"/>
      <c r="Q335" s="192"/>
      <c r="R335" s="192"/>
      <c r="S335" s="192"/>
      <c r="T335" s="193"/>
      <c r="AT335" s="187" t="s">
        <v>213</v>
      </c>
      <c r="AU335" s="187" t="s">
        <v>81</v>
      </c>
      <c r="AV335" s="11" t="s">
        <v>81</v>
      </c>
      <c r="AW335" s="11" t="s">
        <v>35</v>
      </c>
      <c r="AX335" s="11" t="s">
        <v>71</v>
      </c>
      <c r="AY335" s="187" t="s">
        <v>204</v>
      </c>
    </row>
    <row r="336" spans="2:65" s="12" customFormat="1" x14ac:dyDescent="0.35">
      <c r="B336" s="194"/>
      <c r="D336" s="186" t="s">
        <v>213</v>
      </c>
      <c r="E336" s="195" t="s">
        <v>5</v>
      </c>
      <c r="F336" s="196" t="s">
        <v>215</v>
      </c>
      <c r="H336" s="197">
        <v>12.862</v>
      </c>
      <c r="I336" s="198"/>
      <c r="L336" s="194"/>
      <c r="M336" s="199"/>
      <c r="N336" s="200"/>
      <c r="O336" s="200"/>
      <c r="P336" s="200"/>
      <c r="Q336" s="200"/>
      <c r="R336" s="200"/>
      <c r="S336" s="200"/>
      <c r="T336" s="201"/>
      <c r="AT336" s="195" t="s">
        <v>213</v>
      </c>
      <c r="AU336" s="195" t="s">
        <v>81</v>
      </c>
      <c r="AV336" s="12" t="s">
        <v>211</v>
      </c>
      <c r="AW336" s="12" t="s">
        <v>35</v>
      </c>
      <c r="AX336" s="12" t="s">
        <v>79</v>
      </c>
      <c r="AY336" s="195" t="s">
        <v>204</v>
      </c>
    </row>
    <row r="337" spans="2:65" s="1" customFormat="1" ht="25.5" customHeight="1" x14ac:dyDescent="0.35">
      <c r="B337" s="172"/>
      <c r="C337" s="173" t="s">
        <v>636</v>
      </c>
      <c r="D337" s="173" t="s">
        <v>206</v>
      </c>
      <c r="E337" s="174" t="s">
        <v>637</v>
      </c>
      <c r="F337" s="175" t="s">
        <v>638</v>
      </c>
      <c r="G337" s="176" t="s">
        <v>276</v>
      </c>
      <c r="H337" s="177">
        <v>684</v>
      </c>
      <c r="I337" s="178"/>
      <c r="J337" s="179">
        <f>ROUND(I337*H337,2)</f>
        <v>0</v>
      </c>
      <c r="K337" s="175" t="s">
        <v>210</v>
      </c>
      <c r="L337" s="40"/>
      <c r="M337" s="180" t="s">
        <v>5</v>
      </c>
      <c r="N337" s="181" t="s">
        <v>42</v>
      </c>
      <c r="O337" s="41"/>
      <c r="P337" s="182">
        <f>O337*H337</f>
        <v>0</v>
      </c>
      <c r="Q337" s="182">
        <v>0</v>
      </c>
      <c r="R337" s="182">
        <f>Q337*H337</f>
        <v>0</v>
      </c>
      <c r="S337" s="182">
        <v>0.01</v>
      </c>
      <c r="T337" s="183">
        <f>S337*H337</f>
        <v>6.84</v>
      </c>
      <c r="AR337" s="23" t="s">
        <v>211</v>
      </c>
      <c r="AT337" s="23" t="s">
        <v>206</v>
      </c>
      <c r="AU337" s="23" t="s">
        <v>81</v>
      </c>
      <c r="AY337" s="23" t="s">
        <v>204</v>
      </c>
      <c r="BE337" s="184">
        <f>IF(N337="základní",J337,0)</f>
        <v>0</v>
      </c>
      <c r="BF337" s="184">
        <f>IF(N337="snížená",J337,0)</f>
        <v>0</v>
      </c>
      <c r="BG337" s="184">
        <f>IF(N337="zákl. přenesená",J337,0)</f>
        <v>0</v>
      </c>
      <c r="BH337" s="184">
        <f>IF(N337="sníž. přenesená",J337,0)</f>
        <v>0</v>
      </c>
      <c r="BI337" s="184">
        <f>IF(N337="nulová",J337,0)</f>
        <v>0</v>
      </c>
      <c r="BJ337" s="23" t="s">
        <v>79</v>
      </c>
      <c r="BK337" s="184">
        <f>ROUND(I337*H337,2)</f>
        <v>0</v>
      </c>
      <c r="BL337" s="23" t="s">
        <v>211</v>
      </c>
      <c r="BM337" s="23" t="s">
        <v>639</v>
      </c>
    </row>
    <row r="338" spans="2:65" s="11" customFormat="1" x14ac:dyDescent="0.35">
      <c r="B338" s="185"/>
      <c r="D338" s="186" t="s">
        <v>213</v>
      </c>
      <c r="E338" s="187" t="s">
        <v>5</v>
      </c>
      <c r="F338" s="188" t="s">
        <v>640</v>
      </c>
      <c r="H338" s="189">
        <v>684</v>
      </c>
      <c r="I338" s="190"/>
      <c r="L338" s="185"/>
      <c r="M338" s="191"/>
      <c r="N338" s="192"/>
      <c r="O338" s="192"/>
      <c r="P338" s="192"/>
      <c r="Q338" s="192"/>
      <c r="R338" s="192"/>
      <c r="S338" s="192"/>
      <c r="T338" s="193"/>
      <c r="AT338" s="187" t="s">
        <v>213</v>
      </c>
      <c r="AU338" s="187" t="s">
        <v>81</v>
      </c>
      <c r="AV338" s="11" t="s">
        <v>81</v>
      </c>
      <c r="AW338" s="11" t="s">
        <v>35</v>
      </c>
      <c r="AX338" s="11" t="s">
        <v>71</v>
      </c>
      <c r="AY338" s="187" t="s">
        <v>204</v>
      </c>
    </row>
    <row r="339" spans="2:65" s="12" customFormat="1" x14ac:dyDescent="0.35">
      <c r="B339" s="194"/>
      <c r="D339" s="186" t="s">
        <v>213</v>
      </c>
      <c r="E339" s="195" t="s">
        <v>5</v>
      </c>
      <c r="F339" s="196" t="s">
        <v>215</v>
      </c>
      <c r="H339" s="197">
        <v>684</v>
      </c>
      <c r="I339" s="198"/>
      <c r="L339" s="194"/>
      <c r="M339" s="199"/>
      <c r="N339" s="200"/>
      <c r="O339" s="200"/>
      <c r="P339" s="200"/>
      <c r="Q339" s="200"/>
      <c r="R339" s="200"/>
      <c r="S339" s="200"/>
      <c r="T339" s="201"/>
      <c r="AT339" s="195" t="s">
        <v>213</v>
      </c>
      <c r="AU339" s="195" t="s">
        <v>81</v>
      </c>
      <c r="AV339" s="12" t="s">
        <v>211</v>
      </c>
      <c r="AW339" s="12" t="s">
        <v>35</v>
      </c>
      <c r="AX339" s="12" t="s">
        <v>79</v>
      </c>
      <c r="AY339" s="195" t="s">
        <v>204</v>
      </c>
    </row>
    <row r="340" spans="2:65" s="1" customFormat="1" ht="25.5" customHeight="1" x14ac:dyDescent="0.35">
      <c r="B340" s="172"/>
      <c r="C340" s="173" t="s">
        <v>641</v>
      </c>
      <c r="D340" s="173" t="s">
        <v>206</v>
      </c>
      <c r="E340" s="174" t="s">
        <v>642</v>
      </c>
      <c r="F340" s="175" t="s">
        <v>643</v>
      </c>
      <c r="G340" s="176" t="s">
        <v>209</v>
      </c>
      <c r="H340" s="177">
        <v>764.572</v>
      </c>
      <c r="I340" s="178"/>
      <c r="J340" s="179">
        <f>ROUND(I340*H340,2)</f>
        <v>0</v>
      </c>
      <c r="K340" s="175" t="s">
        <v>210</v>
      </c>
      <c r="L340" s="40"/>
      <c r="M340" s="180" t="s">
        <v>5</v>
      </c>
      <c r="N340" s="181" t="s">
        <v>42</v>
      </c>
      <c r="O340" s="41"/>
      <c r="P340" s="182">
        <f>O340*H340</f>
        <v>0</v>
      </c>
      <c r="Q340" s="182">
        <v>0</v>
      </c>
      <c r="R340" s="182">
        <f>Q340*H340</f>
        <v>0</v>
      </c>
      <c r="S340" s="182">
        <v>0.47</v>
      </c>
      <c r="T340" s="183">
        <f>S340*H340</f>
        <v>359.34884</v>
      </c>
      <c r="AR340" s="23" t="s">
        <v>211</v>
      </c>
      <c r="AT340" s="23" t="s">
        <v>206</v>
      </c>
      <c r="AU340" s="23" t="s">
        <v>81</v>
      </c>
      <c r="AY340" s="23" t="s">
        <v>204</v>
      </c>
      <c r="BE340" s="184">
        <f>IF(N340="základní",J340,0)</f>
        <v>0</v>
      </c>
      <c r="BF340" s="184">
        <f>IF(N340="snížená",J340,0)</f>
        <v>0</v>
      </c>
      <c r="BG340" s="184">
        <f>IF(N340="zákl. přenesená",J340,0)</f>
        <v>0</v>
      </c>
      <c r="BH340" s="184">
        <f>IF(N340="sníž. přenesená",J340,0)</f>
        <v>0</v>
      </c>
      <c r="BI340" s="184">
        <f>IF(N340="nulová",J340,0)</f>
        <v>0</v>
      </c>
      <c r="BJ340" s="23" t="s">
        <v>79</v>
      </c>
      <c r="BK340" s="184">
        <f>ROUND(I340*H340,2)</f>
        <v>0</v>
      </c>
      <c r="BL340" s="23" t="s">
        <v>211</v>
      </c>
      <c r="BM340" s="23" t="s">
        <v>644</v>
      </c>
    </row>
    <row r="341" spans="2:65" s="13" customFormat="1" x14ac:dyDescent="0.35">
      <c r="B341" s="202"/>
      <c r="D341" s="186" t="s">
        <v>213</v>
      </c>
      <c r="E341" s="203" t="s">
        <v>5</v>
      </c>
      <c r="F341" s="204" t="s">
        <v>645</v>
      </c>
      <c r="H341" s="203" t="s">
        <v>5</v>
      </c>
      <c r="I341" s="205"/>
      <c r="L341" s="202"/>
      <c r="M341" s="206"/>
      <c r="N341" s="207"/>
      <c r="O341" s="207"/>
      <c r="P341" s="207"/>
      <c r="Q341" s="207"/>
      <c r="R341" s="207"/>
      <c r="S341" s="207"/>
      <c r="T341" s="208"/>
      <c r="AT341" s="203" t="s">
        <v>213</v>
      </c>
      <c r="AU341" s="203" t="s">
        <v>81</v>
      </c>
      <c r="AV341" s="13" t="s">
        <v>79</v>
      </c>
      <c r="AW341" s="13" t="s">
        <v>35</v>
      </c>
      <c r="AX341" s="13" t="s">
        <v>71</v>
      </c>
      <c r="AY341" s="203" t="s">
        <v>204</v>
      </c>
    </row>
    <row r="342" spans="2:65" s="11" customFormat="1" x14ac:dyDescent="0.35">
      <c r="B342" s="185"/>
      <c r="D342" s="186" t="s">
        <v>213</v>
      </c>
      <c r="E342" s="187" t="s">
        <v>5</v>
      </c>
      <c r="F342" s="188" t="s">
        <v>646</v>
      </c>
      <c r="H342" s="189">
        <v>200.13800000000001</v>
      </c>
      <c r="I342" s="190"/>
      <c r="L342" s="185"/>
      <c r="M342" s="191"/>
      <c r="N342" s="192"/>
      <c r="O342" s="192"/>
      <c r="P342" s="192"/>
      <c r="Q342" s="192"/>
      <c r="R342" s="192"/>
      <c r="S342" s="192"/>
      <c r="T342" s="193"/>
      <c r="AT342" s="187" t="s">
        <v>213</v>
      </c>
      <c r="AU342" s="187" t="s">
        <v>81</v>
      </c>
      <c r="AV342" s="11" t="s">
        <v>81</v>
      </c>
      <c r="AW342" s="11" t="s">
        <v>35</v>
      </c>
      <c r="AX342" s="11" t="s">
        <v>71</v>
      </c>
      <c r="AY342" s="187" t="s">
        <v>204</v>
      </c>
    </row>
    <row r="343" spans="2:65" s="13" customFormat="1" x14ac:dyDescent="0.35">
      <c r="B343" s="202"/>
      <c r="D343" s="186" t="s">
        <v>213</v>
      </c>
      <c r="E343" s="203" t="s">
        <v>5</v>
      </c>
      <c r="F343" s="204" t="s">
        <v>647</v>
      </c>
      <c r="H343" s="203" t="s">
        <v>5</v>
      </c>
      <c r="I343" s="205"/>
      <c r="L343" s="202"/>
      <c r="M343" s="206"/>
      <c r="N343" s="207"/>
      <c r="O343" s="207"/>
      <c r="P343" s="207"/>
      <c r="Q343" s="207"/>
      <c r="R343" s="207"/>
      <c r="S343" s="207"/>
      <c r="T343" s="208"/>
      <c r="AT343" s="203" t="s">
        <v>213</v>
      </c>
      <c r="AU343" s="203" t="s">
        <v>81</v>
      </c>
      <c r="AV343" s="13" t="s">
        <v>79</v>
      </c>
      <c r="AW343" s="13" t="s">
        <v>35</v>
      </c>
      <c r="AX343" s="13" t="s">
        <v>71</v>
      </c>
      <c r="AY343" s="203" t="s">
        <v>204</v>
      </c>
    </row>
    <row r="344" spans="2:65" s="11" customFormat="1" x14ac:dyDescent="0.35">
      <c r="B344" s="185"/>
      <c r="D344" s="186" t="s">
        <v>213</v>
      </c>
      <c r="E344" s="187" t="s">
        <v>5</v>
      </c>
      <c r="F344" s="188" t="s">
        <v>648</v>
      </c>
      <c r="H344" s="189">
        <v>564.43399999999997</v>
      </c>
      <c r="I344" s="190"/>
      <c r="L344" s="185"/>
      <c r="M344" s="191"/>
      <c r="N344" s="192"/>
      <c r="O344" s="192"/>
      <c r="P344" s="192"/>
      <c r="Q344" s="192"/>
      <c r="R344" s="192"/>
      <c r="S344" s="192"/>
      <c r="T344" s="193"/>
      <c r="AT344" s="187" t="s">
        <v>213</v>
      </c>
      <c r="AU344" s="187" t="s">
        <v>81</v>
      </c>
      <c r="AV344" s="11" t="s">
        <v>81</v>
      </c>
      <c r="AW344" s="11" t="s">
        <v>35</v>
      </c>
      <c r="AX344" s="11" t="s">
        <v>71</v>
      </c>
      <c r="AY344" s="187" t="s">
        <v>204</v>
      </c>
    </row>
    <row r="345" spans="2:65" s="12" customFormat="1" x14ac:dyDescent="0.35">
      <c r="B345" s="194"/>
      <c r="D345" s="186" t="s">
        <v>213</v>
      </c>
      <c r="E345" s="195" t="s">
        <v>5</v>
      </c>
      <c r="F345" s="196" t="s">
        <v>215</v>
      </c>
      <c r="H345" s="197">
        <v>764.572</v>
      </c>
      <c r="I345" s="198"/>
      <c r="L345" s="194"/>
      <c r="M345" s="199"/>
      <c r="N345" s="200"/>
      <c r="O345" s="200"/>
      <c r="P345" s="200"/>
      <c r="Q345" s="200"/>
      <c r="R345" s="200"/>
      <c r="S345" s="200"/>
      <c r="T345" s="201"/>
      <c r="AT345" s="195" t="s">
        <v>213</v>
      </c>
      <c r="AU345" s="195" t="s">
        <v>81</v>
      </c>
      <c r="AV345" s="12" t="s">
        <v>211</v>
      </c>
      <c r="AW345" s="12" t="s">
        <v>35</v>
      </c>
      <c r="AX345" s="12" t="s">
        <v>79</v>
      </c>
      <c r="AY345" s="195" t="s">
        <v>204</v>
      </c>
    </row>
    <row r="346" spans="2:65" s="10" customFormat="1" ht="29.9" customHeight="1" x14ac:dyDescent="0.35">
      <c r="B346" s="159"/>
      <c r="D346" s="160" t="s">
        <v>70</v>
      </c>
      <c r="E346" s="170" t="s">
        <v>649</v>
      </c>
      <c r="F346" s="170" t="s">
        <v>650</v>
      </c>
      <c r="I346" s="162"/>
      <c r="J346" s="171">
        <f>BK346</f>
        <v>0</v>
      </c>
      <c r="L346" s="159"/>
      <c r="M346" s="164"/>
      <c r="N346" s="165"/>
      <c r="O346" s="165"/>
      <c r="P346" s="166">
        <f>SUM(P347:P351)</f>
        <v>0</v>
      </c>
      <c r="Q346" s="165"/>
      <c r="R346" s="166">
        <f>SUM(R347:R351)</f>
        <v>0</v>
      </c>
      <c r="S346" s="165"/>
      <c r="T346" s="167">
        <f>SUM(T347:T351)</f>
        <v>0</v>
      </c>
      <c r="AR346" s="160" t="s">
        <v>79</v>
      </c>
      <c r="AT346" s="168" t="s">
        <v>70</v>
      </c>
      <c r="AU346" s="168" t="s">
        <v>79</v>
      </c>
      <c r="AY346" s="160" t="s">
        <v>204</v>
      </c>
      <c r="BK346" s="169">
        <f>SUM(BK347:BK351)</f>
        <v>0</v>
      </c>
    </row>
    <row r="347" spans="2:65" s="1" customFormat="1" ht="25.5" customHeight="1" x14ac:dyDescent="0.35">
      <c r="B347" s="172"/>
      <c r="C347" s="173" t="s">
        <v>651</v>
      </c>
      <c r="D347" s="173" t="s">
        <v>206</v>
      </c>
      <c r="E347" s="174" t="s">
        <v>652</v>
      </c>
      <c r="F347" s="175" t="s">
        <v>653</v>
      </c>
      <c r="G347" s="176" t="s">
        <v>265</v>
      </c>
      <c r="H347" s="177">
        <v>572.76599999999996</v>
      </c>
      <c r="I347" s="178"/>
      <c r="J347" s="179">
        <f>ROUND(I347*H347,2)</f>
        <v>0</v>
      </c>
      <c r="K347" s="175" t="s">
        <v>210</v>
      </c>
      <c r="L347" s="40"/>
      <c r="M347" s="180" t="s">
        <v>5</v>
      </c>
      <c r="N347" s="181" t="s">
        <v>42</v>
      </c>
      <c r="O347" s="41"/>
      <c r="P347" s="182">
        <f>O347*H347</f>
        <v>0</v>
      </c>
      <c r="Q347" s="182">
        <v>0</v>
      </c>
      <c r="R347" s="182">
        <f>Q347*H347</f>
        <v>0</v>
      </c>
      <c r="S347" s="182">
        <v>0</v>
      </c>
      <c r="T347" s="183">
        <f>S347*H347</f>
        <v>0</v>
      </c>
      <c r="AR347" s="23" t="s">
        <v>211</v>
      </c>
      <c r="AT347" s="23" t="s">
        <v>206</v>
      </c>
      <c r="AU347" s="23" t="s">
        <v>81</v>
      </c>
      <c r="AY347" s="23" t="s">
        <v>204</v>
      </c>
      <c r="BE347" s="184">
        <f>IF(N347="základní",J347,0)</f>
        <v>0</v>
      </c>
      <c r="BF347" s="184">
        <f>IF(N347="snížená",J347,0)</f>
        <v>0</v>
      </c>
      <c r="BG347" s="184">
        <f>IF(N347="zákl. přenesená",J347,0)</f>
        <v>0</v>
      </c>
      <c r="BH347" s="184">
        <f>IF(N347="sníž. přenesená",J347,0)</f>
        <v>0</v>
      </c>
      <c r="BI347" s="184">
        <f>IF(N347="nulová",J347,0)</f>
        <v>0</v>
      </c>
      <c r="BJ347" s="23" t="s">
        <v>79</v>
      </c>
      <c r="BK347" s="184">
        <f>ROUND(I347*H347,2)</f>
        <v>0</v>
      </c>
      <c r="BL347" s="23" t="s">
        <v>211</v>
      </c>
      <c r="BM347" s="23" t="s">
        <v>654</v>
      </c>
    </row>
    <row r="348" spans="2:65" s="1" customFormat="1" ht="25.5" customHeight="1" x14ac:dyDescent="0.35">
      <c r="B348" s="172"/>
      <c r="C348" s="173" t="s">
        <v>655</v>
      </c>
      <c r="D348" s="173" t="s">
        <v>206</v>
      </c>
      <c r="E348" s="174" t="s">
        <v>656</v>
      </c>
      <c r="F348" s="175" t="s">
        <v>657</v>
      </c>
      <c r="G348" s="176" t="s">
        <v>265</v>
      </c>
      <c r="H348" s="177">
        <v>11455.32</v>
      </c>
      <c r="I348" s="178"/>
      <c r="J348" s="179">
        <f>ROUND(I348*H348,2)</f>
        <v>0</v>
      </c>
      <c r="K348" s="175" t="s">
        <v>210</v>
      </c>
      <c r="L348" s="40"/>
      <c r="M348" s="180" t="s">
        <v>5</v>
      </c>
      <c r="N348" s="181" t="s">
        <v>42</v>
      </c>
      <c r="O348" s="41"/>
      <c r="P348" s="182">
        <f>O348*H348</f>
        <v>0</v>
      </c>
      <c r="Q348" s="182">
        <v>0</v>
      </c>
      <c r="R348" s="182">
        <f>Q348*H348</f>
        <v>0</v>
      </c>
      <c r="S348" s="182">
        <v>0</v>
      </c>
      <c r="T348" s="183">
        <f>S348*H348</f>
        <v>0</v>
      </c>
      <c r="AR348" s="23" t="s">
        <v>211</v>
      </c>
      <c r="AT348" s="23" t="s">
        <v>206</v>
      </c>
      <c r="AU348" s="23" t="s">
        <v>81</v>
      </c>
      <c r="AY348" s="23" t="s">
        <v>204</v>
      </c>
      <c r="BE348" s="184">
        <f>IF(N348="základní",J348,0)</f>
        <v>0</v>
      </c>
      <c r="BF348" s="184">
        <f>IF(N348="snížená",J348,0)</f>
        <v>0</v>
      </c>
      <c r="BG348" s="184">
        <f>IF(N348="zákl. přenesená",J348,0)</f>
        <v>0</v>
      </c>
      <c r="BH348" s="184">
        <f>IF(N348="sníž. přenesená",J348,0)</f>
        <v>0</v>
      </c>
      <c r="BI348" s="184">
        <f>IF(N348="nulová",J348,0)</f>
        <v>0</v>
      </c>
      <c r="BJ348" s="23" t="s">
        <v>79</v>
      </c>
      <c r="BK348" s="184">
        <f>ROUND(I348*H348,2)</f>
        <v>0</v>
      </c>
      <c r="BL348" s="23" t="s">
        <v>211</v>
      </c>
      <c r="BM348" s="23" t="s">
        <v>658</v>
      </c>
    </row>
    <row r="349" spans="2:65" s="11" customFormat="1" x14ac:dyDescent="0.35">
      <c r="B349" s="185"/>
      <c r="D349" s="186" t="s">
        <v>213</v>
      </c>
      <c r="F349" s="188" t="s">
        <v>659</v>
      </c>
      <c r="H349" s="189">
        <v>11455.32</v>
      </c>
      <c r="I349" s="190"/>
      <c r="L349" s="185"/>
      <c r="M349" s="191"/>
      <c r="N349" s="192"/>
      <c r="O349" s="192"/>
      <c r="P349" s="192"/>
      <c r="Q349" s="192"/>
      <c r="R349" s="192"/>
      <c r="S349" s="192"/>
      <c r="T349" s="193"/>
      <c r="AT349" s="187" t="s">
        <v>213</v>
      </c>
      <c r="AU349" s="187" t="s">
        <v>81</v>
      </c>
      <c r="AV349" s="11" t="s">
        <v>81</v>
      </c>
      <c r="AW349" s="11" t="s">
        <v>6</v>
      </c>
      <c r="AX349" s="11" t="s">
        <v>79</v>
      </c>
      <c r="AY349" s="187" t="s">
        <v>204</v>
      </c>
    </row>
    <row r="350" spans="2:65" s="1" customFormat="1" ht="25.5" customHeight="1" x14ac:dyDescent="0.35">
      <c r="B350" s="172"/>
      <c r="C350" s="173" t="s">
        <v>660</v>
      </c>
      <c r="D350" s="173" t="s">
        <v>206</v>
      </c>
      <c r="E350" s="174" t="s">
        <v>661</v>
      </c>
      <c r="F350" s="175" t="s">
        <v>662</v>
      </c>
      <c r="G350" s="176" t="s">
        <v>265</v>
      </c>
      <c r="H350" s="177">
        <v>572.76599999999996</v>
      </c>
      <c r="I350" s="178"/>
      <c r="J350" s="179">
        <f>ROUND(I350*H350,2)</f>
        <v>0</v>
      </c>
      <c r="K350" s="175" t="s">
        <v>210</v>
      </c>
      <c r="L350" s="40"/>
      <c r="M350" s="180" t="s">
        <v>5</v>
      </c>
      <c r="N350" s="181" t="s">
        <v>42</v>
      </c>
      <c r="O350" s="41"/>
      <c r="P350" s="182">
        <f>O350*H350</f>
        <v>0</v>
      </c>
      <c r="Q350" s="182">
        <v>0</v>
      </c>
      <c r="R350" s="182">
        <f>Q350*H350</f>
        <v>0</v>
      </c>
      <c r="S350" s="182">
        <v>0</v>
      </c>
      <c r="T350" s="183">
        <f>S350*H350</f>
        <v>0</v>
      </c>
      <c r="AR350" s="23" t="s">
        <v>211</v>
      </c>
      <c r="AT350" s="23" t="s">
        <v>206</v>
      </c>
      <c r="AU350" s="23" t="s">
        <v>81</v>
      </c>
      <c r="AY350" s="23" t="s">
        <v>204</v>
      </c>
      <c r="BE350" s="184">
        <f>IF(N350="základní",J350,0)</f>
        <v>0</v>
      </c>
      <c r="BF350" s="184">
        <f>IF(N350="snížená",J350,0)</f>
        <v>0</v>
      </c>
      <c r="BG350" s="184">
        <f>IF(N350="zákl. přenesená",J350,0)</f>
        <v>0</v>
      </c>
      <c r="BH350" s="184">
        <f>IF(N350="sníž. přenesená",J350,0)</f>
        <v>0</v>
      </c>
      <c r="BI350" s="184">
        <f>IF(N350="nulová",J350,0)</f>
        <v>0</v>
      </c>
      <c r="BJ350" s="23" t="s">
        <v>79</v>
      </c>
      <c r="BK350" s="184">
        <f>ROUND(I350*H350,2)</f>
        <v>0</v>
      </c>
      <c r="BL350" s="23" t="s">
        <v>211</v>
      </c>
      <c r="BM350" s="23" t="s">
        <v>663</v>
      </c>
    </row>
    <row r="351" spans="2:65" s="1" customFormat="1" ht="38.25" customHeight="1" x14ac:dyDescent="0.35">
      <c r="B351" s="172"/>
      <c r="C351" s="173" t="s">
        <v>664</v>
      </c>
      <c r="D351" s="173" t="s">
        <v>206</v>
      </c>
      <c r="E351" s="174" t="s">
        <v>665</v>
      </c>
      <c r="F351" s="175" t="s">
        <v>666</v>
      </c>
      <c r="G351" s="176" t="s">
        <v>265</v>
      </c>
      <c r="H351" s="177">
        <v>572.76599999999996</v>
      </c>
      <c r="I351" s="178"/>
      <c r="J351" s="179">
        <f>ROUND(I351*H351,2)</f>
        <v>0</v>
      </c>
      <c r="K351" s="175" t="s">
        <v>210</v>
      </c>
      <c r="L351" s="40"/>
      <c r="M351" s="180" t="s">
        <v>5</v>
      </c>
      <c r="N351" s="181" t="s">
        <v>42</v>
      </c>
      <c r="O351" s="41"/>
      <c r="P351" s="182">
        <f>O351*H351</f>
        <v>0</v>
      </c>
      <c r="Q351" s="182">
        <v>0</v>
      </c>
      <c r="R351" s="182">
        <f>Q351*H351</f>
        <v>0</v>
      </c>
      <c r="S351" s="182">
        <v>0</v>
      </c>
      <c r="T351" s="183">
        <f>S351*H351</f>
        <v>0</v>
      </c>
      <c r="AR351" s="23" t="s">
        <v>211</v>
      </c>
      <c r="AT351" s="23" t="s">
        <v>206</v>
      </c>
      <c r="AU351" s="23" t="s">
        <v>81</v>
      </c>
      <c r="AY351" s="23" t="s">
        <v>204</v>
      </c>
      <c r="BE351" s="184">
        <f>IF(N351="základní",J351,0)</f>
        <v>0</v>
      </c>
      <c r="BF351" s="184">
        <f>IF(N351="snížená",J351,0)</f>
        <v>0</v>
      </c>
      <c r="BG351" s="184">
        <f>IF(N351="zákl. přenesená",J351,0)</f>
        <v>0</v>
      </c>
      <c r="BH351" s="184">
        <f>IF(N351="sníž. přenesená",J351,0)</f>
        <v>0</v>
      </c>
      <c r="BI351" s="184">
        <f>IF(N351="nulová",J351,0)</f>
        <v>0</v>
      </c>
      <c r="BJ351" s="23" t="s">
        <v>79</v>
      </c>
      <c r="BK351" s="184">
        <f>ROUND(I351*H351,2)</f>
        <v>0</v>
      </c>
      <c r="BL351" s="23" t="s">
        <v>211</v>
      </c>
      <c r="BM351" s="23" t="s">
        <v>667</v>
      </c>
    </row>
    <row r="352" spans="2:65" s="10" customFormat="1" ht="29.9" customHeight="1" x14ac:dyDescent="0.35">
      <c r="B352" s="159"/>
      <c r="D352" s="160" t="s">
        <v>70</v>
      </c>
      <c r="E352" s="170" t="s">
        <v>668</v>
      </c>
      <c r="F352" s="170" t="s">
        <v>669</v>
      </c>
      <c r="I352" s="162"/>
      <c r="J352" s="171">
        <f>BK352</f>
        <v>0</v>
      </c>
      <c r="L352" s="159"/>
      <c r="M352" s="164"/>
      <c r="N352" s="165"/>
      <c r="O352" s="165"/>
      <c r="P352" s="166">
        <f>P353</f>
        <v>0</v>
      </c>
      <c r="Q352" s="165"/>
      <c r="R352" s="166">
        <f>R353</f>
        <v>0</v>
      </c>
      <c r="S352" s="165"/>
      <c r="T352" s="167">
        <f>T353</f>
        <v>0</v>
      </c>
      <c r="AR352" s="160" t="s">
        <v>79</v>
      </c>
      <c r="AT352" s="168" t="s">
        <v>70</v>
      </c>
      <c r="AU352" s="168" t="s">
        <v>79</v>
      </c>
      <c r="AY352" s="160" t="s">
        <v>204</v>
      </c>
      <c r="BK352" s="169">
        <f>BK353</f>
        <v>0</v>
      </c>
    </row>
    <row r="353" spans="2:65" s="1" customFormat="1" ht="38.25" customHeight="1" x14ac:dyDescent="0.35">
      <c r="B353" s="172"/>
      <c r="C353" s="173" t="s">
        <v>670</v>
      </c>
      <c r="D353" s="173" t="s">
        <v>206</v>
      </c>
      <c r="E353" s="174" t="s">
        <v>671</v>
      </c>
      <c r="F353" s="175" t="s">
        <v>672</v>
      </c>
      <c r="G353" s="176" t="s">
        <v>265</v>
      </c>
      <c r="H353" s="177">
        <v>1060.8530000000001</v>
      </c>
      <c r="I353" s="178"/>
      <c r="J353" s="179">
        <f>ROUND(I353*H353,2)</f>
        <v>0</v>
      </c>
      <c r="K353" s="175" t="s">
        <v>210</v>
      </c>
      <c r="L353" s="40"/>
      <c r="M353" s="180" t="s">
        <v>5</v>
      </c>
      <c r="N353" s="181" t="s">
        <v>42</v>
      </c>
      <c r="O353" s="41"/>
      <c r="P353" s="182">
        <f>O353*H353</f>
        <v>0</v>
      </c>
      <c r="Q353" s="182">
        <v>0</v>
      </c>
      <c r="R353" s="182">
        <f>Q353*H353</f>
        <v>0</v>
      </c>
      <c r="S353" s="182">
        <v>0</v>
      </c>
      <c r="T353" s="183">
        <f>S353*H353</f>
        <v>0</v>
      </c>
      <c r="AR353" s="23" t="s">
        <v>211</v>
      </c>
      <c r="AT353" s="23" t="s">
        <v>206</v>
      </c>
      <c r="AU353" s="23" t="s">
        <v>81</v>
      </c>
      <c r="AY353" s="23" t="s">
        <v>204</v>
      </c>
      <c r="BE353" s="184">
        <f>IF(N353="základní",J353,0)</f>
        <v>0</v>
      </c>
      <c r="BF353" s="184">
        <f>IF(N353="snížená",J353,0)</f>
        <v>0</v>
      </c>
      <c r="BG353" s="184">
        <f>IF(N353="zákl. přenesená",J353,0)</f>
        <v>0</v>
      </c>
      <c r="BH353" s="184">
        <f>IF(N353="sníž. přenesená",J353,0)</f>
        <v>0</v>
      </c>
      <c r="BI353" s="184">
        <f>IF(N353="nulová",J353,0)</f>
        <v>0</v>
      </c>
      <c r="BJ353" s="23" t="s">
        <v>79</v>
      </c>
      <c r="BK353" s="184">
        <f>ROUND(I353*H353,2)</f>
        <v>0</v>
      </c>
      <c r="BL353" s="23" t="s">
        <v>211</v>
      </c>
      <c r="BM353" s="23" t="s">
        <v>673</v>
      </c>
    </row>
    <row r="354" spans="2:65" s="10" customFormat="1" ht="37.4" customHeight="1" x14ac:dyDescent="0.35">
      <c r="B354" s="159"/>
      <c r="D354" s="160" t="s">
        <v>70</v>
      </c>
      <c r="E354" s="161" t="s">
        <v>674</v>
      </c>
      <c r="F354" s="161" t="s">
        <v>675</v>
      </c>
      <c r="I354" s="162"/>
      <c r="J354" s="163">
        <f>BK354</f>
        <v>0</v>
      </c>
      <c r="L354" s="159"/>
      <c r="M354" s="164"/>
      <c r="N354" s="165"/>
      <c r="O354" s="165"/>
      <c r="P354" s="166">
        <f>P355+P382+P399+P424+P432+P441+P504+P521+P602+P688+P722+P764+P777+P787</f>
        <v>0</v>
      </c>
      <c r="Q354" s="165"/>
      <c r="R354" s="166">
        <f>R355+R382+R399+R424+R432+R441+R504+R521+R602+R688+R722+R764+R777+R787</f>
        <v>84.208277519999996</v>
      </c>
      <c r="S354" s="165"/>
      <c r="T354" s="167">
        <f>T355+T382+T399+T424+T432+T441+T504+T521+T602+T688+T722+T764+T777+T787</f>
        <v>2.4206193999999996</v>
      </c>
      <c r="AR354" s="160" t="s">
        <v>81</v>
      </c>
      <c r="AT354" s="168" t="s">
        <v>70</v>
      </c>
      <c r="AU354" s="168" t="s">
        <v>71</v>
      </c>
      <c r="AY354" s="160" t="s">
        <v>204</v>
      </c>
      <c r="BK354" s="169">
        <f>BK355+BK382+BK399+BK424+BK432+BK441+BK504+BK521+BK602+BK688+BK722+BK764+BK777+BK787</f>
        <v>0</v>
      </c>
    </row>
    <row r="355" spans="2:65" s="10" customFormat="1" ht="19.899999999999999" customHeight="1" x14ac:dyDescent="0.35">
      <c r="B355" s="159"/>
      <c r="D355" s="160" t="s">
        <v>70</v>
      </c>
      <c r="E355" s="170" t="s">
        <v>676</v>
      </c>
      <c r="F355" s="170" t="s">
        <v>677</v>
      </c>
      <c r="I355" s="162"/>
      <c r="J355" s="171">
        <f>BK355</f>
        <v>0</v>
      </c>
      <c r="L355" s="159"/>
      <c r="M355" s="164"/>
      <c r="N355" s="165"/>
      <c r="O355" s="165"/>
      <c r="P355" s="166">
        <f>SUM(P356:P381)</f>
        <v>0</v>
      </c>
      <c r="Q355" s="165"/>
      <c r="R355" s="166">
        <f>SUM(R356:R381)</f>
        <v>5.0944205199999999</v>
      </c>
      <c r="S355" s="165"/>
      <c r="T355" s="167">
        <f>SUM(T356:T381)</f>
        <v>0</v>
      </c>
      <c r="AR355" s="160" t="s">
        <v>81</v>
      </c>
      <c r="AT355" s="168" t="s">
        <v>70</v>
      </c>
      <c r="AU355" s="168" t="s">
        <v>79</v>
      </c>
      <c r="AY355" s="160" t="s">
        <v>204</v>
      </c>
      <c r="BK355" s="169">
        <f>SUM(BK356:BK381)</f>
        <v>0</v>
      </c>
    </row>
    <row r="356" spans="2:65" s="1" customFormat="1" ht="25.5" customHeight="1" x14ac:dyDescent="0.35">
      <c r="B356" s="172"/>
      <c r="C356" s="173" t="s">
        <v>678</v>
      </c>
      <c r="D356" s="173" t="s">
        <v>206</v>
      </c>
      <c r="E356" s="174" t="s">
        <v>679</v>
      </c>
      <c r="F356" s="175" t="s">
        <v>680</v>
      </c>
      <c r="G356" s="176" t="s">
        <v>276</v>
      </c>
      <c r="H356" s="177">
        <v>482.03800000000001</v>
      </c>
      <c r="I356" s="178"/>
      <c r="J356" s="179">
        <f>ROUND(I356*H356,2)</f>
        <v>0</v>
      </c>
      <c r="K356" s="175" t="s">
        <v>210</v>
      </c>
      <c r="L356" s="40"/>
      <c r="M356" s="180" t="s">
        <v>5</v>
      </c>
      <c r="N356" s="181" t="s">
        <v>42</v>
      </c>
      <c r="O356" s="41"/>
      <c r="P356" s="182">
        <f>O356*H356</f>
        <v>0</v>
      </c>
      <c r="Q356" s="182">
        <v>0</v>
      </c>
      <c r="R356" s="182">
        <f>Q356*H356</f>
        <v>0</v>
      </c>
      <c r="S356" s="182">
        <v>0</v>
      </c>
      <c r="T356" s="183">
        <f>S356*H356</f>
        <v>0</v>
      </c>
      <c r="AR356" s="23" t="s">
        <v>122</v>
      </c>
      <c r="AT356" s="23" t="s">
        <v>206</v>
      </c>
      <c r="AU356" s="23" t="s">
        <v>81</v>
      </c>
      <c r="AY356" s="23" t="s">
        <v>204</v>
      </c>
      <c r="BE356" s="184">
        <f>IF(N356="základní",J356,0)</f>
        <v>0</v>
      </c>
      <c r="BF356" s="184">
        <f>IF(N356="snížená",J356,0)</f>
        <v>0</v>
      </c>
      <c r="BG356" s="184">
        <f>IF(N356="zákl. přenesená",J356,0)</f>
        <v>0</v>
      </c>
      <c r="BH356" s="184">
        <f>IF(N356="sníž. přenesená",J356,0)</f>
        <v>0</v>
      </c>
      <c r="BI356" s="184">
        <f>IF(N356="nulová",J356,0)</f>
        <v>0</v>
      </c>
      <c r="BJ356" s="23" t="s">
        <v>79</v>
      </c>
      <c r="BK356" s="184">
        <f>ROUND(I356*H356,2)</f>
        <v>0</v>
      </c>
      <c r="BL356" s="23" t="s">
        <v>122</v>
      </c>
      <c r="BM356" s="23" t="s">
        <v>681</v>
      </c>
    </row>
    <row r="357" spans="2:65" s="11" customFormat="1" x14ac:dyDescent="0.35">
      <c r="B357" s="185"/>
      <c r="D357" s="186" t="s">
        <v>213</v>
      </c>
      <c r="E357" s="187" t="s">
        <v>5</v>
      </c>
      <c r="F357" s="188" t="s">
        <v>451</v>
      </c>
      <c r="H357" s="189">
        <v>52.777999999999999</v>
      </c>
      <c r="I357" s="190"/>
      <c r="L357" s="185"/>
      <c r="M357" s="191"/>
      <c r="N357" s="192"/>
      <c r="O357" s="192"/>
      <c r="P357" s="192"/>
      <c r="Q357" s="192"/>
      <c r="R357" s="192"/>
      <c r="S357" s="192"/>
      <c r="T357" s="193"/>
      <c r="AT357" s="187" t="s">
        <v>213</v>
      </c>
      <c r="AU357" s="187" t="s">
        <v>81</v>
      </c>
      <c r="AV357" s="11" t="s">
        <v>81</v>
      </c>
      <c r="AW357" s="11" t="s">
        <v>35</v>
      </c>
      <c r="AX357" s="11" t="s">
        <v>71</v>
      </c>
      <c r="AY357" s="187" t="s">
        <v>204</v>
      </c>
    </row>
    <row r="358" spans="2:65" s="11" customFormat="1" x14ac:dyDescent="0.35">
      <c r="B358" s="185"/>
      <c r="D358" s="186" t="s">
        <v>213</v>
      </c>
      <c r="E358" s="187" t="s">
        <v>5</v>
      </c>
      <c r="F358" s="188" t="s">
        <v>682</v>
      </c>
      <c r="H358" s="189">
        <v>429.26</v>
      </c>
      <c r="I358" s="190"/>
      <c r="L358" s="185"/>
      <c r="M358" s="191"/>
      <c r="N358" s="192"/>
      <c r="O358" s="192"/>
      <c r="P358" s="192"/>
      <c r="Q358" s="192"/>
      <c r="R358" s="192"/>
      <c r="S358" s="192"/>
      <c r="T358" s="193"/>
      <c r="AT358" s="187" t="s">
        <v>213</v>
      </c>
      <c r="AU358" s="187" t="s">
        <v>81</v>
      </c>
      <c r="AV358" s="11" t="s">
        <v>81</v>
      </c>
      <c r="AW358" s="11" t="s">
        <v>35</v>
      </c>
      <c r="AX358" s="11" t="s">
        <v>71</v>
      </c>
      <c r="AY358" s="187" t="s">
        <v>204</v>
      </c>
    </row>
    <row r="359" spans="2:65" s="12" customFormat="1" x14ac:dyDescent="0.35">
      <c r="B359" s="194"/>
      <c r="D359" s="186" t="s">
        <v>213</v>
      </c>
      <c r="E359" s="195" t="s">
        <v>5</v>
      </c>
      <c r="F359" s="196" t="s">
        <v>215</v>
      </c>
      <c r="H359" s="197">
        <v>482.03800000000001</v>
      </c>
      <c r="I359" s="198"/>
      <c r="L359" s="194"/>
      <c r="M359" s="199"/>
      <c r="N359" s="200"/>
      <c r="O359" s="200"/>
      <c r="P359" s="200"/>
      <c r="Q359" s="200"/>
      <c r="R359" s="200"/>
      <c r="S359" s="200"/>
      <c r="T359" s="201"/>
      <c r="AT359" s="195" t="s">
        <v>213</v>
      </c>
      <c r="AU359" s="195" t="s">
        <v>81</v>
      </c>
      <c r="AV359" s="12" t="s">
        <v>211</v>
      </c>
      <c r="AW359" s="12" t="s">
        <v>35</v>
      </c>
      <c r="AX359" s="12" t="s">
        <v>79</v>
      </c>
      <c r="AY359" s="195" t="s">
        <v>204</v>
      </c>
    </row>
    <row r="360" spans="2:65" s="1" customFormat="1" ht="16.5" customHeight="1" x14ac:dyDescent="0.35">
      <c r="B360" s="172"/>
      <c r="C360" s="209" t="s">
        <v>683</v>
      </c>
      <c r="D360" s="209" t="s">
        <v>292</v>
      </c>
      <c r="E360" s="210" t="s">
        <v>684</v>
      </c>
      <c r="F360" s="211" t="s">
        <v>685</v>
      </c>
      <c r="G360" s="212" t="s">
        <v>265</v>
      </c>
      <c r="H360" s="213">
        <v>0.14499999999999999</v>
      </c>
      <c r="I360" s="214"/>
      <c r="J360" s="215">
        <f>ROUND(I360*H360,2)</f>
        <v>0</v>
      </c>
      <c r="K360" s="211" t="s">
        <v>210</v>
      </c>
      <c r="L360" s="216"/>
      <c r="M360" s="217" t="s">
        <v>5</v>
      </c>
      <c r="N360" s="218" t="s">
        <v>42</v>
      </c>
      <c r="O360" s="41"/>
      <c r="P360" s="182">
        <f>O360*H360</f>
        <v>0</v>
      </c>
      <c r="Q360" s="182">
        <v>1</v>
      </c>
      <c r="R360" s="182">
        <f>Q360*H360</f>
        <v>0.14499999999999999</v>
      </c>
      <c r="S360" s="182">
        <v>0</v>
      </c>
      <c r="T360" s="183">
        <f>S360*H360</f>
        <v>0</v>
      </c>
      <c r="AR360" s="23" t="s">
        <v>363</v>
      </c>
      <c r="AT360" s="23" t="s">
        <v>292</v>
      </c>
      <c r="AU360" s="23" t="s">
        <v>81</v>
      </c>
      <c r="AY360" s="23" t="s">
        <v>204</v>
      </c>
      <c r="BE360" s="184">
        <f>IF(N360="základní",J360,0)</f>
        <v>0</v>
      </c>
      <c r="BF360" s="184">
        <f>IF(N360="snížená",J360,0)</f>
        <v>0</v>
      </c>
      <c r="BG360" s="184">
        <f>IF(N360="zákl. přenesená",J360,0)</f>
        <v>0</v>
      </c>
      <c r="BH360" s="184">
        <f>IF(N360="sníž. přenesená",J360,0)</f>
        <v>0</v>
      </c>
      <c r="BI360" s="184">
        <f>IF(N360="nulová",J360,0)</f>
        <v>0</v>
      </c>
      <c r="BJ360" s="23" t="s">
        <v>79</v>
      </c>
      <c r="BK360" s="184">
        <f>ROUND(I360*H360,2)</f>
        <v>0</v>
      </c>
      <c r="BL360" s="23" t="s">
        <v>122</v>
      </c>
      <c r="BM360" s="23" t="s">
        <v>686</v>
      </c>
    </row>
    <row r="361" spans="2:65" s="11" customFormat="1" x14ac:dyDescent="0.35">
      <c r="B361" s="185"/>
      <c r="D361" s="186" t="s">
        <v>213</v>
      </c>
      <c r="F361" s="188" t="s">
        <v>687</v>
      </c>
      <c r="H361" s="189">
        <v>0.14499999999999999</v>
      </c>
      <c r="I361" s="190"/>
      <c r="L361" s="185"/>
      <c r="M361" s="191"/>
      <c r="N361" s="192"/>
      <c r="O361" s="192"/>
      <c r="P361" s="192"/>
      <c r="Q361" s="192"/>
      <c r="R361" s="192"/>
      <c r="S361" s="192"/>
      <c r="T361" s="193"/>
      <c r="AT361" s="187" t="s">
        <v>213</v>
      </c>
      <c r="AU361" s="187" t="s">
        <v>81</v>
      </c>
      <c r="AV361" s="11" t="s">
        <v>81</v>
      </c>
      <c r="AW361" s="11" t="s">
        <v>6</v>
      </c>
      <c r="AX361" s="11" t="s">
        <v>79</v>
      </c>
      <c r="AY361" s="187" t="s">
        <v>204</v>
      </c>
    </row>
    <row r="362" spans="2:65" s="1" customFormat="1" ht="25.5" customHeight="1" x14ac:dyDescent="0.35">
      <c r="B362" s="172"/>
      <c r="C362" s="173" t="s">
        <v>688</v>
      </c>
      <c r="D362" s="173" t="s">
        <v>206</v>
      </c>
      <c r="E362" s="174" t="s">
        <v>689</v>
      </c>
      <c r="F362" s="175" t="s">
        <v>690</v>
      </c>
      <c r="G362" s="176" t="s">
        <v>276</v>
      </c>
      <c r="H362" s="177">
        <v>67.180000000000007</v>
      </c>
      <c r="I362" s="178"/>
      <c r="J362" s="179">
        <f>ROUND(I362*H362,2)</f>
        <v>0</v>
      </c>
      <c r="K362" s="175" t="s">
        <v>5</v>
      </c>
      <c r="L362" s="40"/>
      <c r="M362" s="180" t="s">
        <v>5</v>
      </c>
      <c r="N362" s="181" t="s">
        <v>42</v>
      </c>
      <c r="O362" s="41"/>
      <c r="P362" s="182">
        <f>O362*H362</f>
        <v>0</v>
      </c>
      <c r="Q362" s="182">
        <v>1E-3</v>
      </c>
      <c r="R362" s="182">
        <f>Q362*H362</f>
        <v>6.7180000000000004E-2</v>
      </c>
      <c r="S362" s="182">
        <v>0</v>
      </c>
      <c r="T362" s="183">
        <f>S362*H362</f>
        <v>0</v>
      </c>
      <c r="AR362" s="23" t="s">
        <v>122</v>
      </c>
      <c r="AT362" s="23" t="s">
        <v>206</v>
      </c>
      <c r="AU362" s="23" t="s">
        <v>81</v>
      </c>
      <c r="AY362" s="23" t="s">
        <v>204</v>
      </c>
      <c r="BE362" s="184">
        <f>IF(N362="základní",J362,0)</f>
        <v>0</v>
      </c>
      <c r="BF362" s="184">
        <f>IF(N362="snížená",J362,0)</f>
        <v>0</v>
      </c>
      <c r="BG362" s="184">
        <f>IF(N362="zákl. přenesená",J362,0)</f>
        <v>0</v>
      </c>
      <c r="BH362" s="184">
        <f>IF(N362="sníž. přenesená",J362,0)</f>
        <v>0</v>
      </c>
      <c r="BI362" s="184">
        <f>IF(N362="nulová",J362,0)</f>
        <v>0</v>
      </c>
      <c r="BJ362" s="23" t="s">
        <v>79</v>
      </c>
      <c r="BK362" s="184">
        <f>ROUND(I362*H362,2)</f>
        <v>0</v>
      </c>
      <c r="BL362" s="23" t="s">
        <v>122</v>
      </c>
      <c r="BM362" s="23" t="s">
        <v>691</v>
      </c>
    </row>
    <row r="363" spans="2:65" s="13" customFormat="1" x14ac:dyDescent="0.35">
      <c r="B363" s="202"/>
      <c r="D363" s="186" t="s">
        <v>213</v>
      </c>
      <c r="E363" s="203" t="s">
        <v>5</v>
      </c>
      <c r="F363" s="204" t="s">
        <v>692</v>
      </c>
      <c r="H363" s="203" t="s">
        <v>5</v>
      </c>
      <c r="I363" s="205"/>
      <c r="L363" s="202"/>
      <c r="M363" s="206"/>
      <c r="N363" s="207"/>
      <c r="O363" s="207"/>
      <c r="P363" s="207"/>
      <c r="Q363" s="207"/>
      <c r="R363" s="207"/>
      <c r="S363" s="207"/>
      <c r="T363" s="208"/>
      <c r="AT363" s="203" t="s">
        <v>213</v>
      </c>
      <c r="AU363" s="203" t="s">
        <v>81</v>
      </c>
      <c r="AV363" s="13" t="s">
        <v>79</v>
      </c>
      <c r="AW363" s="13" t="s">
        <v>35</v>
      </c>
      <c r="AX363" s="13" t="s">
        <v>71</v>
      </c>
      <c r="AY363" s="203" t="s">
        <v>204</v>
      </c>
    </row>
    <row r="364" spans="2:65" s="11" customFormat="1" x14ac:dyDescent="0.35">
      <c r="B364" s="185"/>
      <c r="D364" s="186" t="s">
        <v>213</v>
      </c>
      <c r="E364" s="187" t="s">
        <v>5</v>
      </c>
      <c r="F364" s="188" t="s">
        <v>693</v>
      </c>
      <c r="H364" s="189">
        <v>58.98</v>
      </c>
      <c r="I364" s="190"/>
      <c r="L364" s="185"/>
      <c r="M364" s="191"/>
      <c r="N364" s="192"/>
      <c r="O364" s="192"/>
      <c r="P364" s="192"/>
      <c r="Q364" s="192"/>
      <c r="R364" s="192"/>
      <c r="S364" s="192"/>
      <c r="T364" s="193"/>
      <c r="AT364" s="187" t="s">
        <v>213</v>
      </c>
      <c r="AU364" s="187" t="s">
        <v>81</v>
      </c>
      <c r="AV364" s="11" t="s">
        <v>81</v>
      </c>
      <c r="AW364" s="11" t="s">
        <v>35</v>
      </c>
      <c r="AX364" s="11" t="s">
        <v>71</v>
      </c>
      <c r="AY364" s="187" t="s">
        <v>204</v>
      </c>
    </row>
    <row r="365" spans="2:65" s="13" customFormat="1" x14ac:dyDescent="0.35">
      <c r="B365" s="202"/>
      <c r="D365" s="186" t="s">
        <v>213</v>
      </c>
      <c r="E365" s="203" t="s">
        <v>5</v>
      </c>
      <c r="F365" s="204" t="s">
        <v>694</v>
      </c>
      <c r="H365" s="203" t="s">
        <v>5</v>
      </c>
      <c r="I365" s="205"/>
      <c r="L365" s="202"/>
      <c r="M365" s="206"/>
      <c r="N365" s="207"/>
      <c r="O365" s="207"/>
      <c r="P365" s="207"/>
      <c r="Q365" s="207"/>
      <c r="R365" s="207"/>
      <c r="S365" s="207"/>
      <c r="T365" s="208"/>
      <c r="AT365" s="203" t="s">
        <v>213</v>
      </c>
      <c r="AU365" s="203" t="s">
        <v>81</v>
      </c>
      <c r="AV365" s="13" t="s">
        <v>79</v>
      </c>
      <c r="AW365" s="13" t="s">
        <v>35</v>
      </c>
      <c r="AX365" s="13" t="s">
        <v>71</v>
      </c>
      <c r="AY365" s="203" t="s">
        <v>204</v>
      </c>
    </row>
    <row r="366" spans="2:65" s="11" customFormat="1" x14ac:dyDescent="0.35">
      <c r="B366" s="185"/>
      <c r="D366" s="186" t="s">
        <v>213</v>
      </c>
      <c r="E366" s="187" t="s">
        <v>5</v>
      </c>
      <c r="F366" s="188" t="s">
        <v>695</v>
      </c>
      <c r="H366" s="189">
        <v>8.1999999999999993</v>
      </c>
      <c r="I366" s="190"/>
      <c r="L366" s="185"/>
      <c r="M366" s="191"/>
      <c r="N366" s="192"/>
      <c r="O366" s="192"/>
      <c r="P366" s="192"/>
      <c r="Q366" s="192"/>
      <c r="R366" s="192"/>
      <c r="S366" s="192"/>
      <c r="T366" s="193"/>
      <c r="AT366" s="187" t="s">
        <v>213</v>
      </c>
      <c r="AU366" s="187" t="s">
        <v>81</v>
      </c>
      <c r="AV366" s="11" t="s">
        <v>81</v>
      </c>
      <c r="AW366" s="11" t="s">
        <v>35</v>
      </c>
      <c r="AX366" s="11" t="s">
        <v>71</v>
      </c>
      <c r="AY366" s="187" t="s">
        <v>204</v>
      </c>
    </row>
    <row r="367" spans="2:65" s="12" customFormat="1" x14ac:dyDescent="0.35">
      <c r="B367" s="194"/>
      <c r="D367" s="186" t="s">
        <v>213</v>
      </c>
      <c r="E367" s="195" t="s">
        <v>5</v>
      </c>
      <c r="F367" s="196" t="s">
        <v>215</v>
      </c>
      <c r="H367" s="197">
        <v>67.180000000000007</v>
      </c>
      <c r="I367" s="198"/>
      <c r="L367" s="194"/>
      <c r="M367" s="199"/>
      <c r="N367" s="200"/>
      <c r="O367" s="200"/>
      <c r="P367" s="200"/>
      <c r="Q367" s="200"/>
      <c r="R367" s="200"/>
      <c r="S367" s="200"/>
      <c r="T367" s="201"/>
      <c r="AT367" s="195" t="s">
        <v>213</v>
      </c>
      <c r="AU367" s="195" t="s">
        <v>81</v>
      </c>
      <c r="AV367" s="12" t="s">
        <v>211</v>
      </c>
      <c r="AW367" s="12" t="s">
        <v>35</v>
      </c>
      <c r="AX367" s="12" t="s">
        <v>79</v>
      </c>
      <c r="AY367" s="195" t="s">
        <v>204</v>
      </c>
    </row>
    <row r="368" spans="2:65" s="1" customFormat="1" ht="25.5" customHeight="1" x14ac:dyDescent="0.35">
      <c r="B368" s="172"/>
      <c r="C368" s="173" t="s">
        <v>696</v>
      </c>
      <c r="D368" s="173" t="s">
        <v>206</v>
      </c>
      <c r="E368" s="174" t="s">
        <v>697</v>
      </c>
      <c r="F368" s="175" t="s">
        <v>698</v>
      </c>
      <c r="G368" s="176" t="s">
        <v>276</v>
      </c>
      <c r="H368" s="177">
        <v>10.077</v>
      </c>
      <c r="I368" s="178"/>
      <c r="J368" s="179">
        <f>ROUND(I368*H368,2)</f>
        <v>0</v>
      </c>
      <c r="K368" s="175" t="s">
        <v>5</v>
      </c>
      <c r="L368" s="40"/>
      <c r="M368" s="180" t="s">
        <v>5</v>
      </c>
      <c r="N368" s="181" t="s">
        <v>42</v>
      </c>
      <c r="O368" s="41"/>
      <c r="P368" s="182">
        <f>O368*H368</f>
        <v>0</v>
      </c>
      <c r="Q368" s="182">
        <v>1E-3</v>
      </c>
      <c r="R368" s="182">
        <f>Q368*H368</f>
        <v>1.0077000000000001E-2</v>
      </c>
      <c r="S368" s="182">
        <v>0</v>
      </c>
      <c r="T368" s="183">
        <f>S368*H368</f>
        <v>0</v>
      </c>
      <c r="AR368" s="23" t="s">
        <v>122</v>
      </c>
      <c r="AT368" s="23" t="s">
        <v>206</v>
      </c>
      <c r="AU368" s="23" t="s">
        <v>81</v>
      </c>
      <c r="AY368" s="23" t="s">
        <v>204</v>
      </c>
      <c r="BE368" s="184">
        <f>IF(N368="základní",J368,0)</f>
        <v>0</v>
      </c>
      <c r="BF368" s="184">
        <f>IF(N368="snížená",J368,0)</f>
        <v>0</v>
      </c>
      <c r="BG368" s="184">
        <f>IF(N368="zákl. přenesená",J368,0)</f>
        <v>0</v>
      </c>
      <c r="BH368" s="184">
        <f>IF(N368="sníž. přenesená",J368,0)</f>
        <v>0</v>
      </c>
      <c r="BI368" s="184">
        <f>IF(N368="nulová",J368,0)</f>
        <v>0</v>
      </c>
      <c r="BJ368" s="23" t="s">
        <v>79</v>
      </c>
      <c r="BK368" s="184">
        <f>ROUND(I368*H368,2)</f>
        <v>0</v>
      </c>
      <c r="BL368" s="23" t="s">
        <v>122</v>
      </c>
      <c r="BM368" s="23" t="s">
        <v>699</v>
      </c>
    </row>
    <row r="369" spans="2:65" s="13" customFormat="1" x14ac:dyDescent="0.35">
      <c r="B369" s="202"/>
      <c r="D369" s="186" t="s">
        <v>213</v>
      </c>
      <c r="E369" s="203" t="s">
        <v>5</v>
      </c>
      <c r="F369" s="204" t="s">
        <v>692</v>
      </c>
      <c r="H369" s="203" t="s">
        <v>5</v>
      </c>
      <c r="I369" s="205"/>
      <c r="L369" s="202"/>
      <c r="M369" s="206"/>
      <c r="N369" s="207"/>
      <c r="O369" s="207"/>
      <c r="P369" s="207"/>
      <c r="Q369" s="207"/>
      <c r="R369" s="207"/>
      <c r="S369" s="207"/>
      <c r="T369" s="208"/>
      <c r="AT369" s="203" t="s">
        <v>213</v>
      </c>
      <c r="AU369" s="203" t="s">
        <v>81</v>
      </c>
      <c r="AV369" s="13" t="s">
        <v>79</v>
      </c>
      <c r="AW369" s="13" t="s">
        <v>35</v>
      </c>
      <c r="AX369" s="13" t="s">
        <v>71</v>
      </c>
      <c r="AY369" s="203" t="s">
        <v>204</v>
      </c>
    </row>
    <row r="370" spans="2:65" s="11" customFormat="1" x14ac:dyDescent="0.35">
      <c r="B370" s="185"/>
      <c r="D370" s="186" t="s">
        <v>213</v>
      </c>
      <c r="E370" s="187" t="s">
        <v>5</v>
      </c>
      <c r="F370" s="188" t="s">
        <v>700</v>
      </c>
      <c r="H370" s="189">
        <v>8.8469999999999995</v>
      </c>
      <c r="I370" s="190"/>
      <c r="L370" s="185"/>
      <c r="M370" s="191"/>
      <c r="N370" s="192"/>
      <c r="O370" s="192"/>
      <c r="P370" s="192"/>
      <c r="Q370" s="192"/>
      <c r="R370" s="192"/>
      <c r="S370" s="192"/>
      <c r="T370" s="193"/>
      <c r="AT370" s="187" t="s">
        <v>213</v>
      </c>
      <c r="AU370" s="187" t="s">
        <v>81</v>
      </c>
      <c r="AV370" s="11" t="s">
        <v>81</v>
      </c>
      <c r="AW370" s="11" t="s">
        <v>35</v>
      </c>
      <c r="AX370" s="11" t="s">
        <v>71</v>
      </c>
      <c r="AY370" s="187" t="s">
        <v>204</v>
      </c>
    </row>
    <row r="371" spans="2:65" s="13" customFormat="1" x14ac:dyDescent="0.35">
      <c r="B371" s="202"/>
      <c r="D371" s="186" t="s">
        <v>213</v>
      </c>
      <c r="E371" s="203" t="s">
        <v>5</v>
      </c>
      <c r="F371" s="204" t="s">
        <v>694</v>
      </c>
      <c r="H371" s="203" t="s">
        <v>5</v>
      </c>
      <c r="I371" s="205"/>
      <c r="L371" s="202"/>
      <c r="M371" s="206"/>
      <c r="N371" s="207"/>
      <c r="O371" s="207"/>
      <c r="P371" s="207"/>
      <c r="Q371" s="207"/>
      <c r="R371" s="207"/>
      <c r="S371" s="207"/>
      <c r="T371" s="208"/>
      <c r="AT371" s="203" t="s">
        <v>213</v>
      </c>
      <c r="AU371" s="203" t="s">
        <v>81</v>
      </c>
      <c r="AV371" s="13" t="s">
        <v>79</v>
      </c>
      <c r="AW371" s="13" t="s">
        <v>35</v>
      </c>
      <c r="AX371" s="13" t="s">
        <v>71</v>
      </c>
      <c r="AY371" s="203" t="s">
        <v>204</v>
      </c>
    </row>
    <row r="372" spans="2:65" s="11" customFormat="1" x14ac:dyDescent="0.35">
      <c r="B372" s="185"/>
      <c r="D372" s="186" t="s">
        <v>213</v>
      </c>
      <c r="E372" s="187" t="s">
        <v>5</v>
      </c>
      <c r="F372" s="188" t="s">
        <v>701</v>
      </c>
      <c r="H372" s="189">
        <v>1.23</v>
      </c>
      <c r="I372" s="190"/>
      <c r="L372" s="185"/>
      <c r="M372" s="191"/>
      <c r="N372" s="192"/>
      <c r="O372" s="192"/>
      <c r="P372" s="192"/>
      <c r="Q372" s="192"/>
      <c r="R372" s="192"/>
      <c r="S372" s="192"/>
      <c r="T372" s="193"/>
      <c r="AT372" s="187" t="s">
        <v>213</v>
      </c>
      <c r="AU372" s="187" t="s">
        <v>81</v>
      </c>
      <c r="AV372" s="11" t="s">
        <v>81</v>
      </c>
      <c r="AW372" s="11" t="s">
        <v>35</v>
      </c>
      <c r="AX372" s="11" t="s">
        <v>71</v>
      </c>
      <c r="AY372" s="187" t="s">
        <v>204</v>
      </c>
    </row>
    <row r="373" spans="2:65" s="12" customFormat="1" x14ac:dyDescent="0.35">
      <c r="B373" s="194"/>
      <c r="D373" s="186" t="s">
        <v>213</v>
      </c>
      <c r="E373" s="195" t="s">
        <v>5</v>
      </c>
      <c r="F373" s="196" t="s">
        <v>215</v>
      </c>
      <c r="H373" s="197">
        <v>10.077</v>
      </c>
      <c r="I373" s="198"/>
      <c r="L373" s="194"/>
      <c r="M373" s="199"/>
      <c r="N373" s="200"/>
      <c r="O373" s="200"/>
      <c r="P373" s="200"/>
      <c r="Q373" s="200"/>
      <c r="R373" s="200"/>
      <c r="S373" s="200"/>
      <c r="T373" s="201"/>
      <c r="AT373" s="195" t="s">
        <v>213</v>
      </c>
      <c r="AU373" s="195" t="s">
        <v>81</v>
      </c>
      <c r="AV373" s="12" t="s">
        <v>211</v>
      </c>
      <c r="AW373" s="12" t="s">
        <v>35</v>
      </c>
      <c r="AX373" s="12" t="s">
        <v>79</v>
      </c>
      <c r="AY373" s="195" t="s">
        <v>204</v>
      </c>
    </row>
    <row r="374" spans="2:65" s="1" customFormat="1" ht="25.5" customHeight="1" x14ac:dyDescent="0.35">
      <c r="B374" s="172"/>
      <c r="C374" s="173" t="s">
        <v>702</v>
      </c>
      <c r="D374" s="173" t="s">
        <v>206</v>
      </c>
      <c r="E374" s="174" t="s">
        <v>703</v>
      </c>
      <c r="F374" s="175" t="s">
        <v>704</v>
      </c>
      <c r="G374" s="176" t="s">
        <v>276</v>
      </c>
      <c r="H374" s="177">
        <v>964.07600000000002</v>
      </c>
      <c r="I374" s="178"/>
      <c r="J374" s="179">
        <f>ROUND(I374*H374,2)</f>
        <v>0</v>
      </c>
      <c r="K374" s="175" t="s">
        <v>210</v>
      </c>
      <c r="L374" s="40"/>
      <c r="M374" s="180" t="s">
        <v>5</v>
      </c>
      <c r="N374" s="181" t="s">
        <v>42</v>
      </c>
      <c r="O374" s="41"/>
      <c r="P374" s="182">
        <f>O374*H374</f>
        <v>0</v>
      </c>
      <c r="Q374" s="182">
        <v>4.0000000000000002E-4</v>
      </c>
      <c r="R374" s="182">
        <f>Q374*H374</f>
        <v>0.38563040000000004</v>
      </c>
      <c r="S374" s="182">
        <v>0</v>
      </c>
      <c r="T374" s="183">
        <f>S374*H374</f>
        <v>0</v>
      </c>
      <c r="AR374" s="23" t="s">
        <v>122</v>
      </c>
      <c r="AT374" s="23" t="s">
        <v>206</v>
      </c>
      <c r="AU374" s="23" t="s">
        <v>81</v>
      </c>
      <c r="AY374" s="23" t="s">
        <v>204</v>
      </c>
      <c r="BE374" s="184">
        <f>IF(N374="základní",J374,0)</f>
        <v>0</v>
      </c>
      <c r="BF374" s="184">
        <f>IF(N374="snížená",J374,0)</f>
        <v>0</v>
      </c>
      <c r="BG374" s="184">
        <f>IF(N374="zákl. přenesená",J374,0)</f>
        <v>0</v>
      </c>
      <c r="BH374" s="184">
        <f>IF(N374="sníž. přenesená",J374,0)</f>
        <v>0</v>
      </c>
      <c r="BI374" s="184">
        <f>IF(N374="nulová",J374,0)</f>
        <v>0</v>
      </c>
      <c r="BJ374" s="23" t="s">
        <v>79</v>
      </c>
      <c r="BK374" s="184">
        <f>ROUND(I374*H374,2)</f>
        <v>0</v>
      </c>
      <c r="BL374" s="23" t="s">
        <v>122</v>
      </c>
      <c r="BM374" s="23" t="s">
        <v>705</v>
      </c>
    </row>
    <row r="375" spans="2:65" s="11" customFormat="1" x14ac:dyDescent="0.35">
      <c r="B375" s="185"/>
      <c r="D375" s="186" t="s">
        <v>213</v>
      </c>
      <c r="E375" s="187" t="s">
        <v>5</v>
      </c>
      <c r="F375" s="188" t="s">
        <v>706</v>
      </c>
      <c r="H375" s="189">
        <v>964.07600000000002</v>
      </c>
      <c r="I375" s="190"/>
      <c r="L375" s="185"/>
      <c r="M375" s="191"/>
      <c r="N375" s="192"/>
      <c r="O375" s="192"/>
      <c r="P375" s="192"/>
      <c r="Q375" s="192"/>
      <c r="R375" s="192"/>
      <c r="S375" s="192"/>
      <c r="T375" s="193"/>
      <c r="AT375" s="187" t="s">
        <v>213</v>
      </c>
      <c r="AU375" s="187" t="s">
        <v>81</v>
      </c>
      <c r="AV375" s="11" t="s">
        <v>81</v>
      </c>
      <c r="AW375" s="11" t="s">
        <v>35</v>
      </c>
      <c r="AX375" s="11" t="s">
        <v>71</v>
      </c>
      <c r="AY375" s="187" t="s">
        <v>204</v>
      </c>
    </row>
    <row r="376" spans="2:65" s="12" customFormat="1" x14ac:dyDescent="0.35">
      <c r="B376" s="194"/>
      <c r="D376" s="186" t="s">
        <v>213</v>
      </c>
      <c r="E376" s="195" t="s">
        <v>5</v>
      </c>
      <c r="F376" s="196" t="s">
        <v>215</v>
      </c>
      <c r="H376" s="197">
        <v>964.07600000000002</v>
      </c>
      <c r="I376" s="198"/>
      <c r="L376" s="194"/>
      <c r="M376" s="199"/>
      <c r="N376" s="200"/>
      <c r="O376" s="200"/>
      <c r="P376" s="200"/>
      <c r="Q376" s="200"/>
      <c r="R376" s="200"/>
      <c r="S376" s="200"/>
      <c r="T376" s="201"/>
      <c r="AT376" s="195" t="s">
        <v>213</v>
      </c>
      <c r="AU376" s="195" t="s">
        <v>81</v>
      </c>
      <c r="AV376" s="12" t="s">
        <v>211</v>
      </c>
      <c r="AW376" s="12" t="s">
        <v>35</v>
      </c>
      <c r="AX376" s="12" t="s">
        <v>79</v>
      </c>
      <c r="AY376" s="195" t="s">
        <v>204</v>
      </c>
    </row>
    <row r="377" spans="2:65" s="1" customFormat="1" ht="16.5" customHeight="1" x14ac:dyDescent="0.35">
      <c r="B377" s="172"/>
      <c r="C377" s="209" t="s">
        <v>707</v>
      </c>
      <c r="D377" s="209" t="s">
        <v>292</v>
      </c>
      <c r="E377" s="210" t="s">
        <v>708</v>
      </c>
      <c r="F377" s="211" t="s">
        <v>709</v>
      </c>
      <c r="G377" s="212" t="s">
        <v>276</v>
      </c>
      <c r="H377" s="213">
        <v>555.26400000000001</v>
      </c>
      <c r="I377" s="214"/>
      <c r="J377" s="215">
        <f>ROUND(I377*H377,2)</f>
        <v>0</v>
      </c>
      <c r="K377" s="211" t="s">
        <v>210</v>
      </c>
      <c r="L377" s="216"/>
      <c r="M377" s="217" t="s">
        <v>5</v>
      </c>
      <c r="N377" s="218" t="s">
        <v>42</v>
      </c>
      <c r="O377" s="41"/>
      <c r="P377" s="182">
        <f>O377*H377</f>
        <v>0</v>
      </c>
      <c r="Q377" s="182">
        <v>3.8800000000000002E-3</v>
      </c>
      <c r="R377" s="182">
        <f>Q377*H377</f>
        <v>2.1544243199999999</v>
      </c>
      <c r="S377" s="182">
        <v>0</v>
      </c>
      <c r="T377" s="183">
        <f>S377*H377</f>
        <v>0</v>
      </c>
      <c r="AR377" s="23" t="s">
        <v>363</v>
      </c>
      <c r="AT377" s="23" t="s">
        <v>292</v>
      </c>
      <c r="AU377" s="23" t="s">
        <v>81</v>
      </c>
      <c r="AY377" s="23" t="s">
        <v>204</v>
      </c>
      <c r="BE377" s="184">
        <f>IF(N377="základní",J377,0)</f>
        <v>0</v>
      </c>
      <c r="BF377" s="184">
        <f>IF(N377="snížená",J377,0)</f>
        <v>0</v>
      </c>
      <c r="BG377" s="184">
        <f>IF(N377="zákl. přenesená",J377,0)</f>
        <v>0</v>
      </c>
      <c r="BH377" s="184">
        <f>IF(N377="sníž. přenesená",J377,0)</f>
        <v>0</v>
      </c>
      <c r="BI377" s="184">
        <f>IF(N377="nulová",J377,0)</f>
        <v>0</v>
      </c>
      <c r="BJ377" s="23" t="s">
        <v>79</v>
      </c>
      <c r="BK377" s="184">
        <f>ROUND(I377*H377,2)</f>
        <v>0</v>
      </c>
      <c r="BL377" s="23" t="s">
        <v>122</v>
      </c>
      <c r="BM377" s="23" t="s">
        <v>710</v>
      </c>
    </row>
    <row r="378" spans="2:65" s="11" customFormat="1" x14ac:dyDescent="0.35">
      <c r="B378" s="185"/>
      <c r="D378" s="186" t="s">
        <v>213</v>
      </c>
      <c r="F378" s="188" t="s">
        <v>711</v>
      </c>
      <c r="H378" s="189">
        <v>555.26400000000001</v>
      </c>
      <c r="I378" s="190"/>
      <c r="L378" s="185"/>
      <c r="M378" s="191"/>
      <c r="N378" s="192"/>
      <c r="O378" s="192"/>
      <c r="P378" s="192"/>
      <c r="Q378" s="192"/>
      <c r="R378" s="192"/>
      <c r="S378" s="192"/>
      <c r="T378" s="193"/>
      <c r="AT378" s="187" t="s">
        <v>213</v>
      </c>
      <c r="AU378" s="187" t="s">
        <v>81</v>
      </c>
      <c r="AV378" s="11" t="s">
        <v>81</v>
      </c>
      <c r="AW378" s="11" t="s">
        <v>6</v>
      </c>
      <c r="AX378" s="11" t="s">
        <v>79</v>
      </c>
      <c r="AY378" s="187" t="s">
        <v>204</v>
      </c>
    </row>
    <row r="379" spans="2:65" s="1" customFormat="1" ht="16.5" customHeight="1" x14ac:dyDescent="0.35">
      <c r="B379" s="172"/>
      <c r="C379" s="209" t="s">
        <v>712</v>
      </c>
      <c r="D379" s="209" t="s">
        <v>292</v>
      </c>
      <c r="E379" s="210" t="s">
        <v>713</v>
      </c>
      <c r="F379" s="211" t="s">
        <v>714</v>
      </c>
      <c r="G379" s="212" t="s">
        <v>276</v>
      </c>
      <c r="H379" s="213">
        <v>555.26400000000001</v>
      </c>
      <c r="I379" s="214"/>
      <c r="J379" s="215">
        <f>ROUND(I379*H379,2)</f>
        <v>0</v>
      </c>
      <c r="K379" s="211" t="s">
        <v>210</v>
      </c>
      <c r="L379" s="216"/>
      <c r="M379" s="217" t="s">
        <v>5</v>
      </c>
      <c r="N379" s="218" t="s">
        <v>42</v>
      </c>
      <c r="O379" s="41"/>
      <c r="P379" s="182">
        <f>O379*H379</f>
        <v>0</v>
      </c>
      <c r="Q379" s="182">
        <v>4.1999999999999997E-3</v>
      </c>
      <c r="R379" s="182">
        <f>Q379*H379</f>
        <v>2.3321087999999999</v>
      </c>
      <c r="S379" s="182">
        <v>0</v>
      </c>
      <c r="T379" s="183">
        <f>S379*H379</f>
        <v>0</v>
      </c>
      <c r="AR379" s="23" t="s">
        <v>363</v>
      </c>
      <c r="AT379" s="23" t="s">
        <v>292</v>
      </c>
      <c r="AU379" s="23" t="s">
        <v>81</v>
      </c>
      <c r="AY379" s="23" t="s">
        <v>204</v>
      </c>
      <c r="BE379" s="184">
        <f>IF(N379="základní",J379,0)</f>
        <v>0</v>
      </c>
      <c r="BF379" s="184">
        <f>IF(N379="snížená",J379,0)</f>
        <v>0</v>
      </c>
      <c r="BG379" s="184">
        <f>IF(N379="zákl. přenesená",J379,0)</f>
        <v>0</v>
      </c>
      <c r="BH379" s="184">
        <f>IF(N379="sníž. přenesená",J379,0)</f>
        <v>0</v>
      </c>
      <c r="BI379" s="184">
        <f>IF(N379="nulová",J379,0)</f>
        <v>0</v>
      </c>
      <c r="BJ379" s="23" t="s">
        <v>79</v>
      </c>
      <c r="BK379" s="184">
        <f>ROUND(I379*H379,2)</f>
        <v>0</v>
      </c>
      <c r="BL379" s="23" t="s">
        <v>122</v>
      </c>
      <c r="BM379" s="23" t="s">
        <v>715</v>
      </c>
    </row>
    <row r="380" spans="2:65" s="11" customFormat="1" x14ac:dyDescent="0.35">
      <c r="B380" s="185"/>
      <c r="D380" s="186" t="s">
        <v>213</v>
      </c>
      <c r="F380" s="188" t="s">
        <v>711</v>
      </c>
      <c r="H380" s="189">
        <v>555.26400000000001</v>
      </c>
      <c r="I380" s="190"/>
      <c r="L380" s="185"/>
      <c r="M380" s="191"/>
      <c r="N380" s="192"/>
      <c r="O380" s="192"/>
      <c r="P380" s="192"/>
      <c r="Q380" s="192"/>
      <c r="R380" s="192"/>
      <c r="S380" s="192"/>
      <c r="T380" s="193"/>
      <c r="AT380" s="187" t="s">
        <v>213</v>
      </c>
      <c r="AU380" s="187" t="s">
        <v>81</v>
      </c>
      <c r="AV380" s="11" t="s">
        <v>81</v>
      </c>
      <c r="AW380" s="11" t="s">
        <v>6</v>
      </c>
      <c r="AX380" s="11" t="s">
        <v>79</v>
      </c>
      <c r="AY380" s="187" t="s">
        <v>204</v>
      </c>
    </row>
    <row r="381" spans="2:65" s="1" customFormat="1" ht="38.25" customHeight="1" x14ac:dyDescent="0.35">
      <c r="B381" s="172"/>
      <c r="C381" s="173" t="s">
        <v>716</v>
      </c>
      <c r="D381" s="173" t="s">
        <v>206</v>
      </c>
      <c r="E381" s="174" t="s">
        <v>717</v>
      </c>
      <c r="F381" s="175" t="s">
        <v>718</v>
      </c>
      <c r="G381" s="176" t="s">
        <v>265</v>
      </c>
      <c r="H381" s="177">
        <v>5.0940000000000003</v>
      </c>
      <c r="I381" s="178"/>
      <c r="J381" s="179">
        <f>ROUND(I381*H381,2)</f>
        <v>0</v>
      </c>
      <c r="K381" s="175" t="s">
        <v>210</v>
      </c>
      <c r="L381" s="40"/>
      <c r="M381" s="180" t="s">
        <v>5</v>
      </c>
      <c r="N381" s="181" t="s">
        <v>42</v>
      </c>
      <c r="O381" s="41"/>
      <c r="P381" s="182">
        <f>O381*H381</f>
        <v>0</v>
      </c>
      <c r="Q381" s="182">
        <v>0</v>
      </c>
      <c r="R381" s="182">
        <f>Q381*H381</f>
        <v>0</v>
      </c>
      <c r="S381" s="182">
        <v>0</v>
      </c>
      <c r="T381" s="183">
        <f>S381*H381</f>
        <v>0</v>
      </c>
      <c r="AR381" s="23" t="s">
        <v>122</v>
      </c>
      <c r="AT381" s="23" t="s">
        <v>206</v>
      </c>
      <c r="AU381" s="23" t="s">
        <v>81</v>
      </c>
      <c r="AY381" s="23" t="s">
        <v>204</v>
      </c>
      <c r="BE381" s="184">
        <f>IF(N381="základní",J381,0)</f>
        <v>0</v>
      </c>
      <c r="BF381" s="184">
        <f>IF(N381="snížená",J381,0)</f>
        <v>0</v>
      </c>
      <c r="BG381" s="184">
        <f>IF(N381="zákl. přenesená",J381,0)</f>
        <v>0</v>
      </c>
      <c r="BH381" s="184">
        <f>IF(N381="sníž. přenesená",J381,0)</f>
        <v>0</v>
      </c>
      <c r="BI381" s="184">
        <f>IF(N381="nulová",J381,0)</f>
        <v>0</v>
      </c>
      <c r="BJ381" s="23" t="s">
        <v>79</v>
      </c>
      <c r="BK381" s="184">
        <f>ROUND(I381*H381,2)</f>
        <v>0</v>
      </c>
      <c r="BL381" s="23" t="s">
        <v>122</v>
      </c>
      <c r="BM381" s="23" t="s">
        <v>719</v>
      </c>
    </row>
    <row r="382" spans="2:65" s="10" customFormat="1" ht="29.9" customHeight="1" x14ac:dyDescent="0.35">
      <c r="B382" s="159"/>
      <c r="D382" s="160" t="s">
        <v>70</v>
      </c>
      <c r="E382" s="170" t="s">
        <v>720</v>
      </c>
      <c r="F382" s="170" t="s">
        <v>721</v>
      </c>
      <c r="I382" s="162"/>
      <c r="J382" s="171">
        <f>BK382</f>
        <v>0</v>
      </c>
      <c r="L382" s="159"/>
      <c r="M382" s="164"/>
      <c r="N382" s="165"/>
      <c r="O382" s="165"/>
      <c r="P382" s="166">
        <f>SUM(P383:P398)</f>
        <v>0</v>
      </c>
      <c r="Q382" s="165"/>
      <c r="R382" s="166">
        <f>SUM(R383:R398)</f>
        <v>5.1365223000000002</v>
      </c>
      <c r="S382" s="165"/>
      <c r="T382" s="167">
        <f>SUM(T383:T398)</f>
        <v>0</v>
      </c>
      <c r="AR382" s="160" t="s">
        <v>81</v>
      </c>
      <c r="AT382" s="168" t="s">
        <v>70</v>
      </c>
      <c r="AU382" s="168" t="s">
        <v>79</v>
      </c>
      <c r="AY382" s="160" t="s">
        <v>204</v>
      </c>
      <c r="BK382" s="169">
        <f>SUM(BK383:BK398)</f>
        <v>0</v>
      </c>
    </row>
    <row r="383" spans="2:65" s="1" customFormat="1" ht="51" customHeight="1" x14ac:dyDescent="0.35">
      <c r="B383" s="172"/>
      <c r="C383" s="173" t="s">
        <v>722</v>
      </c>
      <c r="D383" s="173" t="s">
        <v>206</v>
      </c>
      <c r="E383" s="174" t="s">
        <v>723</v>
      </c>
      <c r="F383" s="175" t="s">
        <v>724</v>
      </c>
      <c r="G383" s="176" t="s">
        <v>276</v>
      </c>
      <c r="H383" s="177">
        <v>626.07799999999997</v>
      </c>
      <c r="I383" s="178"/>
      <c r="J383" s="179">
        <f>ROUND(I383*H383,2)</f>
        <v>0</v>
      </c>
      <c r="K383" s="175" t="s">
        <v>210</v>
      </c>
      <c r="L383" s="40"/>
      <c r="M383" s="180" t="s">
        <v>5</v>
      </c>
      <c r="N383" s="181" t="s">
        <v>42</v>
      </c>
      <c r="O383" s="41"/>
      <c r="P383" s="182">
        <f>O383*H383</f>
        <v>0</v>
      </c>
      <c r="Q383" s="182">
        <v>1.1E-4</v>
      </c>
      <c r="R383" s="182">
        <f>Q383*H383</f>
        <v>6.8868579999999999E-2</v>
      </c>
      <c r="S383" s="182">
        <v>0</v>
      </c>
      <c r="T383" s="183">
        <f>S383*H383</f>
        <v>0</v>
      </c>
      <c r="AR383" s="23" t="s">
        <v>122</v>
      </c>
      <c r="AT383" s="23" t="s">
        <v>206</v>
      </c>
      <c r="AU383" s="23" t="s">
        <v>81</v>
      </c>
      <c r="AY383" s="23" t="s">
        <v>204</v>
      </c>
      <c r="BE383" s="184">
        <f>IF(N383="základní",J383,0)</f>
        <v>0</v>
      </c>
      <c r="BF383" s="184">
        <f>IF(N383="snížená",J383,0)</f>
        <v>0</v>
      </c>
      <c r="BG383" s="184">
        <f>IF(N383="zákl. přenesená",J383,0)</f>
        <v>0</v>
      </c>
      <c r="BH383" s="184">
        <f>IF(N383="sníž. přenesená",J383,0)</f>
        <v>0</v>
      </c>
      <c r="BI383" s="184">
        <f>IF(N383="nulová",J383,0)</f>
        <v>0</v>
      </c>
      <c r="BJ383" s="23" t="s">
        <v>79</v>
      </c>
      <c r="BK383" s="184">
        <f>ROUND(I383*H383,2)</f>
        <v>0</v>
      </c>
      <c r="BL383" s="23" t="s">
        <v>122</v>
      </c>
      <c r="BM383" s="23" t="s">
        <v>725</v>
      </c>
    </row>
    <row r="384" spans="2:65" s="11" customFormat="1" x14ac:dyDescent="0.35">
      <c r="B384" s="185"/>
      <c r="D384" s="186" t="s">
        <v>213</v>
      </c>
      <c r="E384" s="187" t="s">
        <v>5</v>
      </c>
      <c r="F384" s="188" t="s">
        <v>726</v>
      </c>
      <c r="H384" s="189">
        <v>594.33799999999997</v>
      </c>
      <c r="I384" s="190"/>
      <c r="L384" s="185"/>
      <c r="M384" s="191"/>
      <c r="N384" s="192"/>
      <c r="O384" s="192"/>
      <c r="P384" s="192"/>
      <c r="Q384" s="192"/>
      <c r="R384" s="192"/>
      <c r="S384" s="192"/>
      <c r="T384" s="193"/>
      <c r="AT384" s="187" t="s">
        <v>213</v>
      </c>
      <c r="AU384" s="187" t="s">
        <v>81</v>
      </c>
      <c r="AV384" s="11" t="s">
        <v>81</v>
      </c>
      <c r="AW384" s="11" t="s">
        <v>35</v>
      </c>
      <c r="AX384" s="11" t="s">
        <v>71</v>
      </c>
      <c r="AY384" s="187" t="s">
        <v>204</v>
      </c>
    </row>
    <row r="385" spans="2:65" s="11" customFormat="1" x14ac:dyDescent="0.35">
      <c r="B385" s="185"/>
      <c r="D385" s="186" t="s">
        <v>213</v>
      </c>
      <c r="E385" s="187" t="s">
        <v>5</v>
      </c>
      <c r="F385" s="188" t="s">
        <v>727</v>
      </c>
      <c r="H385" s="189">
        <v>31.74</v>
      </c>
      <c r="I385" s="190"/>
      <c r="L385" s="185"/>
      <c r="M385" s="191"/>
      <c r="N385" s="192"/>
      <c r="O385" s="192"/>
      <c r="P385" s="192"/>
      <c r="Q385" s="192"/>
      <c r="R385" s="192"/>
      <c r="S385" s="192"/>
      <c r="T385" s="193"/>
      <c r="AT385" s="187" t="s">
        <v>213</v>
      </c>
      <c r="AU385" s="187" t="s">
        <v>81</v>
      </c>
      <c r="AV385" s="11" t="s">
        <v>81</v>
      </c>
      <c r="AW385" s="11" t="s">
        <v>35</v>
      </c>
      <c r="AX385" s="11" t="s">
        <v>71</v>
      </c>
      <c r="AY385" s="187" t="s">
        <v>204</v>
      </c>
    </row>
    <row r="386" spans="2:65" s="12" customFormat="1" x14ac:dyDescent="0.35">
      <c r="B386" s="194"/>
      <c r="D386" s="186" t="s">
        <v>213</v>
      </c>
      <c r="E386" s="195" t="s">
        <v>5</v>
      </c>
      <c r="F386" s="196" t="s">
        <v>215</v>
      </c>
      <c r="H386" s="197">
        <v>626.07799999999997</v>
      </c>
      <c r="I386" s="198"/>
      <c r="L386" s="194"/>
      <c r="M386" s="199"/>
      <c r="N386" s="200"/>
      <c r="O386" s="200"/>
      <c r="P386" s="200"/>
      <c r="Q386" s="200"/>
      <c r="R386" s="200"/>
      <c r="S386" s="200"/>
      <c r="T386" s="201"/>
      <c r="AT386" s="195" t="s">
        <v>213</v>
      </c>
      <c r="AU386" s="195" t="s">
        <v>81</v>
      </c>
      <c r="AV386" s="12" t="s">
        <v>211</v>
      </c>
      <c r="AW386" s="12" t="s">
        <v>35</v>
      </c>
      <c r="AX386" s="12" t="s">
        <v>79</v>
      </c>
      <c r="AY386" s="195" t="s">
        <v>204</v>
      </c>
    </row>
    <row r="387" spans="2:65" s="1" customFormat="1" ht="16.5" customHeight="1" x14ac:dyDescent="0.35">
      <c r="B387" s="172"/>
      <c r="C387" s="209" t="s">
        <v>728</v>
      </c>
      <c r="D387" s="209" t="s">
        <v>292</v>
      </c>
      <c r="E387" s="210" t="s">
        <v>729</v>
      </c>
      <c r="F387" s="211" t="s">
        <v>730</v>
      </c>
      <c r="G387" s="212" t="s">
        <v>276</v>
      </c>
      <c r="H387" s="213">
        <v>719.99</v>
      </c>
      <c r="I387" s="214"/>
      <c r="J387" s="215">
        <f>ROUND(I387*H387,2)</f>
        <v>0</v>
      </c>
      <c r="K387" s="211" t="s">
        <v>210</v>
      </c>
      <c r="L387" s="216"/>
      <c r="M387" s="217" t="s">
        <v>5</v>
      </c>
      <c r="N387" s="218" t="s">
        <v>42</v>
      </c>
      <c r="O387" s="41"/>
      <c r="P387" s="182">
        <f>O387*H387</f>
        <v>0</v>
      </c>
      <c r="Q387" s="182">
        <v>1.9E-3</v>
      </c>
      <c r="R387" s="182">
        <f>Q387*H387</f>
        <v>1.3679810000000001</v>
      </c>
      <c r="S387" s="182">
        <v>0</v>
      </c>
      <c r="T387" s="183">
        <f>S387*H387</f>
        <v>0</v>
      </c>
      <c r="AR387" s="23" t="s">
        <v>363</v>
      </c>
      <c r="AT387" s="23" t="s">
        <v>292</v>
      </c>
      <c r="AU387" s="23" t="s">
        <v>81</v>
      </c>
      <c r="AY387" s="23" t="s">
        <v>204</v>
      </c>
      <c r="BE387" s="184">
        <f>IF(N387="základní",J387,0)</f>
        <v>0</v>
      </c>
      <c r="BF387" s="184">
        <f>IF(N387="snížená",J387,0)</f>
        <v>0</v>
      </c>
      <c r="BG387" s="184">
        <f>IF(N387="zákl. přenesená",J387,0)</f>
        <v>0</v>
      </c>
      <c r="BH387" s="184">
        <f>IF(N387="sníž. přenesená",J387,0)</f>
        <v>0</v>
      </c>
      <c r="BI387" s="184">
        <f>IF(N387="nulová",J387,0)</f>
        <v>0</v>
      </c>
      <c r="BJ387" s="23" t="s">
        <v>79</v>
      </c>
      <c r="BK387" s="184">
        <f>ROUND(I387*H387,2)</f>
        <v>0</v>
      </c>
      <c r="BL387" s="23" t="s">
        <v>122</v>
      </c>
      <c r="BM387" s="23" t="s">
        <v>731</v>
      </c>
    </row>
    <row r="388" spans="2:65" s="11" customFormat="1" x14ac:dyDescent="0.35">
      <c r="B388" s="185"/>
      <c r="D388" s="186" t="s">
        <v>213</v>
      </c>
      <c r="F388" s="188" t="s">
        <v>732</v>
      </c>
      <c r="H388" s="189">
        <v>719.99</v>
      </c>
      <c r="I388" s="190"/>
      <c r="L388" s="185"/>
      <c r="M388" s="191"/>
      <c r="N388" s="192"/>
      <c r="O388" s="192"/>
      <c r="P388" s="192"/>
      <c r="Q388" s="192"/>
      <c r="R388" s="192"/>
      <c r="S388" s="192"/>
      <c r="T388" s="193"/>
      <c r="AT388" s="187" t="s">
        <v>213</v>
      </c>
      <c r="AU388" s="187" t="s">
        <v>81</v>
      </c>
      <c r="AV388" s="11" t="s">
        <v>81</v>
      </c>
      <c r="AW388" s="11" t="s">
        <v>6</v>
      </c>
      <c r="AX388" s="11" t="s">
        <v>79</v>
      </c>
      <c r="AY388" s="187" t="s">
        <v>204</v>
      </c>
    </row>
    <row r="389" spans="2:65" s="1" customFormat="1" ht="25.5" customHeight="1" x14ac:dyDescent="0.35">
      <c r="B389" s="172"/>
      <c r="C389" s="173" t="s">
        <v>733</v>
      </c>
      <c r="D389" s="173" t="s">
        <v>206</v>
      </c>
      <c r="E389" s="174" t="s">
        <v>734</v>
      </c>
      <c r="F389" s="175" t="s">
        <v>735</v>
      </c>
      <c r="G389" s="176" t="s">
        <v>276</v>
      </c>
      <c r="H389" s="177">
        <v>626.07799999999997</v>
      </c>
      <c r="I389" s="178"/>
      <c r="J389" s="179">
        <f>ROUND(I389*H389,2)</f>
        <v>0</v>
      </c>
      <c r="K389" s="175" t="s">
        <v>210</v>
      </c>
      <c r="L389" s="40"/>
      <c r="M389" s="180" t="s">
        <v>5</v>
      </c>
      <c r="N389" s="181" t="s">
        <v>42</v>
      </c>
      <c r="O389" s="41"/>
      <c r="P389" s="182">
        <f>O389*H389</f>
        <v>0</v>
      </c>
      <c r="Q389" s="182">
        <v>0</v>
      </c>
      <c r="R389" s="182">
        <f>Q389*H389</f>
        <v>0</v>
      </c>
      <c r="S389" s="182">
        <v>0</v>
      </c>
      <c r="T389" s="183">
        <f>S389*H389</f>
        <v>0</v>
      </c>
      <c r="AR389" s="23" t="s">
        <v>122</v>
      </c>
      <c r="AT389" s="23" t="s">
        <v>206</v>
      </c>
      <c r="AU389" s="23" t="s">
        <v>81</v>
      </c>
      <c r="AY389" s="23" t="s">
        <v>204</v>
      </c>
      <c r="BE389" s="184">
        <f>IF(N389="základní",J389,0)</f>
        <v>0</v>
      </c>
      <c r="BF389" s="184">
        <f>IF(N389="snížená",J389,0)</f>
        <v>0</v>
      </c>
      <c r="BG389" s="184">
        <f>IF(N389="zákl. přenesená",J389,0)</f>
        <v>0</v>
      </c>
      <c r="BH389" s="184">
        <f>IF(N389="sníž. přenesená",J389,0)</f>
        <v>0</v>
      </c>
      <c r="BI389" s="184">
        <f>IF(N389="nulová",J389,0)</f>
        <v>0</v>
      </c>
      <c r="BJ389" s="23" t="s">
        <v>79</v>
      </c>
      <c r="BK389" s="184">
        <f>ROUND(I389*H389,2)</f>
        <v>0</v>
      </c>
      <c r="BL389" s="23" t="s">
        <v>122</v>
      </c>
      <c r="BM389" s="23" t="s">
        <v>736</v>
      </c>
    </row>
    <row r="390" spans="2:65" s="1" customFormat="1" ht="16.5" customHeight="1" x14ac:dyDescent="0.35">
      <c r="B390" s="172"/>
      <c r="C390" s="209" t="s">
        <v>737</v>
      </c>
      <c r="D390" s="209" t="s">
        <v>292</v>
      </c>
      <c r="E390" s="210" t="s">
        <v>738</v>
      </c>
      <c r="F390" s="211" t="s">
        <v>739</v>
      </c>
      <c r="G390" s="212" t="s">
        <v>276</v>
      </c>
      <c r="H390" s="213">
        <v>719.99</v>
      </c>
      <c r="I390" s="214"/>
      <c r="J390" s="215">
        <f>ROUND(I390*H390,2)</f>
        <v>0</v>
      </c>
      <c r="K390" s="211" t="s">
        <v>210</v>
      </c>
      <c r="L390" s="216"/>
      <c r="M390" s="217" t="s">
        <v>5</v>
      </c>
      <c r="N390" s="218" t="s">
        <v>42</v>
      </c>
      <c r="O390" s="41"/>
      <c r="P390" s="182">
        <f>O390*H390</f>
        <v>0</v>
      </c>
      <c r="Q390" s="182">
        <v>1.8000000000000001E-4</v>
      </c>
      <c r="R390" s="182">
        <f>Q390*H390</f>
        <v>0.1295982</v>
      </c>
      <c r="S390" s="182">
        <v>0</v>
      </c>
      <c r="T390" s="183">
        <f>S390*H390</f>
        <v>0</v>
      </c>
      <c r="AR390" s="23" t="s">
        <v>363</v>
      </c>
      <c r="AT390" s="23" t="s">
        <v>292</v>
      </c>
      <c r="AU390" s="23" t="s">
        <v>81</v>
      </c>
      <c r="AY390" s="23" t="s">
        <v>204</v>
      </c>
      <c r="BE390" s="184">
        <f>IF(N390="základní",J390,0)</f>
        <v>0</v>
      </c>
      <c r="BF390" s="184">
        <f>IF(N390="snížená",J390,0)</f>
        <v>0</v>
      </c>
      <c r="BG390" s="184">
        <f>IF(N390="zákl. přenesená",J390,0)</f>
        <v>0</v>
      </c>
      <c r="BH390" s="184">
        <f>IF(N390="sníž. přenesená",J390,0)</f>
        <v>0</v>
      </c>
      <c r="BI390" s="184">
        <f>IF(N390="nulová",J390,0)</f>
        <v>0</v>
      </c>
      <c r="BJ390" s="23" t="s">
        <v>79</v>
      </c>
      <c r="BK390" s="184">
        <f>ROUND(I390*H390,2)</f>
        <v>0</v>
      </c>
      <c r="BL390" s="23" t="s">
        <v>122</v>
      </c>
      <c r="BM390" s="23" t="s">
        <v>740</v>
      </c>
    </row>
    <row r="391" spans="2:65" s="11" customFormat="1" x14ac:dyDescent="0.35">
      <c r="B391" s="185"/>
      <c r="D391" s="186" t="s">
        <v>213</v>
      </c>
      <c r="F391" s="188" t="s">
        <v>732</v>
      </c>
      <c r="H391" s="189">
        <v>719.99</v>
      </c>
      <c r="I391" s="190"/>
      <c r="L391" s="185"/>
      <c r="M391" s="191"/>
      <c r="N391" s="192"/>
      <c r="O391" s="192"/>
      <c r="P391" s="192"/>
      <c r="Q391" s="192"/>
      <c r="R391" s="192"/>
      <c r="S391" s="192"/>
      <c r="T391" s="193"/>
      <c r="AT391" s="187" t="s">
        <v>213</v>
      </c>
      <c r="AU391" s="187" t="s">
        <v>81</v>
      </c>
      <c r="AV391" s="11" t="s">
        <v>81</v>
      </c>
      <c r="AW391" s="11" t="s">
        <v>6</v>
      </c>
      <c r="AX391" s="11" t="s">
        <v>79</v>
      </c>
      <c r="AY391" s="187" t="s">
        <v>204</v>
      </c>
    </row>
    <row r="392" spans="2:65" s="1" customFormat="1" ht="25.5" customHeight="1" x14ac:dyDescent="0.35">
      <c r="B392" s="172"/>
      <c r="C392" s="173" t="s">
        <v>741</v>
      </c>
      <c r="D392" s="173" t="s">
        <v>206</v>
      </c>
      <c r="E392" s="174" t="s">
        <v>742</v>
      </c>
      <c r="F392" s="175" t="s">
        <v>743</v>
      </c>
      <c r="G392" s="176" t="s">
        <v>276</v>
      </c>
      <c r="H392" s="177">
        <v>626.07799999999997</v>
      </c>
      <c r="I392" s="178"/>
      <c r="J392" s="179">
        <f>ROUND(I392*H392,2)</f>
        <v>0</v>
      </c>
      <c r="K392" s="175" t="s">
        <v>210</v>
      </c>
      <c r="L392" s="40"/>
      <c r="M392" s="180" t="s">
        <v>5</v>
      </c>
      <c r="N392" s="181" t="s">
        <v>42</v>
      </c>
      <c r="O392" s="41"/>
      <c r="P392" s="182">
        <f>O392*H392</f>
        <v>0</v>
      </c>
      <c r="Q392" s="182">
        <v>0</v>
      </c>
      <c r="R392" s="182">
        <f>Q392*H392</f>
        <v>0</v>
      </c>
      <c r="S392" s="182">
        <v>0</v>
      </c>
      <c r="T392" s="183">
        <f>S392*H392</f>
        <v>0</v>
      </c>
      <c r="AR392" s="23" t="s">
        <v>122</v>
      </c>
      <c r="AT392" s="23" t="s">
        <v>206</v>
      </c>
      <c r="AU392" s="23" t="s">
        <v>81</v>
      </c>
      <c r="AY392" s="23" t="s">
        <v>204</v>
      </c>
      <c r="BE392" s="184">
        <f>IF(N392="základní",J392,0)</f>
        <v>0</v>
      </c>
      <c r="BF392" s="184">
        <f>IF(N392="snížená",J392,0)</f>
        <v>0</v>
      </c>
      <c r="BG392" s="184">
        <f>IF(N392="zákl. přenesená",J392,0)</f>
        <v>0</v>
      </c>
      <c r="BH392" s="184">
        <f>IF(N392="sníž. přenesená",J392,0)</f>
        <v>0</v>
      </c>
      <c r="BI392" s="184">
        <f>IF(N392="nulová",J392,0)</f>
        <v>0</v>
      </c>
      <c r="BJ392" s="23" t="s">
        <v>79</v>
      </c>
      <c r="BK392" s="184">
        <f>ROUND(I392*H392,2)</f>
        <v>0</v>
      </c>
      <c r="BL392" s="23" t="s">
        <v>122</v>
      </c>
      <c r="BM392" s="23" t="s">
        <v>744</v>
      </c>
    </row>
    <row r="393" spans="2:65" s="1" customFormat="1" ht="16.5" customHeight="1" x14ac:dyDescent="0.35">
      <c r="B393" s="172"/>
      <c r="C393" s="209" t="s">
        <v>745</v>
      </c>
      <c r="D393" s="209" t="s">
        <v>292</v>
      </c>
      <c r="E393" s="210" t="s">
        <v>684</v>
      </c>
      <c r="F393" s="211" t="s">
        <v>685</v>
      </c>
      <c r="G393" s="212" t="s">
        <v>265</v>
      </c>
      <c r="H393" s="213">
        <v>0.188</v>
      </c>
      <c r="I393" s="214"/>
      <c r="J393" s="215">
        <f>ROUND(I393*H393,2)</f>
        <v>0</v>
      </c>
      <c r="K393" s="211" t="s">
        <v>210</v>
      </c>
      <c r="L393" s="216"/>
      <c r="M393" s="217" t="s">
        <v>5</v>
      </c>
      <c r="N393" s="218" t="s">
        <v>42</v>
      </c>
      <c r="O393" s="41"/>
      <c r="P393" s="182">
        <f>O393*H393</f>
        <v>0</v>
      </c>
      <c r="Q393" s="182">
        <v>1</v>
      </c>
      <c r="R393" s="182">
        <f>Q393*H393</f>
        <v>0.188</v>
      </c>
      <c r="S393" s="182">
        <v>0</v>
      </c>
      <c r="T393" s="183">
        <f>S393*H393</f>
        <v>0</v>
      </c>
      <c r="AR393" s="23" t="s">
        <v>363</v>
      </c>
      <c r="AT393" s="23" t="s">
        <v>292</v>
      </c>
      <c r="AU393" s="23" t="s">
        <v>81</v>
      </c>
      <c r="AY393" s="23" t="s">
        <v>204</v>
      </c>
      <c r="BE393" s="184">
        <f>IF(N393="základní",J393,0)</f>
        <v>0</v>
      </c>
      <c r="BF393" s="184">
        <f>IF(N393="snížená",J393,0)</f>
        <v>0</v>
      </c>
      <c r="BG393" s="184">
        <f>IF(N393="zákl. přenesená",J393,0)</f>
        <v>0</v>
      </c>
      <c r="BH393" s="184">
        <f>IF(N393="sníž. přenesená",J393,0)</f>
        <v>0</v>
      </c>
      <c r="BI393" s="184">
        <f>IF(N393="nulová",J393,0)</f>
        <v>0</v>
      </c>
      <c r="BJ393" s="23" t="s">
        <v>79</v>
      </c>
      <c r="BK393" s="184">
        <f>ROUND(I393*H393,2)</f>
        <v>0</v>
      </c>
      <c r="BL393" s="23" t="s">
        <v>122</v>
      </c>
      <c r="BM393" s="23" t="s">
        <v>746</v>
      </c>
    </row>
    <row r="394" spans="2:65" s="11" customFormat="1" x14ac:dyDescent="0.35">
      <c r="B394" s="185"/>
      <c r="D394" s="186" t="s">
        <v>213</v>
      </c>
      <c r="F394" s="188" t="s">
        <v>747</v>
      </c>
      <c r="H394" s="189">
        <v>0.188</v>
      </c>
      <c r="I394" s="190"/>
      <c r="L394" s="185"/>
      <c r="M394" s="191"/>
      <c r="N394" s="192"/>
      <c r="O394" s="192"/>
      <c r="P394" s="192"/>
      <c r="Q394" s="192"/>
      <c r="R394" s="192"/>
      <c r="S394" s="192"/>
      <c r="T394" s="193"/>
      <c r="AT394" s="187" t="s">
        <v>213</v>
      </c>
      <c r="AU394" s="187" t="s">
        <v>81</v>
      </c>
      <c r="AV394" s="11" t="s">
        <v>81</v>
      </c>
      <c r="AW394" s="11" t="s">
        <v>6</v>
      </c>
      <c r="AX394" s="11" t="s">
        <v>79</v>
      </c>
      <c r="AY394" s="187" t="s">
        <v>204</v>
      </c>
    </row>
    <row r="395" spans="2:65" s="1" customFormat="1" ht="25.5" customHeight="1" x14ac:dyDescent="0.35">
      <c r="B395" s="172"/>
      <c r="C395" s="173" t="s">
        <v>748</v>
      </c>
      <c r="D395" s="173" t="s">
        <v>206</v>
      </c>
      <c r="E395" s="174" t="s">
        <v>749</v>
      </c>
      <c r="F395" s="175" t="s">
        <v>750</v>
      </c>
      <c r="G395" s="176" t="s">
        <v>276</v>
      </c>
      <c r="H395" s="177">
        <v>626.07799999999997</v>
      </c>
      <c r="I395" s="178"/>
      <c r="J395" s="179">
        <f>ROUND(I395*H395,2)</f>
        <v>0</v>
      </c>
      <c r="K395" s="175" t="s">
        <v>210</v>
      </c>
      <c r="L395" s="40"/>
      <c r="M395" s="180" t="s">
        <v>5</v>
      </c>
      <c r="N395" s="181" t="s">
        <v>42</v>
      </c>
      <c r="O395" s="41"/>
      <c r="P395" s="182">
        <f>O395*H395</f>
        <v>0</v>
      </c>
      <c r="Q395" s="182">
        <v>9.3999999999999997E-4</v>
      </c>
      <c r="R395" s="182">
        <f>Q395*H395</f>
        <v>0.58851332000000001</v>
      </c>
      <c r="S395" s="182">
        <v>0</v>
      </c>
      <c r="T395" s="183">
        <f>S395*H395</f>
        <v>0</v>
      </c>
      <c r="AR395" s="23" t="s">
        <v>122</v>
      </c>
      <c r="AT395" s="23" t="s">
        <v>206</v>
      </c>
      <c r="AU395" s="23" t="s">
        <v>81</v>
      </c>
      <c r="AY395" s="23" t="s">
        <v>204</v>
      </c>
      <c r="BE395" s="184">
        <f>IF(N395="základní",J395,0)</f>
        <v>0</v>
      </c>
      <c r="BF395" s="184">
        <f>IF(N395="snížená",J395,0)</f>
        <v>0</v>
      </c>
      <c r="BG395" s="184">
        <f>IF(N395="zákl. přenesená",J395,0)</f>
        <v>0</v>
      </c>
      <c r="BH395" s="184">
        <f>IF(N395="sníž. přenesená",J395,0)</f>
        <v>0</v>
      </c>
      <c r="BI395" s="184">
        <f>IF(N395="nulová",J395,0)</f>
        <v>0</v>
      </c>
      <c r="BJ395" s="23" t="s">
        <v>79</v>
      </c>
      <c r="BK395" s="184">
        <f>ROUND(I395*H395,2)</f>
        <v>0</v>
      </c>
      <c r="BL395" s="23" t="s">
        <v>122</v>
      </c>
      <c r="BM395" s="23" t="s">
        <v>751</v>
      </c>
    </row>
    <row r="396" spans="2:65" s="1" customFormat="1" ht="16.5" customHeight="1" x14ac:dyDescent="0.35">
      <c r="B396" s="172"/>
      <c r="C396" s="209" t="s">
        <v>752</v>
      </c>
      <c r="D396" s="209" t="s">
        <v>292</v>
      </c>
      <c r="E396" s="210" t="s">
        <v>753</v>
      </c>
      <c r="F396" s="211" t="s">
        <v>754</v>
      </c>
      <c r="G396" s="212" t="s">
        <v>276</v>
      </c>
      <c r="H396" s="213">
        <v>719.99</v>
      </c>
      <c r="I396" s="214"/>
      <c r="J396" s="215">
        <f>ROUND(I396*H396,2)</f>
        <v>0</v>
      </c>
      <c r="K396" s="211" t="s">
        <v>210</v>
      </c>
      <c r="L396" s="216"/>
      <c r="M396" s="217" t="s">
        <v>5</v>
      </c>
      <c r="N396" s="218" t="s">
        <v>42</v>
      </c>
      <c r="O396" s="41"/>
      <c r="P396" s="182">
        <f>O396*H396</f>
        <v>0</v>
      </c>
      <c r="Q396" s="182">
        <v>3.8800000000000002E-3</v>
      </c>
      <c r="R396" s="182">
        <f>Q396*H396</f>
        <v>2.7935612000000001</v>
      </c>
      <c r="S396" s="182">
        <v>0</v>
      </c>
      <c r="T396" s="183">
        <f>S396*H396</f>
        <v>0</v>
      </c>
      <c r="AR396" s="23" t="s">
        <v>363</v>
      </c>
      <c r="AT396" s="23" t="s">
        <v>292</v>
      </c>
      <c r="AU396" s="23" t="s">
        <v>81</v>
      </c>
      <c r="AY396" s="23" t="s">
        <v>204</v>
      </c>
      <c r="BE396" s="184">
        <f>IF(N396="základní",J396,0)</f>
        <v>0</v>
      </c>
      <c r="BF396" s="184">
        <f>IF(N396="snížená",J396,0)</f>
        <v>0</v>
      </c>
      <c r="BG396" s="184">
        <f>IF(N396="zákl. přenesená",J396,0)</f>
        <v>0</v>
      </c>
      <c r="BH396" s="184">
        <f>IF(N396="sníž. přenesená",J396,0)</f>
        <v>0</v>
      </c>
      <c r="BI396" s="184">
        <f>IF(N396="nulová",J396,0)</f>
        <v>0</v>
      </c>
      <c r="BJ396" s="23" t="s">
        <v>79</v>
      </c>
      <c r="BK396" s="184">
        <f>ROUND(I396*H396,2)</f>
        <v>0</v>
      </c>
      <c r="BL396" s="23" t="s">
        <v>122</v>
      </c>
      <c r="BM396" s="23" t="s">
        <v>755</v>
      </c>
    </row>
    <row r="397" spans="2:65" s="11" customFormat="1" x14ac:dyDescent="0.35">
      <c r="B397" s="185"/>
      <c r="D397" s="186" t="s">
        <v>213</v>
      </c>
      <c r="F397" s="188" t="s">
        <v>732</v>
      </c>
      <c r="H397" s="189">
        <v>719.99</v>
      </c>
      <c r="I397" s="190"/>
      <c r="L397" s="185"/>
      <c r="M397" s="191"/>
      <c r="N397" s="192"/>
      <c r="O397" s="192"/>
      <c r="P397" s="192"/>
      <c r="Q397" s="192"/>
      <c r="R397" s="192"/>
      <c r="S397" s="192"/>
      <c r="T397" s="193"/>
      <c r="AT397" s="187" t="s">
        <v>213</v>
      </c>
      <c r="AU397" s="187" t="s">
        <v>81</v>
      </c>
      <c r="AV397" s="11" t="s">
        <v>81</v>
      </c>
      <c r="AW397" s="11" t="s">
        <v>6</v>
      </c>
      <c r="AX397" s="11" t="s">
        <v>79</v>
      </c>
      <c r="AY397" s="187" t="s">
        <v>204</v>
      </c>
    </row>
    <row r="398" spans="2:65" s="1" customFormat="1" ht="38.25" customHeight="1" x14ac:dyDescent="0.35">
      <c r="B398" s="172"/>
      <c r="C398" s="173" t="s">
        <v>756</v>
      </c>
      <c r="D398" s="173" t="s">
        <v>206</v>
      </c>
      <c r="E398" s="174" t="s">
        <v>757</v>
      </c>
      <c r="F398" s="175" t="s">
        <v>758</v>
      </c>
      <c r="G398" s="176" t="s">
        <v>265</v>
      </c>
      <c r="H398" s="177">
        <v>5.1369999999999996</v>
      </c>
      <c r="I398" s="178"/>
      <c r="J398" s="179">
        <f>ROUND(I398*H398,2)</f>
        <v>0</v>
      </c>
      <c r="K398" s="175" t="s">
        <v>210</v>
      </c>
      <c r="L398" s="40"/>
      <c r="M398" s="180" t="s">
        <v>5</v>
      </c>
      <c r="N398" s="181" t="s">
        <v>42</v>
      </c>
      <c r="O398" s="41"/>
      <c r="P398" s="182">
        <f>O398*H398</f>
        <v>0</v>
      </c>
      <c r="Q398" s="182">
        <v>0</v>
      </c>
      <c r="R398" s="182">
        <f>Q398*H398</f>
        <v>0</v>
      </c>
      <c r="S398" s="182">
        <v>0</v>
      </c>
      <c r="T398" s="183">
        <f>S398*H398</f>
        <v>0</v>
      </c>
      <c r="AR398" s="23" t="s">
        <v>122</v>
      </c>
      <c r="AT398" s="23" t="s">
        <v>206</v>
      </c>
      <c r="AU398" s="23" t="s">
        <v>81</v>
      </c>
      <c r="AY398" s="23" t="s">
        <v>204</v>
      </c>
      <c r="BE398" s="184">
        <f>IF(N398="základní",J398,0)</f>
        <v>0</v>
      </c>
      <c r="BF398" s="184">
        <f>IF(N398="snížená",J398,0)</f>
        <v>0</v>
      </c>
      <c r="BG398" s="184">
        <f>IF(N398="zákl. přenesená",J398,0)</f>
        <v>0</v>
      </c>
      <c r="BH398" s="184">
        <f>IF(N398="sníž. přenesená",J398,0)</f>
        <v>0</v>
      </c>
      <c r="BI398" s="184">
        <f>IF(N398="nulová",J398,0)</f>
        <v>0</v>
      </c>
      <c r="BJ398" s="23" t="s">
        <v>79</v>
      </c>
      <c r="BK398" s="184">
        <f>ROUND(I398*H398,2)</f>
        <v>0</v>
      </c>
      <c r="BL398" s="23" t="s">
        <v>122</v>
      </c>
      <c r="BM398" s="23" t="s">
        <v>759</v>
      </c>
    </row>
    <row r="399" spans="2:65" s="10" customFormat="1" ht="29.9" customHeight="1" x14ac:dyDescent="0.35">
      <c r="B399" s="159"/>
      <c r="D399" s="160" t="s">
        <v>70</v>
      </c>
      <c r="E399" s="170" t="s">
        <v>760</v>
      </c>
      <c r="F399" s="170" t="s">
        <v>761</v>
      </c>
      <c r="I399" s="162"/>
      <c r="J399" s="171">
        <f>BK399</f>
        <v>0</v>
      </c>
      <c r="L399" s="159"/>
      <c r="M399" s="164"/>
      <c r="N399" s="165"/>
      <c r="O399" s="165"/>
      <c r="P399" s="166">
        <f>SUM(P400:P423)</f>
        <v>0</v>
      </c>
      <c r="Q399" s="165"/>
      <c r="R399" s="166">
        <f>SUM(R400:R423)</f>
        <v>7.3005763799999999</v>
      </c>
      <c r="S399" s="165"/>
      <c r="T399" s="167">
        <f>SUM(T400:T423)</f>
        <v>0</v>
      </c>
      <c r="AR399" s="160" t="s">
        <v>81</v>
      </c>
      <c r="AT399" s="168" t="s">
        <v>70</v>
      </c>
      <c r="AU399" s="168" t="s">
        <v>79</v>
      </c>
      <c r="AY399" s="160" t="s">
        <v>204</v>
      </c>
      <c r="BK399" s="169">
        <f>SUM(BK400:BK423)</f>
        <v>0</v>
      </c>
    </row>
    <row r="400" spans="2:65" s="1" customFormat="1" ht="25.5" customHeight="1" x14ac:dyDescent="0.35">
      <c r="B400" s="172"/>
      <c r="C400" s="173" t="s">
        <v>762</v>
      </c>
      <c r="D400" s="173" t="s">
        <v>206</v>
      </c>
      <c r="E400" s="174" t="s">
        <v>763</v>
      </c>
      <c r="F400" s="175" t="s">
        <v>764</v>
      </c>
      <c r="G400" s="176" t="s">
        <v>276</v>
      </c>
      <c r="H400" s="177">
        <v>477.96</v>
      </c>
      <c r="I400" s="178"/>
      <c r="J400" s="179">
        <f>ROUND(I400*H400,2)</f>
        <v>0</v>
      </c>
      <c r="K400" s="175" t="s">
        <v>210</v>
      </c>
      <c r="L400" s="40"/>
      <c r="M400" s="180" t="s">
        <v>5</v>
      </c>
      <c r="N400" s="181" t="s">
        <v>42</v>
      </c>
      <c r="O400" s="41"/>
      <c r="P400" s="182">
        <f>O400*H400</f>
        <v>0</v>
      </c>
      <c r="Q400" s="182">
        <v>0</v>
      </c>
      <c r="R400" s="182">
        <f>Q400*H400</f>
        <v>0</v>
      </c>
      <c r="S400" s="182">
        <v>0</v>
      </c>
      <c r="T400" s="183">
        <f>S400*H400</f>
        <v>0</v>
      </c>
      <c r="AR400" s="23" t="s">
        <v>122</v>
      </c>
      <c r="AT400" s="23" t="s">
        <v>206</v>
      </c>
      <c r="AU400" s="23" t="s">
        <v>81</v>
      </c>
      <c r="AY400" s="23" t="s">
        <v>204</v>
      </c>
      <c r="BE400" s="184">
        <f>IF(N400="základní",J400,0)</f>
        <v>0</v>
      </c>
      <c r="BF400" s="184">
        <f>IF(N400="snížená",J400,0)</f>
        <v>0</v>
      </c>
      <c r="BG400" s="184">
        <f>IF(N400="zákl. přenesená",J400,0)</f>
        <v>0</v>
      </c>
      <c r="BH400" s="184">
        <f>IF(N400="sníž. přenesená",J400,0)</f>
        <v>0</v>
      </c>
      <c r="BI400" s="184">
        <f>IF(N400="nulová",J400,0)</f>
        <v>0</v>
      </c>
      <c r="BJ400" s="23" t="s">
        <v>79</v>
      </c>
      <c r="BK400" s="184">
        <f>ROUND(I400*H400,2)</f>
        <v>0</v>
      </c>
      <c r="BL400" s="23" t="s">
        <v>122</v>
      </c>
      <c r="BM400" s="23" t="s">
        <v>765</v>
      </c>
    </row>
    <row r="401" spans="2:65" s="13" customFormat="1" x14ac:dyDescent="0.35">
      <c r="B401" s="202"/>
      <c r="D401" s="186" t="s">
        <v>213</v>
      </c>
      <c r="E401" s="203" t="s">
        <v>5</v>
      </c>
      <c r="F401" s="204" t="s">
        <v>766</v>
      </c>
      <c r="H401" s="203" t="s">
        <v>5</v>
      </c>
      <c r="I401" s="205"/>
      <c r="L401" s="202"/>
      <c r="M401" s="206"/>
      <c r="N401" s="207"/>
      <c r="O401" s="207"/>
      <c r="P401" s="207"/>
      <c r="Q401" s="207"/>
      <c r="R401" s="207"/>
      <c r="S401" s="207"/>
      <c r="T401" s="208"/>
      <c r="AT401" s="203" t="s">
        <v>213</v>
      </c>
      <c r="AU401" s="203" t="s">
        <v>81</v>
      </c>
      <c r="AV401" s="13" t="s">
        <v>79</v>
      </c>
      <c r="AW401" s="13" t="s">
        <v>35</v>
      </c>
      <c r="AX401" s="13" t="s">
        <v>71</v>
      </c>
      <c r="AY401" s="203" t="s">
        <v>204</v>
      </c>
    </row>
    <row r="402" spans="2:65" s="11" customFormat="1" x14ac:dyDescent="0.35">
      <c r="B402" s="185"/>
      <c r="D402" s="186" t="s">
        <v>213</v>
      </c>
      <c r="E402" s="187" t="s">
        <v>5</v>
      </c>
      <c r="F402" s="188" t="s">
        <v>767</v>
      </c>
      <c r="H402" s="189">
        <v>126.87</v>
      </c>
      <c r="I402" s="190"/>
      <c r="L402" s="185"/>
      <c r="M402" s="191"/>
      <c r="N402" s="192"/>
      <c r="O402" s="192"/>
      <c r="P402" s="192"/>
      <c r="Q402" s="192"/>
      <c r="R402" s="192"/>
      <c r="S402" s="192"/>
      <c r="T402" s="193"/>
      <c r="AT402" s="187" t="s">
        <v>213</v>
      </c>
      <c r="AU402" s="187" t="s">
        <v>81</v>
      </c>
      <c r="AV402" s="11" t="s">
        <v>81</v>
      </c>
      <c r="AW402" s="11" t="s">
        <v>35</v>
      </c>
      <c r="AX402" s="11" t="s">
        <v>71</v>
      </c>
      <c r="AY402" s="187" t="s">
        <v>204</v>
      </c>
    </row>
    <row r="403" spans="2:65" s="13" customFormat="1" x14ac:dyDescent="0.35">
      <c r="B403" s="202"/>
      <c r="D403" s="186" t="s">
        <v>213</v>
      </c>
      <c r="E403" s="203" t="s">
        <v>5</v>
      </c>
      <c r="F403" s="204" t="s">
        <v>768</v>
      </c>
      <c r="H403" s="203" t="s">
        <v>5</v>
      </c>
      <c r="I403" s="205"/>
      <c r="L403" s="202"/>
      <c r="M403" s="206"/>
      <c r="N403" s="207"/>
      <c r="O403" s="207"/>
      <c r="P403" s="207"/>
      <c r="Q403" s="207"/>
      <c r="R403" s="207"/>
      <c r="S403" s="207"/>
      <c r="T403" s="208"/>
      <c r="AT403" s="203" t="s">
        <v>213</v>
      </c>
      <c r="AU403" s="203" t="s">
        <v>81</v>
      </c>
      <c r="AV403" s="13" t="s">
        <v>79</v>
      </c>
      <c r="AW403" s="13" t="s">
        <v>35</v>
      </c>
      <c r="AX403" s="13" t="s">
        <v>71</v>
      </c>
      <c r="AY403" s="203" t="s">
        <v>204</v>
      </c>
    </row>
    <row r="404" spans="2:65" s="11" customFormat="1" x14ac:dyDescent="0.35">
      <c r="B404" s="185"/>
      <c r="D404" s="186" t="s">
        <v>213</v>
      </c>
      <c r="E404" s="187" t="s">
        <v>5</v>
      </c>
      <c r="F404" s="188" t="s">
        <v>769</v>
      </c>
      <c r="H404" s="189">
        <v>224.51</v>
      </c>
      <c r="I404" s="190"/>
      <c r="L404" s="185"/>
      <c r="M404" s="191"/>
      <c r="N404" s="192"/>
      <c r="O404" s="192"/>
      <c r="P404" s="192"/>
      <c r="Q404" s="192"/>
      <c r="R404" s="192"/>
      <c r="S404" s="192"/>
      <c r="T404" s="193"/>
      <c r="AT404" s="187" t="s">
        <v>213</v>
      </c>
      <c r="AU404" s="187" t="s">
        <v>81</v>
      </c>
      <c r="AV404" s="11" t="s">
        <v>81</v>
      </c>
      <c r="AW404" s="11" t="s">
        <v>35</v>
      </c>
      <c r="AX404" s="11" t="s">
        <v>71</v>
      </c>
      <c r="AY404" s="187" t="s">
        <v>204</v>
      </c>
    </row>
    <row r="405" spans="2:65" s="13" customFormat="1" x14ac:dyDescent="0.35">
      <c r="B405" s="202"/>
      <c r="D405" s="186" t="s">
        <v>213</v>
      </c>
      <c r="E405" s="203" t="s">
        <v>5</v>
      </c>
      <c r="F405" s="204" t="s">
        <v>770</v>
      </c>
      <c r="H405" s="203" t="s">
        <v>5</v>
      </c>
      <c r="I405" s="205"/>
      <c r="L405" s="202"/>
      <c r="M405" s="206"/>
      <c r="N405" s="207"/>
      <c r="O405" s="207"/>
      <c r="P405" s="207"/>
      <c r="Q405" s="207"/>
      <c r="R405" s="207"/>
      <c r="S405" s="207"/>
      <c r="T405" s="208"/>
      <c r="AT405" s="203" t="s">
        <v>213</v>
      </c>
      <c r="AU405" s="203" t="s">
        <v>81</v>
      </c>
      <c r="AV405" s="13" t="s">
        <v>79</v>
      </c>
      <c r="AW405" s="13" t="s">
        <v>35</v>
      </c>
      <c r="AX405" s="13" t="s">
        <v>71</v>
      </c>
      <c r="AY405" s="203" t="s">
        <v>204</v>
      </c>
    </row>
    <row r="406" spans="2:65" s="11" customFormat="1" x14ac:dyDescent="0.35">
      <c r="B406" s="185"/>
      <c r="D406" s="186" t="s">
        <v>213</v>
      </c>
      <c r="E406" s="187" t="s">
        <v>5</v>
      </c>
      <c r="F406" s="188" t="s">
        <v>771</v>
      </c>
      <c r="H406" s="189">
        <v>75.06</v>
      </c>
      <c r="I406" s="190"/>
      <c r="L406" s="185"/>
      <c r="M406" s="191"/>
      <c r="N406" s="192"/>
      <c r="O406" s="192"/>
      <c r="P406" s="192"/>
      <c r="Q406" s="192"/>
      <c r="R406" s="192"/>
      <c r="S406" s="192"/>
      <c r="T406" s="193"/>
      <c r="AT406" s="187" t="s">
        <v>213</v>
      </c>
      <c r="AU406" s="187" t="s">
        <v>81</v>
      </c>
      <c r="AV406" s="11" t="s">
        <v>81</v>
      </c>
      <c r="AW406" s="11" t="s">
        <v>35</v>
      </c>
      <c r="AX406" s="11" t="s">
        <v>71</v>
      </c>
      <c r="AY406" s="187" t="s">
        <v>204</v>
      </c>
    </row>
    <row r="407" spans="2:65" s="13" customFormat="1" x14ac:dyDescent="0.35">
      <c r="B407" s="202"/>
      <c r="D407" s="186" t="s">
        <v>213</v>
      </c>
      <c r="E407" s="203" t="s">
        <v>5</v>
      </c>
      <c r="F407" s="204" t="s">
        <v>527</v>
      </c>
      <c r="H407" s="203" t="s">
        <v>5</v>
      </c>
      <c r="I407" s="205"/>
      <c r="L407" s="202"/>
      <c r="M407" s="206"/>
      <c r="N407" s="207"/>
      <c r="O407" s="207"/>
      <c r="P407" s="207"/>
      <c r="Q407" s="207"/>
      <c r="R407" s="207"/>
      <c r="S407" s="207"/>
      <c r="T407" s="208"/>
      <c r="AT407" s="203" t="s">
        <v>213</v>
      </c>
      <c r="AU407" s="203" t="s">
        <v>81</v>
      </c>
      <c r="AV407" s="13" t="s">
        <v>79</v>
      </c>
      <c r="AW407" s="13" t="s">
        <v>35</v>
      </c>
      <c r="AX407" s="13" t="s">
        <v>71</v>
      </c>
      <c r="AY407" s="203" t="s">
        <v>204</v>
      </c>
    </row>
    <row r="408" spans="2:65" s="11" customFormat="1" x14ac:dyDescent="0.35">
      <c r="B408" s="185"/>
      <c r="D408" s="186" t="s">
        <v>213</v>
      </c>
      <c r="E408" s="187" t="s">
        <v>5</v>
      </c>
      <c r="F408" s="188" t="s">
        <v>772</v>
      </c>
      <c r="H408" s="189">
        <v>51.52</v>
      </c>
      <c r="I408" s="190"/>
      <c r="L408" s="185"/>
      <c r="M408" s="191"/>
      <c r="N408" s="192"/>
      <c r="O408" s="192"/>
      <c r="P408" s="192"/>
      <c r="Q408" s="192"/>
      <c r="R408" s="192"/>
      <c r="S408" s="192"/>
      <c r="T408" s="193"/>
      <c r="AT408" s="187" t="s">
        <v>213</v>
      </c>
      <c r="AU408" s="187" t="s">
        <v>81</v>
      </c>
      <c r="AV408" s="11" t="s">
        <v>81</v>
      </c>
      <c r="AW408" s="11" t="s">
        <v>35</v>
      </c>
      <c r="AX408" s="11" t="s">
        <v>71</v>
      </c>
      <c r="AY408" s="187" t="s">
        <v>204</v>
      </c>
    </row>
    <row r="409" spans="2:65" s="12" customFormat="1" x14ac:dyDescent="0.35">
      <c r="B409" s="194"/>
      <c r="D409" s="186" t="s">
        <v>213</v>
      </c>
      <c r="E409" s="195" t="s">
        <v>5</v>
      </c>
      <c r="F409" s="196" t="s">
        <v>215</v>
      </c>
      <c r="H409" s="197">
        <v>477.96</v>
      </c>
      <c r="I409" s="198"/>
      <c r="L409" s="194"/>
      <c r="M409" s="199"/>
      <c r="N409" s="200"/>
      <c r="O409" s="200"/>
      <c r="P409" s="200"/>
      <c r="Q409" s="200"/>
      <c r="R409" s="200"/>
      <c r="S409" s="200"/>
      <c r="T409" s="201"/>
      <c r="AT409" s="195" t="s">
        <v>213</v>
      </c>
      <c r="AU409" s="195" t="s">
        <v>81</v>
      </c>
      <c r="AV409" s="12" t="s">
        <v>211</v>
      </c>
      <c r="AW409" s="12" t="s">
        <v>35</v>
      </c>
      <c r="AX409" s="12" t="s">
        <v>79</v>
      </c>
      <c r="AY409" s="195" t="s">
        <v>204</v>
      </c>
    </row>
    <row r="410" spans="2:65" s="1" customFormat="1" ht="16.5" customHeight="1" x14ac:dyDescent="0.35">
      <c r="B410" s="172"/>
      <c r="C410" s="209" t="s">
        <v>773</v>
      </c>
      <c r="D410" s="209" t="s">
        <v>292</v>
      </c>
      <c r="E410" s="210" t="s">
        <v>774</v>
      </c>
      <c r="F410" s="211" t="s">
        <v>775</v>
      </c>
      <c r="G410" s="212" t="s">
        <v>276</v>
      </c>
      <c r="H410" s="213">
        <v>434.96899999999999</v>
      </c>
      <c r="I410" s="214"/>
      <c r="J410" s="215">
        <f>ROUND(I410*H410,2)</f>
        <v>0</v>
      </c>
      <c r="K410" s="211" t="s">
        <v>210</v>
      </c>
      <c r="L410" s="216"/>
      <c r="M410" s="217" t="s">
        <v>5</v>
      </c>
      <c r="N410" s="218" t="s">
        <v>42</v>
      </c>
      <c r="O410" s="41"/>
      <c r="P410" s="182">
        <f>O410*H410</f>
        <v>0</v>
      </c>
      <c r="Q410" s="182">
        <v>3.0000000000000001E-3</v>
      </c>
      <c r="R410" s="182">
        <f>Q410*H410</f>
        <v>1.304907</v>
      </c>
      <c r="S410" s="182">
        <v>0</v>
      </c>
      <c r="T410" s="183">
        <f>S410*H410</f>
        <v>0</v>
      </c>
      <c r="AR410" s="23" t="s">
        <v>363</v>
      </c>
      <c r="AT410" s="23" t="s">
        <v>292</v>
      </c>
      <c r="AU410" s="23" t="s">
        <v>81</v>
      </c>
      <c r="AY410" s="23" t="s">
        <v>204</v>
      </c>
      <c r="BE410" s="184">
        <f>IF(N410="základní",J410,0)</f>
        <v>0</v>
      </c>
      <c r="BF410" s="184">
        <f>IF(N410="snížená",J410,0)</f>
        <v>0</v>
      </c>
      <c r="BG410" s="184">
        <f>IF(N410="zákl. přenesená",J410,0)</f>
        <v>0</v>
      </c>
      <c r="BH410" s="184">
        <f>IF(N410="sníž. přenesená",J410,0)</f>
        <v>0</v>
      </c>
      <c r="BI410" s="184">
        <f>IF(N410="nulová",J410,0)</f>
        <v>0</v>
      </c>
      <c r="BJ410" s="23" t="s">
        <v>79</v>
      </c>
      <c r="BK410" s="184">
        <f>ROUND(I410*H410,2)</f>
        <v>0</v>
      </c>
      <c r="BL410" s="23" t="s">
        <v>122</v>
      </c>
      <c r="BM410" s="23" t="s">
        <v>776</v>
      </c>
    </row>
    <row r="411" spans="2:65" s="11" customFormat="1" x14ac:dyDescent="0.35">
      <c r="B411" s="185"/>
      <c r="D411" s="186" t="s">
        <v>213</v>
      </c>
      <c r="F411" s="188" t="s">
        <v>777</v>
      </c>
      <c r="H411" s="189">
        <v>434.96899999999999</v>
      </c>
      <c r="I411" s="190"/>
      <c r="L411" s="185"/>
      <c r="M411" s="191"/>
      <c r="N411" s="192"/>
      <c r="O411" s="192"/>
      <c r="P411" s="192"/>
      <c r="Q411" s="192"/>
      <c r="R411" s="192"/>
      <c r="S411" s="192"/>
      <c r="T411" s="193"/>
      <c r="AT411" s="187" t="s">
        <v>213</v>
      </c>
      <c r="AU411" s="187" t="s">
        <v>81</v>
      </c>
      <c r="AV411" s="11" t="s">
        <v>81</v>
      </c>
      <c r="AW411" s="11" t="s">
        <v>6</v>
      </c>
      <c r="AX411" s="11" t="s">
        <v>79</v>
      </c>
      <c r="AY411" s="187" t="s">
        <v>204</v>
      </c>
    </row>
    <row r="412" spans="2:65" s="1" customFormat="1" ht="25.5" customHeight="1" x14ac:dyDescent="0.35">
      <c r="B412" s="172"/>
      <c r="C412" s="209" t="s">
        <v>778</v>
      </c>
      <c r="D412" s="209" t="s">
        <v>292</v>
      </c>
      <c r="E412" s="210" t="s">
        <v>779</v>
      </c>
      <c r="F412" s="211" t="s">
        <v>780</v>
      </c>
      <c r="G412" s="212" t="s">
        <v>276</v>
      </c>
      <c r="H412" s="213">
        <v>54.095999999999997</v>
      </c>
      <c r="I412" s="214"/>
      <c r="J412" s="215">
        <f>ROUND(I412*H412,2)</f>
        <v>0</v>
      </c>
      <c r="K412" s="211" t="s">
        <v>210</v>
      </c>
      <c r="L412" s="216"/>
      <c r="M412" s="217" t="s">
        <v>5</v>
      </c>
      <c r="N412" s="218" t="s">
        <v>42</v>
      </c>
      <c r="O412" s="41"/>
      <c r="P412" s="182">
        <f>O412*H412</f>
        <v>0</v>
      </c>
      <c r="Q412" s="182">
        <v>3.0000000000000001E-3</v>
      </c>
      <c r="R412" s="182">
        <f>Q412*H412</f>
        <v>0.16228799999999999</v>
      </c>
      <c r="S412" s="182">
        <v>0</v>
      </c>
      <c r="T412" s="183">
        <f>S412*H412</f>
        <v>0</v>
      </c>
      <c r="AR412" s="23" t="s">
        <v>363</v>
      </c>
      <c r="AT412" s="23" t="s">
        <v>292</v>
      </c>
      <c r="AU412" s="23" t="s">
        <v>81</v>
      </c>
      <c r="AY412" s="23" t="s">
        <v>204</v>
      </c>
      <c r="BE412" s="184">
        <f>IF(N412="základní",J412,0)</f>
        <v>0</v>
      </c>
      <c r="BF412" s="184">
        <f>IF(N412="snížená",J412,0)</f>
        <v>0</v>
      </c>
      <c r="BG412" s="184">
        <f>IF(N412="zákl. přenesená",J412,0)</f>
        <v>0</v>
      </c>
      <c r="BH412" s="184">
        <f>IF(N412="sníž. přenesená",J412,0)</f>
        <v>0</v>
      </c>
      <c r="BI412" s="184">
        <f>IF(N412="nulová",J412,0)</f>
        <v>0</v>
      </c>
      <c r="BJ412" s="23" t="s">
        <v>79</v>
      </c>
      <c r="BK412" s="184">
        <f>ROUND(I412*H412,2)</f>
        <v>0</v>
      </c>
      <c r="BL412" s="23" t="s">
        <v>122</v>
      </c>
      <c r="BM412" s="23" t="s">
        <v>781</v>
      </c>
    </row>
    <row r="413" spans="2:65" s="11" customFormat="1" x14ac:dyDescent="0.35">
      <c r="B413" s="185"/>
      <c r="D413" s="186" t="s">
        <v>213</v>
      </c>
      <c r="F413" s="188" t="s">
        <v>782</v>
      </c>
      <c r="H413" s="189">
        <v>54.095999999999997</v>
      </c>
      <c r="I413" s="190"/>
      <c r="L413" s="185"/>
      <c r="M413" s="191"/>
      <c r="N413" s="192"/>
      <c r="O413" s="192"/>
      <c r="P413" s="192"/>
      <c r="Q413" s="192"/>
      <c r="R413" s="192"/>
      <c r="S413" s="192"/>
      <c r="T413" s="193"/>
      <c r="AT413" s="187" t="s">
        <v>213</v>
      </c>
      <c r="AU413" s="187" t="s">
        <v>81</v>
      </c>
      <c r="AV413" s="11" t="s">
        <v>81</v>
      </c>
      <c r="AW413" s="11" t="s">
        <v>6</v>
      </c>
      <c r="AX413" s="11" t="s">
        <v>79</v>
      </c>
      <c r="AY413" s="187" t="s">
        <v>204</v>
      </c>
    </row>
    <row r="414" spans="2:65" s="1" customFormat="1" ht="25.5" customHeight="1" x14ac:dyDescent="0.35">
      <c r="B414" s="172"/>
      <c r="C414" s="173" t="s">
        <v>783</v>
      </c>
      <c r="D414" s="173" t="s">
        <v>206</v>
      </c>
      <c r="E414" s="174" t="s">
        <v>784</v>
      </c>
      <c r="F414" s="175" t="s">
        <v>785</v>
      </c>
      <c r="G414" s="176" t="s">
        <v>276</v>
      </c>
      <c r="H414" s="177">
        <v>593.88</v>
      </c>
      <c r="I414" s="178"/>
      <c r="J414" s="179">
        <f>ROUND(I414*H414,2)</f>
        <v>0</v>
      </c>
      <c r="K414" s="175" t="s">
        <v>210</v>
      </c>
      <c r="L414" s="40"/>
      <c r="M414" s="180" t="s">
        <v>5</v>
      </c>
      <c r="N414" s="181" t="s">
        <v>42</v>
      </c>
      <c r="O414" s="41"/>
      <c r="P414" s="182">
        <f>O414*H414</f>
        <v>0</v>
      </c>
      <c r="Q414" s="182">
        <v>1.16E-3</v>
      </c>
      <c r="R414" s="182">
        <f>Q414*H414</f>
        <v>0.68890079999999998</v>
      </c>
      <c r="S414" s="182">
        <v>0</v>
      </c>
      <c r="T414" s="183">
        <f>S414*H414</f>
        <v>0</v>
      </c>
      <c r="AR414" s="23" t="s">
        <v>122</v>
      </c>
      <c r="AT414" s="23" t="s">
        <v>206</v>
      </c>
      <c r="AU414" s="23" t="s">
        <v>81</v>
      </c>
      <c r="AY414" s="23" t="s">
        <v>204</v>
      </c>
      <c r="BE414" s="184">
        <f>IF(N414="základní",J414,0)</f>
        <v>0</v>
      </c>
      <c r="BF414" s="184">
        <f>IF(N414="snížená",J414,0)</f>
        <v>0</v>
      </c>
      <c r="BG414" s="184">
        <f>IF(N414="zákl. přenesená",J414,0)</f>
        <v>0</v>
      </c>
      <c r="BH414" s="184">
        <f>IF(N414="sníž. přenesená",J414,0)</f>
        <v>0</v>
      </c>
      <c r="BI414" s="184">
        <f>IF(N414="nulová",J414,0)</f>
        <v>0</v>
      </c>
      <c r="BJ414" s="23" t="s">
        <v>79</v>
      </c>
      <c r="BK414" s="184">
        <f>ROUND(I414*H414,2)</f>
        <v>0</v>
      </c>
      <c r="BL414" s="23" t="s">
        <v>122</v>
      </c>
      <c r="BM414" s="23" t="s">
        <v>786</v>
      </c>
    </row>
    <row r="415" spans="2:65" s="1" customFormat="1" ht="16.5" customHeight="1" x14ac:dyDescent="0.35">
      <c r="B415" s="172"/>
      <c r="C415" s="209" t="s">
        <v>787</v>
      </c>
      <c r="D415" s="209" t="s">
        <v>292</v>
      </c>
      <c r="E415" s="210" t="s">
        <v>788</v>
      </c>
      <c r="F415" s="211" t="s">
        <v>789</v>
      </c>
      <c r="G415" s="212" t="s">
        <v>276</v>
      </c>
      <c r="H415" s="213">
        <v>492.495</v>
      </c>
      <c r="I415" s="214"/>
      <c r="J415" s="215">
        <f>ROUND(I415*H415,2)</f>
        <v>0</v>
      </c>
      <c r="K415" s="211" t="s">
        <v>210</v>
      </c>
      <c r="L415" s="216"/>
      <c r="M415" s="217" t="s">
        <v>5</v>
      </c>
      <c r="N415" s="218" t="s">
        <v>42</v>
      </c>
      <c r="O415" s="41"/>
      <c r="P415" s="182">
        <f>O415*H415</f>
        <v>0</v>
      </c>
      <c r="Q415" s="182">
        <v>4.7999999999999996E-3</v>
      </c>
      <c r="R415" s="182">
        <f>Q415*H415</f>
        <v>2.3639759999999996</v>
      </c>
      <c r="S415" s="182">
        <v>0</v>
      </c>
      <c r="T415" s="183">
        <f>S415*H415</f>
        <v>0</v>
      </c>
      <c r="AR415" s="23" t="s">
        <v>363</v>
      </c>
      <c r="AT415" s="23" t="s">
        <v>292</v>
      </c>
      <c r="AU415" s="23" t="s">
        <v>81</v>
      </c>
      <c r="AY415" s="23" t="s">
        <v>204</v>
      </c>
      <c r="BE415" s="184">
        <f>IF(N415="základní",J415,0)</f>
        <v>0</v>
      </c>
      <c r="BF415" s="184">
        <f>IF(N415="snížená",J415,0)</f>
        <v>0</v>
      </c>
      <c r="BG415" s="184">
        <f>IF(N415="zákl. přenesená",J415,0)</f>
        <v>0</v>
      </c>
      <c r="BH415" s="184">
        <f>IF(N415="sníž. přenesená",J415,0)</f>
        <v>0</v>
      </c>
      <c r="BI415" s="184">
        <f>IF(N415="nulová",J415,0)</f>
        <v>0</v>
      </c>
      <c r="BJ415" s="23" t="s">
        <v>79</v>
      </c>
      <c r="BK415" s="184">
        <f>ROUND(I415*H415,2)</f>
        <v>0</v>
      </c>
      <c r="BL415" s="23" t="s">
        <v>122</v>
      </c>
      <c r="BM415" s="23" t="s">
        <v>790</v>
      </c>
    </row>
    <row r="416" spans="2:65" s="11" customFormat="1" x14ac:dyDescent="0.35">
      <c r="B416" s="185"/>
      <c r="D416" s="186" t="s">
        <v>213</v>
      </c>
      <c r="F416" s="188" t="s">
        <v>791</v>
      </c>
      <c r="H416" s="189">
        <v>492.495</v>
      </c>
      <c r="I416" s="190"/>
      <c r="L416" s="185"/>
      <c r="M416" s="191"/>
      <c r="N416" s="192"/>
      <c r="O416" s="192"/>
      <c r="P416" s="192"/>
      <c r="Q416" s="192"/>
      <c r="R416" s="192"/>
      <c r="S416" s="192"/>
      <c r="T416" s="193"/>
      <c r="AT416" s="187" t="s">
        <v>213</v>
      </c>
      <c r="AU416" s="187" t="s">
        <v>81</v>
      </c>
      <c r="AV416" s="11" t="s">
        <v>81</v>
      </c>
      <c r="AW416" s="11" t="s">
        <v>6</v>
      </c>
      <c r="AX416" s="11" t="s">
        <v>79</v>
      </c>
      <c r="AY416" s="187" t="s">
        <v>204</v>
      </c>
    </row>
    <row r="417" spans="2:65" s="1" customFormat="1" ht="16.5" customHeight="1" x14ac:dyDescent="0.35">
      <c r="B417" s="172"/>
      <c r="C417" s="209" t="s">
        <v>792</v>
      </c>
      <c r="D417" s="209" t="s">
        <v>292</v>
      </c>
      <c r="E417" s="210" t="s">
        <v>793</v>
      </c>
      <c r="F417" s="211" t="s">
        <v>794</v>
      </c>
      <c r="G417" s="212" t="s">
        <v>276</v>
      </c>
      <c r="H417" s="213">
        <v>117.075</v>
      </c>
      <c r="I417" s="214"/>
      <c r="J417" s="215">
        <f>ROUND(I417*H417,2)</f>
        <v>0</v>
      </c>
      <c r="K417" s="211" t="s">
        <v>210</v>
      </c>
      <c r="L417" s="216"/>
      <c r="M417" s="217" t="s">
        <v>5</v>
      </c>
      <c r="N417" s="218" t="s">
        <v>42</v>
      </c>
      <c r="O417" s="41"/>
      <c r="P417" s="182">
        <f>O417*H417</f>
        <v>0</v>
      </c>
      <c r="Q417" s="182">
        <v>3.5000000000000001E-3</v>
      </c>
      <c r="R417" s="182">
        <f>Q417*H417</f>
        <v>0.40976250000000003</v>
      </c>
      <c r="S417" s="182">
        <v>0</v>
      </c>
      <c r="T417" s="183">
        <f>S417*H417</f>
        <v>0</v>
      </c>
      <c r="AR417" s="23" t="s">
        <v>363</v>
      </c>
      <c r="AT417" s="23" t="s">
        <v>292</v>
      </c>
      <c r="AU417" s="23" t="s">
        <v>81</v>
      </c>
      <c r="AY417" s="23" t="s">
        <v>204</v>
      </c>
      <c r="BE417" s="184">
        <f>IF(N417="základní",J417,0)</f>
        <v>0</v>
      </c>
      <c r="BF417" s="184">
        <f>IF(N417="snížená",J417,0)</f>
        <v>0</v>
      </c>
      <c r="BG417" s="184">
        <f>IF(N417="zákl. přenesená",J417,0)</f>
        <v>0</v>
      </c>
      <c r="BH417" s="184">
        <f>IF(N417="sníž. přenesená",J417,0)</f>
        <v>0</v>
      </c>
      <c r="BI417" s="184">
        <f>IF(N417="nulová",J417,0)</f>
        <v>0</v>
      </c>
      <c r="BJ417" s="23" t="s">
        <v>79</v>
      </c>
      <c r="BK417" s="184">
        <f>ROUND(I417*H417,2)</f>
        <v>0</v>
      </c>
      <c r="BL417" s="23" t="s">
        <v>122</v>
      </c>
      <c r="BM417" s="23" t="s">
        <v>795</v>
      </c>
    </row>
    <row r="418" spans="2:65" s="11" customFormat="1" x14ac:dyDescent="0.35">
      <c r="B418" s="185"/>
      <c r="D418" s="186" t="s">
        <v>213</v>
      </c>
      <c r="F418" s="188" t="s">
        <v>796</v>
      </c>
      <c r="H418" s="189">
        <v>117.075</v>
      </c>
      <c r="I418" s="190"/>
      <c r="L418" s="185"/>
      <c r="M418" s="191"/>
      <c r="N418" s="192"/>
      <c r="O418" s="192"/>
      <c r="P418" s="192"/>
      <c r="Q418" s="192"/>
      <c r="R418" s="192"/>
      <c r="S418" s="192"/>
      <c r="T418" s="193"/>
      <c r="AT418" s="187" t="s">
        <v>213</v>
      </c>
      <c r="AU418" s="187" t="s">
        <v>81</v>
      </c>
      <c r="AV418" s="11" t="s">
        <v>81</v>
      </c>
      <c r="AW418" s="11" t="s">
        <v>6</v>
      </c>
      <c r="AX418" s="11" t="s">
        <v>79</v>
      </c>
      <c r="AY418" s="187" t="s">
        <v>204</v>
      </c>
    </row>
    <row r="419" spans="2:65" s="1" customFormat="1" ht="25.5" customHeight="1" x14ac:dyDescent="0.35">
      <c r="B419" s="172"/>
      <c r="C419" s="173" t="s">
        <v>797</v>
      </c>
      <c r="D419" s="173" t="s">
        <v>206</v>
      </c>
      <c r="E419" s="174" t="s">
        <v>798</v>
      </c>
      <c r="F419" s="175" t="s">
        <v>799</v>
      </c>
      <c r="G419" s="176" t="s">
        <v>276</v>
      </c>
      <c r="H419" s="177">
        <v>482.83800000000002</v>
      </c>
      <c r="I419" s="178"/>
      <c r="J419" s="179">
        <f>ROUND(I419*H419,2)</f>
        <v>0</v>
      </c>
      <c r="K419" s="175" t="s">
        <v>210</v>
      </c>
      <c r="L419" s="40"/>
      <c r="M419" s="180" t="s">
        <v>5</v>
      </c>
      <c r="N419" s="181" t="s">
        <v>42</v>
      </c>
      <c r="O419" s="41"/>
      <c r="P419" s="182">
        <f>O419*H419</f>
        <v>0</v>
      </c>
      <c r="Q419" s="182">
        <v>1.16E-3</v>
      </c>
      <c r="R419" s="182">
        <f>Q419*H419</f>
        <v>0.56009207999999999</v>
      </c>
      <c r="S419" s="182">
        <v>0</v>
      </c>
      <c r="T419" s="183">
        <f>S419*H419</f>
        <v>0</v>
      </c>
      <c r="AR419" s="23" t="s">
        <v>122</v>
      </c>
      <c r="AT419" s="23" t="s">
        <v>206</v>
      </c>
      <c r="AU419" s="23" t="s">
        <v>81</v>
      </c>
      <c r="AY419" s="23" t="s">
        <v>204</v>
      </c>
      <c r="BE419" s="184">
        <f>IF(N419="základní",J419,0)</f>
        <v>0</v>
      </c>
      <c r="BF419" s="184">
        <f>IF(N419="snížená",J419,0)</f>
        <v>0</v>
      </c>
      <c r="BG419" s="184">
        <f>IF(N419="zákl. přenesená",J419,0)</f>
        <v>0</v>
      </c>
      <c r="BH419" s="184">
        <f>IF(N419="sníž. přenesená",J419,0)</f>
        <v>0</v>
      </c>
      <c r="BI419" s="184">
        <f>IF(N419="nulová",J419,0)</f>
        <v>0</v>
      </c>
      <c r="BJ419" s="23" t="s">
        <v>79</v>
      </c>
      <c r="BK419" s="184">
        <f>ROUND(I419*H419,2)</f>
        <v>0</v>
      </c>
      <c r="BL419" s="23" t="s">
        <v>122</v>
      </c>
      <c r="BM419" s="23" t="s">
        <v>800</v>
      </c>
    </row>
    <row r="420" spans="2:65" s="1" customFormat="1" ht="16.5" customHeight="1" x14ac:dyDescent="0.35">
      <c r="B420" s="172"/>
      <c r="C420" s="209" t="s">
        <v>801</v>
      </c>
      <c r="D420" s="209" t="s">
        <v>292</v>
      </c>
      <c r="E420" s="210" t="s">
        <v>802</v>
      </c>
      <c r="F420" s="211" t="s">
        <v>803</v>
      </c>
      <c r="G420" s="212" t="s">
        <v>209</v>
      </c>
      <c r="H420" s="213">
        <v>72.426000000000002</v>
      </c>
      <c r="I420" s="214"/>
      <c r="J420" s="215">
        <f>ROUND(I420*H420,2)</f>
        <v>0</v>
      </c>
      <c r="K420" s="211" t="s">
        <v>210</v>
      </c>
      <c r="L420" s="216"/>
      <c r="M420" s="217" t="s">
        <v>5</v>
      </c>
      <c r="N420" s="218" t="s">
        <v>42</v>
      </c>
      <c r="O420" s="41"/>
      <c r="P420" s="182">
        <f>O420*H420</f>
        <v>0</v>
      </c>
      <c r="Q420" s="182">
        <v>2.5000000000000001E-2</v>
      </c>
      <c r="R420" s="182">
        <f>Q420*H420</f>
        <v>1.8106500000000001</v>
      </c>
      <c r="S420" s="182">
        <v>0</v>
      </c>
      <c r="T420" s="183">
        <f>S420*H420</f>
        <v>0</v>
      </c>
      <c r="AR420" s="23" t="s">
        <v>363</v>
      </c>
      <c r="AT420" s="23" t="s">
        <v>292</v>
      </c>
      <c r="AU420" s="23" t="s">
        <v>81</v>
      </c>
      <c r="AY420" s="23" t="s">
        <v>204</v>
      </c>
      <c r="BE420" s="184">
        <f>IF(N420="základní",J420,0)</f>
        <v>0</v>
      </c>
      <c r="BF420" s="184">
        <f>IF(N420="snížená",J420,0)</f>
        <v>0</v>
      </c>
      <c r="BG420" s="184">
        <f>IF(N420="zákl. přenesená",J420,0)</f>
        <v>0</v>
      </c>
      <c r="BH420" s="184">
        <f>IF(N420="sníž. přenesená",J420,0)</f>
        <v>0</v>
      </c>
      <c r="BI420" s="184">
        <f>IF(N420="nulová",J420,0)</f>
        <v>0</v>
      </c>
      <c r="BJ420" s="23" t="s">
        <v>79</v>
      </c>
      <c r="BK420" s="184">
        <f>ROUND(I420*H420,2)</f>
        <v>0</v>
      </c>
      <c r="BL420" s="23" t="s">
        <v>122</v>
      </c>
      <c r="BM420" s="23" t="s">
        <v>804</v>
      </c>
    </row>
    <row r="421" spans="2:65" s="11" customFormat="1" x14ac:dyDescent="0.35">
      <c r="B421" s="185"/>
      <c r="D421" s="186" t="s">
        <v>213</v>
      </c>
      <c r="E421" s="187" t="s">
        <v>5</v>
      </c>
      <c r="F421" s="188" t="s">
        <v>805</v>
      </c>
      <c r="H421" s="189">
        <v>72.426000000000002</v>
      </c>
      <c r="I421" s="190"/>
      <c r="L421" s="185"/>
      <c r="M421" s="191"/>
      <c r="N421" s="192"/>
      <c r="O421" s="192"/>
      <c r="P421" s="192"/>
      <c r="Q421" s="192"/>
      <c r="R421" s="192"/>
      <c r="S421" s="192"/>
      <c r="T421" s="193"/>
      <c r="AT421" s="187" t="s">
        <v>213</v>
      </c>
      <c r="AU421" s="187" t="s">
        <v>81</v>
      </c>
      <c r="AV421" s="11" t="s">
        <v>81</v>
      </c>
      <c r="AW421" s="11" t="s">
        <v>35</v>
      </c>
      <c r="AX421" s="11" t="s">
        <v>71</v>
      </c>
      <c r="AY421" s="187" t="s">
        <v>204</v>
      </c>
    </row>
    <row r="422" spans="2:65" s="12" customFormat="1" x14ac:dyDescent="0.35">
      <c r="B422" s="194"/>
      <c r="D422" s="186" t="s">
        <v>213</v>
      </c>
      <c r="E422" s="195" t="s">
        <v>5</v>
      </c>
      <c r="F422" s="196" t="s">
        <v>215</v>
      </c>
      <c r="H422" s="197">
        <v>72.426000000000002</v>
      </c>
      <c r="I422" s="198"/>
      <c r="L422" s="194"/>
      <c r="M422" s="199"/>
      <c r="N422" s="200"/>
      <c r="O422" s="200"/>
      <c r="P422" s="200"/>
      <c r="Q422" s="200"/>
      <c r="R422" s="200"/>
      <c r="S422" s="200"/>
      <c r="T422" s="201"/>
      <c r="AT422" s="195" t="s">
        <v>213</v>
      </c>
      <c r="AU422" s="195" t="s">
        <v>81</v>
      </c>
      <c r="AV422" s="12" t="s">
        <v>211</v>
      </c>
      <c r="AW422" s="12" t="s">
        <v>35</v>
      </c>
      <c r="AX422" s="12" t="s">
        <v>79</v>
      </c>
      <c r="AY422" s="195" t="s">
        <v>204</v>
      </c>
    </row>
    <row r="423" spans="2:65" s="1" customFormat="1" ht="38.25" customHeight="1" x14ac:dyDescent="0.35">
      <c r="B423" s="172"/>
      <c r="C423" s="173" t="s">
        <v>806</v>
      </c>
      <c r="D423" s="173" t="s">
        <v>206</v>
      </c>
      <c r="E423" s="174" t="s">
        <v>807</v>
      </c>
      <c r="F423" s="175" t="s">
        <v>808</v>
      </c>
      <c r="G423" s="176" t="s">
        <v>265</v>
      </c>
      <c r="H423" s="177">
        <v>7.3010000000000002</v>
      </c>
      <c r="I423" s="178"/>
      <c r="J423" s="179">
        <f>ROUND(I423*H423,2)</f>
        <v>0</v>
      </c>
      <c r="K423" s="175" t="s">
        <v>210</v>
      </c>
      <c r="L423" s="40"/>
      <c r="M423" s="180" t="s">
        <v>5</v>
      </c>
      <c r="N423" s="181" t="s">
        <v>42</v>
      </c>
      <c r="O423" s="41"/>
      <c r="P423" s="182">
        <f>O423*H423</f>
        <v>0</v>
      </c>
      <c r="Q423" s="182">
        <v>0</v>
      </c>
      <c r="R423" s="182">
        <f>Q423*H423</f>
        <v>0</v>
      </c>
      <c r="S423" s="182">
        <v>0</v>
      </c>
      <c r="T423" s="183">
        <f>S423*H423</f>
        <v>0</v>
      </c>
      <c r="AR423" s="23" t="s">
        <v>122</v>
      </c>
      <c r="AT423" s="23" t="s">
        <v>206</v>
      </c>
      <c r="AU423" s="23" t="s">
        <v>81</v>
      </c>
      <c r="AY423" s="23" t="s">
        <v>204</v>
      </c>
      <c r="BE423" s="184">
        <f>IF(N423="základní",J423,0)</f>
        <v>0</v>
      </c>
      <c r="BF423" s="184">
        <f>IF(N423="snížená",J423,0)</f>
        <v>0</v>
      </c>
      <c r="BG423" s="184">
        <f>IF(N423="zákl. přenesená",J423,0)</f>
        <v>0</v>
      </c>
      <c r="BH423" s="184">
        <f>IF(N423="sníž. přenesená",J423,0)</f>
        <v>0</v>
      </c>
      <c r="BI423" s="184">
        <f>IF(N423="nulová",J423,0)</f>
        <v>0</v>
      </c>
      <c r="BJ423" s="23" t="s">
        <v>79</v>
      </c>
      <c r="BK423" s="184">
        <f>ROUND(I423*H423,2)</f>
        <v>0</v>
      </c>
      <c r="BL423" s="23" t="s">
        <v>122</v>
      </c>
      <c r="BM423" s="23" t="s">
        <v>809</v>
      </c>
    </row>
    <row r="424" spans="2:65" s="10" customFormat="1" ht="29.9" customHeight="1" x14ac:dyDescent="0.35">
      <c r="B424" s="159"/>
      <c r="D424" s="160" t="s">
        <v>70</v>
      </c>
      <c r="E424" s="170" t="s">
        <v>810</v>
      </c>
      <c r="F424" s="170" t="s">
        <v>811</v>
      </c>
      <c r="I424" s="162"/>
      <c r="J424" s="171">
        <f>BK424</f>
        <v>0</v>
      </c>
      <c r="L424" s="159"/>
      <c r="M424" s="164"/>
      <c r="N424" s="165"/>
      <c r="O424" s="165"/>
      <c r="P424" s="166">
        <f>SUM(P425:P431)</f>
        <v>0</v>
      </c>
      <c r="Q424" s="165"/>
      <c r="R424" s="166">
        <f>SUM(R425:R431)</f>
        <v>6.79E-3</v>
      </c>
      <c r="S424" s="165"/>
      <c r="T424" s="167">
        <f>SUM(T425:T431)</f>
        <v>0</v>
      </c>
      <c r="AR424" s="160" t="s">
        <v>81</v>
      </c>
      <c r="AT424" s="168" t="s">
        <v>70</v>
      </c>
      <c r="AU424" s="168" t="s">
        <v>79</v>
      </c>
      <c r="AY424" s="160" t="s">
        <v>204</v>
      </c>
      <c r="BK424" s="169">
        <f>SUM(BK425:BK431)</f>
        <v>0</v>
      </c>
    </row>
    <row r="425" spans="2:65" s="1" customFormat="1" ht="25.5" customHeight="1" x14ac:dyDescent="0.35">
      <c r="B425" s="172"/>
      <c r="C425" s="173" t="s">
        <v>812</v>
      </c>
      <c r="D425" s="173" t="s">
        <v>206</v>
      </c>
      <c r="E425" s="174" t="s">
        <v>813</v>
      </c>
      <c r="F425" s="175" t="s">
        <v>814</v>
      </c>
      <c r="G425" s="176" t="s">
        <v>333</v>
      </c>
      <c r="H425" s="177">
        <v>2</v>
      </c>
      <c r="I425" s="178"/>
      <c r="J425" s="179">
        <f>ROUND(I425*H425,2)</f>
        <v>0</v>
      </c>
      <c r="K425" s="175" t="s">
        <v>210</v>
      </c>
      <c r="L425" s="40"/>
      <c r="M425" s="180" t="s">
        <v>5</v>
      </c>
      <c r="N425" s="181" t="s">
        <v>42</v>
      </c>
      <c r="O425" s="41"/>
      <c r="P425" s="182">
        <f>O425*H425</f>
        <v>0</v>
      </c>
      <c r="Q425" s="182">
        <v>2.1800000000000001E-3</v>
      </c>
      <c r="R425" s="182">
        <f>Q425*H425</f>
        <v>4.3600000000000002E-3</v>
      </c>
      <c r="S425" s="182">
        <v>0</v>
      </c>
      <c r="T425" s="183">
        <f>S425*H425</f>
        <v>0</v>
      </c>
      <c r="AR425" s="23" t="s">
        <v>122</v>
      </c>
      <c r="AT425" s="23" t="s">
        <v>206</v>
      </c>
      <c r="AU425" s="23" t="s">
        <v>81</v>
      </c>
      <c r="AY425" s="23" t="s">
        <v>204</v>
      </c>
      <c r="BE425" s="184">
        <f>IF(N425="základní",J425,0)</f>
        <v>0</v>
      </c>
      <c r="BF425" s="184">
        <f>IF(N425="snížená",J425,0)</f>
        <v>0</v>
      </c>
      <c r="BG425" s="184">
        <f>IF(N425="zákl. přenesená",J425,0)</f>
        <v>0</v>
      </c>
      <c r="BH425" s="184">
        <f>IF(N425="sníž. přenesená",J425,0)</f>
        <v>0</v>
      </c>
      <c r="BI425" s="184">
        <f>IF(N425="nulová",J425,0)</f>
        <v>0</v>
      </c>
      <c r="BJ425" s="23" t="s">
        <v>79</v>
      </c>
      <c r="BK425" s="184">
        <f>ROUND(I425*H425,2)</f>
        <v>0</v>
      </c>
      <c r="BL425" s="23" t="s">
        <v>122</v>
      </c>
      <c r="BM425" s="23" t="s">
        <v>815</v>
      </c>
    </row>
    <row r="426" spans="2:65" s="11" customFormat="1" x14ac:dyDescent="0.35">
      <c r="B426" s="185"/>
      <c r="D426" s="186" t="s">
        <v>213</v>
      </c>
      <c r="E426" s="187" t="s">
        <v>5</v>
      </c>
      <c r="F426" s="188" t="s">
        <v>816</v>
      </c>
      <c r="H426" s="189">
        <v>2</v>
      </c>
      <c r="I426" s="190"/>
      <c r="L426" s="185"/>
      <c r="M426" s="191"/>
      <c r="N426" s="192"/>
      <c r="O426" s="192"/>
      <c r="P426" s="192"/>
      <c r="Q426" s="192"/>
      <c r="R426" s="192"/>
      <c r="S426" s="192"/>
      <c r="T426" s="193"/>
      <c r="AT426" s="187" t="s">
        <v>213</v>
      </c>
      <c r="AU426" s="187" t="s">
        <v>81</v>
      </c>
      <c r="AV426" s="11" t="s">
        <v>81</v>
      </c>
      <c r="AW426" s="11" t="s">
        <v>35</v>
      </c>
      <c r="AX426" s="11" t="s">
        <v>71</v>
      </c>
      <c r="AY426" s="187" t="s">
        <v>204</v>
      </c>
    </row>
    <row r="427" spans="2:65" s="12" customFormat="1" x14ac:dyDescent="0.35">
      <c r="B427" s="194"/>
      <c r="D427" s="186" t="s">
        <v>213</v>
      </c>
      <c r="E427" s="195" t="s">
        <v>5</v>
      </c>
      <c r="F427" s="196" t="s">
        <v>215</v>
      </c>
      <c r="H427" s="197">
        <v>2</v>
      </c>
      <c r="I427" s="198"/>
      <c r="L427" s="194"/>
      <c r="M427" s="199"/>
      <c r="N427" s="200"/>
      <c r="O427" s="200"/>
      <c r="P427" s="200"/>
      <c r="Q427" s="200"/>
      <c r="R427" s="200"/>
      <c r="S427" s="200"/>
      <c r="T427" s="201"/>
      <c r="AT427" s="195" t="s">
        <v>213</v>
      </c>
      <c r="AU427" s="195" t="s">
        <v>81</v>
      </c>
      <c r="AV427" s="12" t="s">
        <v>211</v>
      </c>
      <c r="AW427" s="12" t="s">
        <v>35</v>
      </c>
      <c r="AX427" s="12" t="s">
        <v>79</v>
      </c>
      <c r="AY427" s="195" t="s">
        <v>204</v>
      </c>
    </row>
    <row r="428" spans="2:65" s="1" customFormat="1" ht="25.5" customHeight="1" x14ac:dyDescent="0.35">
      <c r="B428" s="172"/>
      <c r="C428" s="173" t="s">
        <v>817</v>
      </c>
      <c r="D428" s="173" t="s">
        <v>206</v>
      </c>
      <c r="E428" s="174" t="s">
        <v>818</v>
      </c>
      <c r="F428" s="175" t="s">
        <v>819</v>
      </c>
      <c r="G428" s="176" t="s">
        <v>333</v>
      </c>
      <c r="H428" s="177">
        <v>1</v>
      </c>
      <c r="I428" s="178"/>
      <c r="J428" s="179">
        <f>ROUND(I428*H428,2)</f>
        <v>0</v>
      </c>
      <c r="K428" s="175" t="s">
        <v>210</v>
      </c>
      <c r="L428" s="40"/>
      <c r="M428" s="180" t="s">
        <v>5</v>
      </c>
      <c r="N428" s="181" t="s">
        <v>42</v>
      </c>
      <c r="O428" s="41"/>
      <c r="P428" s="182">
        <f>O428*H428</f>
        <v>0</v>
      </c>
      <c r="Q428" s="182">
        <v>2.4299999999999999E-3</v>
      </c>
      <c r="R428" s="182">
        <f>Q428*H428</f>
        <v>2.4299999999999999E-3</v>
      </c>
      <c r="S428" s="182">
        <v>0</v>
      </c>
      <c r="T428" s="183">
        <f>S428*H428</f>
        <v>0</v>
      </c>
      <c r="AR428" s="23" t="s">
        <v>122</v>
      </c>
      <c r="AT428" s="23" t="s">
        <v>206</v>
      </c>
      <c r="AU428" s="23" t="s">
        <v>81</v>
      </c>
      <c r="AY428" s="23" t="s">
        <v>204</v>
      </c>
      <c r="BE428" s="184">
        <f>IF(N428="základní",J428,0)</f>
        <v>0</v>
      </c>
      <c r="BF428" s="184">
        <f>IF(N428="snížená",J428,0)</f>
        <v>0</v>
      </c>
      <c r="BG428" s="184">
        <f>IF(N428="zákl. přenesená",J428,0)</f>
        <v>0</v>
      </c>
      <c r="BH428" s="184">
        <f>IF(N428="sníž. přenesená",J428,0)</f>
        <v>0</v>
      </c>
      <c r="BI428" s="184">
        <f>IF(N428="nulová",J428,0)</f>
        <v>0</v>
      </c>
      <c r="BJ428" s="23" t="s">
        <v>79</v>
      </c>
      <c r="BK428" s="184">
        <f>ROUND(I428*H428,2)</f>
        <v>0</v>
      </c>
      <c r="BL428" s="23" t="s">
        <v>122</v>
      </c>
      <c r="BM428" s="23" t="s">
        <v>820</v>
      </c>
    </row>
    <row r="429" spans="2:65" s="11" customFormat="1" x14ac:dyDescent="0.35">
      <c r="B429" s="185"/>
      <c r="D429" s="186" t="s">
        <v>213</v>
      </c>
      <c r="E429" s="187" t="s">
        <v>5</v>
      </c>
      <c r="F429" s="188" t="s">
        <v>821</v>
      </c>
      <c r="H429" s="189">
        <v>1</v>
      </c>
      <c r="I429" s="190"/>
      <c r="L429" s="185"/>
      <c r="M429" s="191"/>
      <c r="N429" s="192"/>
      <c r="O429" s="192"/>
      <c r="P429" s="192"/>
      <c r="Q429" s="192"/>
      <c r="R429" s="192"/>
      <c r="S429" s="192"/>
      <c r="T429" s="193"/>
      <c r="AT429" s="187" t="s">
        <v>213</v>
      </c>
      <c r="AU429" s="187" t="s">
        <v>81</v>
      </c>
      <c r="AV429" s="11" t="s">
        <v>81</v>
      </c>
      <c r="AW429" s="11" t="s">
        <v>35</v>
      </c>
      <c r="AX429" s="11" t="s">
        <v>71</v>
      </c>
      <c r="AY429" s="187" t="s">
        <v>204</v>
      </c>
    </row>
    <row r="430" spans="2:65" s="12" customFormat="1" x14ac:dyDescent="0.35">
      <c r="B430" s="194"/>
      <c r="D430" s="186" t="s">
        <v>213</v>
      </c>
      <c r="E430" s="195" t="s">
        <v>5</v>
      </c>
      <c r="F430" s="196" t="s">
        <v>215</v>
      </c>
      <c r="H430" s="197">
        <v>1</v>
      </c>
      <c r="I430" s="198"/>
      <c r="L430" s="194"/>
      <c r="M430" s="199"/>
      <c r="N430" s="200"/>
      <c r="O430" s="200"/>
      <c r="P430" s="200"/>
      <c r="Q430" s="200"/>
      <c r="R430" s="200"/>
      <c r="S430" s="200"/>
      <c r="T430" s="201"/>
      <c r="AT430" s="195" t="s">
        <v>213</v>
      </c>
      <c r="AU430" s="195" t="s">
        <v>81</v>
      </c>
      <c r="AV430" s="12" t="s">
        <v>211</v>
      </c>
      <c r="AW430" s="12" t="s">
        <v>35</v>
      </c>
      <c r="AX430" s="12" t="s">
        <v>79</v>
      </c>
      <c r="AY430" s="195" t="s">
        <v>204</v>
      </c>
    </row>
    <row r="431" spans="2:65" s="1" customFormat="1" ht="38.25" customHeight="1" x14ac:dyDescent="0.35">
      <c r="B431" s="172"/>
      <c r="C431" s="173" t="s">
        <v>822</v>
      </c>
      <c r="D431" s="173" t="s">
        <v>206</v>
      </c>
      <c r="E431" s="174" t="s">
        <v>823</v>
      </c>
      <c r="F431" s="175" t="s">
        <v>824</v>
      </c>
      <c r="G431" s="176" t="s">
        <v>265</v>
      </c>
      <c r="H431" s="177">
        <v>7.0000000000000001E-3</v>
      </c>
      <c r="I431" s="178"/>
      <c r="J431" s="179">
        <f>ROUND(I431*H431,2)</f>
        <v>0</v>
      </c>
      <c r="K431" s="175" t="s">
        <v>210</v>
      </c>
      <c r="L431" s="40"/>
      <c r="M431" s="180" t="s">
        <v>5</v>
      </c>
      <c r="N431" s="181" t="s">
        <v>42</v>
      </c>
      <c r="O431" s="41"/>
      <c r="P431" s="182">
        <f>O431*H431</f>
        <v>0</v>
      </c>
      <c r="Q431" s="182">
        <v>0</v>
      </c>
      <c r="R431" s="182">
        <f>Q431*H431</f>
        <v>0</v>
      </c>
      <c r="S431" s="182">
        <v>0</v>
      </c>
      <c r="T431" s="183">
        <f>S431*H431</f>
        <v>0</v>
      </c>
      <c r="AR431" s="23" t="s">
        <v>122</v>
      </c>
      <c r="AT431" s="23" t="s">
        <v>206</v>
      </c>
      <c r="AU431" s="23" t="s">
        <v>81</v>
      </c>
      <c r="AY431" s="23" t="s">
        <v>204</v>
      </c>
      <c r="BE431" s="184">
        <f>IF(N431="základní",J431,0)</f>
        <v>0</v>
      </c>
      <c r="BF431" s="184">
        <f>IF(N431="snížená",J431,0)</f>
        <v>0</v>
      </c>
      <c r="BG431" s="184">
        <f>IF(N431="zákl. přenesená",J431,0)</f>
        <v>0</v>
      </c>
      <c r="BH431" s="184">
        <f>IF(N431="sníž. přenesená",J431,0)</f>
        <v>0</v>
      </c>
      <c r="BI431" s="184">
        <f>IF(N431="nulová",J431,0)</f>
        <v>0</v>
      </c>
      <c r="BJ431" s="23" t="s">
        <v>79</v>
      </c>
      <c r="BK431" s="184">
        <f>ROUND(I431*H431,2)</f>
        <v>0</v>
      </c>
      <c r="BL431" s="23" t="s">
        <v>122</v>
      </c>
      <c r="BM431" s="23" t="s">
        <v>825</v>
      </c>
    </row>
    <row r="432" spans="2:65" s="10" customFormat="1" ht="29.9" customHeight="1" x14ac:dyDescent="0.35">
      <c r="B432" s="159"/>
      <c r="D432" s="160" t="s">
        <v>70</v>
      </c>
      <c r="E432" s="170" t="s">
        <v>826</v>
      </c>
      <c r="F432" s="170" t="s">
        <v>827</v>
      </c>
      <c r="I432" s="162"/>
      <c r="J432" s="171">
        <f>BK432</f>
        <v>0</v>
      </c>
      <c r="L432" s="159"/>
      <c r="M432" s="164"/>
      <c r="N432" s="165"/>
      <c r="O432" s="165"/>
      <c r="P432" s="166">
        <f>SUM(P433:P440)</f>
        <v>0</v>
      </c>
      <c r="Q432" s="165"/>
      <c r="R432" s="166">
        <f>SUM(R433:R440)</f>
        <v>0</v>
      </c>
      <c r="S432" s="165"/>
      <c r="T432" s="167">
        <f>SUM(T433:T440)</f>
        <v>1.0126199999999999</v>
      </c>
      <c r="AR432" s="160" t="s">
        <v>81</v>
      </c>
      <c r="AT432" s="168" t="s">
        <v>70</v>
      </c>
      <c r="AU432" s="168" t="s">
        <v>79</v>
      </c>
      <c r="AY432" s="160" t="s">
        <v>204</v>
      </c>
      <c r="BK432" s="169">
        <f>SUM(BK433:BK440)</f>
        <v>0</v>
      </c>
    </row>
    <row r="433" spans="2:65" s="1" customFormat="1" ht="16.5" customHeight="1" x14ac:dyDescent="0.35">
      <c r="B433" s="172"/>
      <c r="C433" s="173" t="s">
        <v>828</v>
      </c>
      <c r="D433" s="173" t="s">
        <v>206</v>
      </c>
      <c r="E433" s="174" t="s">
        <v>829</v>
      </c>
      <c r="F433" s="175" t="s">
        <v>830</v>
      </c>
      <c r="G433" s="176" t="s">
        <v>831</v>
      </c>
      <c r="H433" s="177">
        <v>8</v>
      </c>
      <c r="I433" s="178"/>
      <c r="J433" s="179">
        <f t="shared" ref="J433:J440" si="10">ROUND(I433*H433,2)</f>
        <v>0</v>
      </c>
      <c r="K433" s="175" t="s">
        <v>210</v>
      </c>
      <c r="L433" s="40"/>
      <c r="M433" s="180" t="s">
        <v>5</v>
      </c>
      <c r="N433" s="181" t="s">
        <v>42</v>
      </c>
      <c r="O433" s="41"/>
      <c r="P433" s="182">
        <f t="shared" ref="P433:P440" si="11">O433*H433</f>
        <v>0</v>
      </c>
      <c r="Q433" s="182">
        <v>0</v>
      </c>
      <c r="R433" s="182">
        <f t="shared" ref="R433:R440" si="12">Q433*H433</f>
        <v>0</v>
      </c>
      <c r="S433" s="182">
        <v>1.933E-2</v>
      </c>
      <c r="T433" s="183">
        <f t="shared" ref="T433:T440" si="13">S433*H433</f>
        <v>0.15464</v>
      </c>
      <c r="AR433" s="23" t="s">
        <v>122</v>
      </c>
      <c r="AT433" s="23" t="s">
        <v>206</v>
      </c>
      <c r="AU433" s="23" t="s">
        <v>81</v>
      </c>
      <c r="AY433" s="23" t="s">
        <v>204</v>
      </c>
      <c r="BE433" s="184">
        <f t="shared" ref="BE433:BE440" si="14">IF(N433="základní",J433,0)</f>
        <v>0</v>
      </c>
      <c r="BF433" s="184">
        <f t="shared" ref="BF433:BF440" si="15">IF(N433="snížená",J433,0)</f>
        <v>0</v>
      </c>
      <c r="BG433" s="184">
        <f t="shared" ref="BG433:BG440" si="16">IF(N433="zákl. přenesená",J433,0)</f>
        <v>0</v>
      </c>
      <c r="BH433" s="184">
        <f t="shared" ref="BH433:BH440" si="17">IF(N433="sníž. přenesená",J433,0)</f>
        <v>0</v>
      </c>
      <c r="BI433" s="184">
        <f t="shared" ref="BI433:BI440" si="18">IF(N433="nulová",J433,0)</f>
        <v>0</v>
      </c>
      <c r="BJ433" s="23" t="s">
        <v>79</v>
      </c>
      <c r="BK433" s="184">
        <f t="shared" ref="BK433:BK440" si="19">ROUND(I433*H433,2)</f>
        <v>0</v>
      </c>
      <c r="BL433" s="23" t="s">
        <v>122</v>
      </c>
      <c r="BM433" s="23" t="s">
        <v>832</v>
      </c>
    </row>
    <row r="434" spans="2:65" s="1" customFormat="1" ht="16.5" customHeight="1" x14ac:dyDescent="0.35">
      <c r="B434" s="172"/>
      <c r="C434" s="173" t="s">
        <v>833</v>
      </c>
      <c r="D434" s="173" t="s">
        <v>206</v>
      </c>
      <c r="E434" s="174" t="s">
        <v>834</v>
      </c>
      <c r="F434" s="175" t="s">
        <v>835</v>
      </c>
      <c r="G434" s="176" t="s">
        <v>831</v>
      </c>
      <c r="H434" s="177">
        <v>14</v>
      </c>
      <c r="I434" s="178"/>
      <c r="J434" s="179">
        <f t="shared" si="10"/>
        <v>0</v>
      </c>
      <c r="K434" s="175" t="s">
        <v>210</v>
      </c>
      <c r="L434" s="40"/>
      <c r="M434" s="180" t="s">
        <v>5</v>
      </c>
      <c r="N434" s="181" t="s">
        <v>42</v>
      </c>
      <c r="O434" s="41"/>
      <c r="P434" s="182">
        <f t="shared" si="11"/>
        <v>0</v>
      </c>
      <c r="Q434" s="182">
        <v>0</v>
      </c>
      <c r="R434" s="182">
        <f t="shared" si="12"/>
        <v>0</v>
      </c>
      <c r="S434" s="182">
        <v>1.9460000000000002E-2</v>
      </c>
      <c r="T434" s="183">
        <f t="shared" si="13"/>
        <v>0.27244000000000002</v>
      </c>
      <c r="AR434" s="23" t="s">
        <v>122</v>
      </c>
      <c r="AT434" s="23" t="s">
        <v>206</v>
      </c>
      <c r="AU434" s="23" t="s">
        <v>81</v>
      </c>
      <c r="AY434" s="23" t="s">
        <v>204</v>
      </c>
      <c r="BE434" s="184">
        <f t="shared" si="14"/>
        <v>0</v>
      </c>
      <c r="BF434" s="184">
        <f t="shared" si="15"/>
        <v>0</v>
      </c>
      <c r="BG434" s="184">
        <f t="shared" si="16"/>
        <v>0</v>
      </c>
      <c r="BH434" s="184">
        <f t="shared" si="17"/>
        <v>0</v>
      </c>
      <c r="BI434" s="184">
        <f t="shared" si="18"/>
        <v>0</v>
      </c>
      <c r="BJ434" s="23" t="s">
        <v>79</v>
      </c>
      <c r="BK434" s="184">
        <f t="shared" si="19"/>
        <v>0</v>
      </c>
      <c r="BL434" s="23" t="s">
        <v>122</v>
      </c>
      <c r="BM434" s="23" t="s">
        <v>836</v>
      </c>
    </row>
    <row r="435" spans="2:65" s="1" customFormat="1" ht="16.5" customHeight="1" x14ac:dyDescent="0.35">
      <c r="B435" s="172"/>
      <c r="C435" s="173" t="s">
        <v>837</v>
      </c>
      <c r="D435" s="173" t="s">
        <v>206</v>
      </c>
      <c r="E435" s="174" t="s">
        <v>838</v>
      </c>
      <c r="F435" s="175" t="s">
        <v>839</v>
      </c>
      <c r="G435" s="176" t="s">
        <v>831</v>
      </c>
      <c r="H435" s="177">
        <v>4</v>
      </c>
      <c r="I435" s="178"/>
      <c r="J435" s="179">
        <f t="shared" si="10"/>
        <v>0</v>
      </c>
      <c r="K435" s="175" t="s">
        <v>210</v>
      </c>
      <c r="L435" s="40"/>
      <c r="M435" s="180" t="s">
        <v>5</v>
      </c>
      <c r="N435" s="181" t="s">
        <v>42</v>
      </c>
      <c r="O435" s="41"/>
      <c r="P435" s="182">
        <f t="shared" si="11"/>
        <v>0</v>
      </c>
      <c r="Q435" s="182">
        <v>0</v>
      </c>
      <c r="R435" s="182">
        <f t="shared" si="12"/>
        <v>0</v>
      </c>
      <c r="S435" s="182">
        <v>8.7999999999999995E-2</v>
      </c>
      <c r="T435" s="183">
        <f t="shared" si="13"/>
        <v>0.35199999999999998</v>
      </c>
      <c r="AR435" s="23" t="s">
        <v>122</v>
      </c>
      <c r="AT435" s="23" t="s">
        <v>206</v>
      </c>
      <c r="AU435" s="23" t="s">
        <v>81</v>
      </c>
      <c r="AY435" s="23" t="s">
        <v>204</v>
      </c>
      <c r="BE435" s="184">
        <f t="shared" si="14"/>
        <v>0</v>
      </c>
      <c r="BF435" s="184">
        <f t="shared" si="15"/>
        <v>0</v>
      </c>
      <c r="BG435" s="184">
        <f t="shared" si="16"/>
        <v>0</v>
      </c>
      <c r="BH435" s="184">
        <f t="shared" si="17"/>
        <v>0</v>
      </c>
      <c r="BI435" s="184">
        <f t="shared" si="18"/>
        <v>0</v>
      </c>
      <c r="BJ435" s="23" t="s">
        <v>79</v>
      </c>
      <c r="BK435" s="184">
        <f t="shared" si="19"/>
        <v>0</v>
      </c>
      <c r="BL435" s="23" t="s">
        <v>122</v>
      </c>
      <c r="BM435" s="23" t="s">
        <v>840</v>
      </c>
    </row>
    <row r="436" spans="2:65" s="1" customFormat="1" ht="16.5" customHeight="1" x14ac:dyDescent="0.35">
      <c r="B436" s="172"/>
      <c r="C436" s="173" t="s">
        <v>841</v>
      </c>
      <c r="D436" s="173" t="s">
        <v>206</v>
      </c>
      <c r="E436" s="174" t="s">
        <v>842</v>
      </c>
      <c r="F436" s="175" t="s">
        <v>843</v>
      </c>
      <c r="G436" s="176" t="s">
        <v>831</v>
      </c>
      <c r="H436" s="177">
        <v>4</v>
      </c>
      <c r="I436" s="178"/>
      <c r="J436" s="179">
        <f t="shared" si="10"/>
        <v>0</v>
      </c>
      <c r="K436" s="175" t="s">
        <v>210</v>
      </c>
      <c r="L436" s="40"/>
      <c r="M436" s="180" t="s">
        <v>5</v>
      </c>
      <c r="N436" s="181" t="s">
        <v>42</v>
      </c>
      <c r="O436" s="41"/>
      <c r="P436" s="182">
        <f t="shared" si="11"/>
        <v>0</v>
      </c>
      <c r="Q436" s="182">
        <v>0</v>
      </c>
      <c r="R436" s="182">
        <f t="shared" si="12"/>
        <v>0</v>
      </c>
      <c r="S436" s="182">
        <v>2.4500000000000001E-2</v>
      </c>
      <c r="T436" s="183">
        <f t="shared" si="13"/>
        <v>9.8000000000000004E-2</v>
      </c>
      <c r="AR436" s="23" t="s">
        <v>122</v>
      </c>
      <c r="AT436" s="23" t="s">
        <v>206</v>
      </c>
      <c r="AU436" s="23" t="s">
        <v>81</v>
      </c>
      <c r="AY436" s="23" t="s">
        <v>204</v>
      </c>
      <c r="BE436" s="184">
        <f t="shared" si="14"/>
        <v>0</v>
      </c>
      <c r="BF436" s="184">
        <f t="shared" si="15"/>
        <v>0</v>
      </c>
      <c r="BG436" s="184">
        <f t="shared" si="16"/>
        <v>0</v>
      </c>
      <c r="BH436" s="184">
        <f t="shared" si="17"/>
        <v>0</v>
      </c>
      <c r="BI436" s="184">
        <f t="shared" si="18"/>
        <v>0</v>
      </c>
      <c r="BJ436" s="23" t="s">
        <v>79</v>
      </c>
      <c r="BK436" s="184">
        <f t="shared" si="19"/>
        <v>0</v>
      </c>
      <c r="BL436" s="23" t="s">
        <v>122</v>
      </c>
      <c r="BM436" s="23" t="s">
        <v>844</v>
      </c>
    </row>
    <row r="437" spans="2:65" s="1" customFormat="1" ht="25.5" customHeight="1" x14ac:dyDescent="0.35">
      <c r="B437" s="172"/>
      <c r="C437" s="173" t="s">
        <v>845</v>
      </c>
      <c r="D437" s="173" t="s">
        <v>206</v>
      </c>
      <c r="E437" s="174" t="s">
        <v>846</v>
      </c>
      <c r="F437" s="175" t="s">
        <v>847</v>
      </c>
      <c r="G437" s="176" t="s">
        <v>831</v>
      </c>
      <c r="H437" s="177">
        <v>2</v>
      </c>
      <c r="I437" s="178"/>
      <c r="J437" s="179">
        <f t="shared" si="10"/>
        <v>0</v>
      </c>
      <c r="K437" s="175" t="s">
        <v>210</v>
      </c>
      <c r="L437" s="40"/>
      <c r="M437" s="180" t="s">
        <v>5</v>
      </c>
      <c r="N437" s="181" t="s">
        <v>42</v>
      </c>
      <c r="O437" s="41"/>
      <c r="P437" s="182">
        <f t="shared" si="11"/>
        <v>0</v>
      </c>
      <c r="Q437" s="182">
        <v>0</v>
      </c>
      <c r="R437" s="182">
        <f t="shared" si="12"/>
        <v>0</v>
      </c>
      <c r="S437" s="182">
        <v>4.3929999999999997E-2</v>
      </c>
      <c r="T437" s="183">
        <f t="shared" si="13"/>
        <v>8.7859999999999994E-2</v>
      </c>
      <c r="AR437" s="23" t="s">
        <v>122</v>
      </c>
      <c r="AT437" s="23" t="s">
        <v>206</v>
      </c>
      <c r="AU437" s="23" t="s">
        <v>81</v>
      </c>
      <c r="AY437" s="23" t="s">
        <v>204</v>
      </c>
      <c r="BE437" s="184">
        <f t="shared" si="14"/>
        <v>0</v>
      </c>
      <c r="BF437" s="184">
        <f t="shared" si="15"/>
        <v>0</v>
      </c>
      <c r="BG437" s="184">
        <f t="shared" si="16"/>
        <v>0</v>
      </c>
      <c r="BH437" s="184">
        <f t="shared" si="17"/>
        <v>0</v>
      </c>
      <c r="BI437" s="184">
        <f t="shared" si="18"/>
        <v>0</v>
      </c>
      <c r="BJ437" s="23" t="s">
        <v>79</v>
      </c>
      <c r="BK437" s="184">
        <f t="shared" si="19"/>
        <v>0</v>
      </c>
      <c r="BL437" s="23" t="s">
        <v>122</v>
      </c>
      <c r="BM437" s="23" t="s">
        <v>848</v>
      </c>
    </row>
    <row r="438" spans="2:65" s="1" customFormat="1" ht="16.5" customHeight="1" x14ac:dyDescent="0.35">
      <c r="B438" s="172"/>
      <c r="C438" s="173" t="s">
        <v>849</v>
      </c>
      <c r="D438" s="173" t="s">
        <v>206</v>
      </c>
      <c r="E438" s="174" t="s">
        <v>850</v>
      </c>
      <c r="F438" s="175" t="s">
        <v>851</v>
      </c>
      <c r="G438" s="176" t="s">
        <v>333</v>
      </c>
      <c r="H438" s="177">
        <v>28</v>
      </c>
      <c r="I438" s="178"/>
      <c r="J438" s="179">
        <f t="shared" si="10"/>
        <v>0</v>
      </c>
      <c r="K438" s="175" t="s">
        <v>210</v>
      </c>
      <c r="L438" s="40"/>
      <c r="M438" s="180" t="s">
        <v>5</v>
      </c>
      <c r="N438" s="181" t="s">
        <v>42</v>
      </c>
      <c r="O438" s="41"/>
      <c r="P438" s="182">
        <f t="shared" si="11"/>
        <v>0</v>
      </c>
      <c r="Q438" s="182">
        <v>0</v>
      </c>
      <c r="R438" s="182">
        <f t="shared" si="12"/>
        <v>0</v>
      </c>
      <c r="S438" s="182">
        <v>4.8999999999999998E-4</v>
      </c>
      <c r="T438" s="183">
        <f t="shared" si="13"/>
        <v>1.372E-2</v>
      </c>
      <c r="AR438" s="23" t="s">
        <v>122</v>
      </c>
      <c r="AT438" s="23" t="s">
        <v>206</v>
      </c>
      <c r="AU438" s="23" t="s">
        <v>81</v>
      </c>
      <c r="AY438" s="23" t="s">
        <v>204</v>
      </c>
      <c r="BE438" s="184">
        <f t="shared" si="14"/>
        <v>0</v>
      </c>
      <c r="BF438" s="184">
        <f t="shared" si="15"/>
        <v>0</v>
      </c>
      <c r="BG438" s="184">
        <f t="shared" si="16"/>
        <v>0</v>
      </c>
      <c r="BH438" s="184">
        <f t="shared" si="17"/>
        <v>0</v>
      </c>
      <c r="BI438" s="184">
        <f t="shared" si="18"/>
        <v>0</v>
      </c>
      <c r="BJ438" s="23" t="s">
        <v>79</v>
      </c>
      <c r="BK438" s="184">
        <f t="shared" si="19"/>
        <v>0</v>
      </c>
      <c r="BL438" s="23" t="s">
        <v>122</v>
      </c>
      <c r="BM438" s="23" t="s">
        <v>852</v>
      </c>
    </row>
    <row r="439" spans="2:65" s="1" customFormat="1" ht="16.5" customHeight="1" x14ac:dyDescent="0.35">
      <c r="B439" s="172"/>
      <c r="C439" s="173" t="s">
        <v>853</v>
      </c>
      <c r="D439" s="173" t="s">
        <v>206</v>
      </c>
      <c r="E439" s="174" t="s">
        <v>854</v>
      </c>
      <c r="F439" s="175" t="s">
        <v>855</v>
      </c>
      <c r="G439" s="176" t="s">
        <v>831</v>
      </c>
      <c r="H439" s="177">
        <v>16</v>
      </c>
      <c r="I439" s="178"/>
      <c r="J439" s="179">
        <f t="shared" si="10"/>
        <v>0</v>
      </c>
      <c r="K439" s="175" t="s">
        <v>210</v>
      </c>
      <c r="L439" s="40"/>
      <c r="M439" s="180" t="s">
        <v>5</v>
      </c>
      <c r="N439" s="181" t="s">
        <v>42</v>
      </c>
      <c r="O439" s="41"/>
      <c r="P439" s="182">
        <f t="shared" si="11"/>
        <v>0</v>
      </c>
      <c r="Q439" s="182">
        <v>0</v>
      </c>
      <c r="R439" s="182">
        <f t="shared" si="12"/>
        <v>0</v>
      </c>
      <c r="S439" s="182">
        <v>1.56E-3</v>
      </c>
      <c r="T439" s="183">
        <f t="shared" si="13"/>
        <v>2.496E-2</v>
      </c>
      <c r="AR439" s="23" t="s">
        <v>122</v>
      </c>
      <c r="AT439" s="23" t="s">
        <v>206</v>
      </c>
      <c r="AU439" s="23" t="s">
        <v>81</v>
      </c>
      <c r="AY439" s="23" t="s">
        <v>204</v>
      </c>
      <c r="BE439" s="184">
        <f t="shared" si="14"/>
        <v>0</v>
      </c>
      <c r="BF439" s="184">
        <f t="shared" si="15"/>
        <v>0</v>
      </c>
      <c r="BG439" s="184">
        <f t="shared" si="16"/>
        <v>0</v>
      </c>
      <c r="BH439" s="184">
        <f t="shared" si="17"/>
        <v>0</v>
      </c>
      <c r="BI439" s="184">
        <f t="shared" si="18"/>
        <v>0</v>
      </c>
      <c r="BJ439" s="23" t="s">
        <v>79</v>
      </c>
      <c r="BK439" s="184">
        <f t="shared" si="19"/>
        <v>0</v>
      </c>
      <c r="BL439" s="23" t="s">
        <v>122</v>
      </c>
      <c r="BM439" s="23" t="s">
        <v>856</v>
      </c>
    </row>
    <row r="440" spans="2:65" s="1" customFormat="1" ht="16.5" customHeight="1" x14ac:dyDescent="0.35">
      <c r="B440" s="172"/>
      <c r="C440" s="173" t="s">
        <v>857</v>
      </c>
      <c r="D440" s="173" t="s">
        <v>206</v>
      </c>
      <c r="E440" s="174" t="s">
        <v>858</v>
      </c>
      <c r="F440" s="175" t="s">
        <v>859</v>
      </c>
      <c r="G440" s="176" t="s">
        <v>333</v>
      </c>
      <c r="H440" s="177">
        <v>4</v>
      </c>
      <c r="I440" s="178"/>
      <c r="J440" s="179">
        <f t="shared" si="10"/>
        <v>0</v>
      </c>
      <c r="K440" s="175" t="s">
        <v>210</v>
      </c>
      <c r="L440" s="40"/>
      <c r="M440" s="180" t="s">
        <v>5</v>
      </c>
      <c r="N440" s="181" t="s">
        <v>42</v>
      </c>
      <c r="O440" s="41"/>
      <c r="P440" s="182">
        <f t="shared" si="11"/>
        <v>0</v>
      </c>
      <c r="Q440" s="182">
        <v>0</v>
      </c>
      <c r="R440" s="182">
        <f t="shared" si="12"/>
        <v>0</v>
      </c>
      <c r="S440" s="182">
        <v>2.2499999999999998E-3</v>
      </c>
      <c r="T440" s="183">
        <f t="shared" si="13"/>
        <v>8.9999999999999993E-3</v>
      </c>
      <c r="AR440" s="23" t="s">
        <v>122</v>
      </c>
      <c r="AT440" s="23" t="s">
        <v>206</v>
      </c>
      <c r="AU440" s="23" t="s">
        <v>81</v>
      </c>
      <c r="AY440" s="23" t="s">
        <v>204</v>
      </c>
      <c r="BE440" s="184">
        <f t="shared" si="14"/>
        <v>0</v>
      </c>
      <c r="BF440" s="184">
        <f t="shared" si="15"/>
        <v>0</v>
      </c>
      <c r="BG440" s="184">
        <f t="shared" si="16"/>
        <v>0</v>
      </c>
      <c r="BH440" s="184">
        <f t="shared" si="17"/>
        <v>0</v>
      </c>
      <c r="BI440" s="184">
        <f t="shared" si="18"/>
        <v>0</v>
      </c>
      <c r="BJ440" s="23" t="s">
        <v>79</v>
      </c>
      <c r="BK440" s="184">
        <f t="shared" si="19"/>
        <v>0</v>
      </c>
      <c r="BL440" s="23" t="s">
        <v>122</v>
      </c>
      <c r="BM440" s="23" t="s">
        <v>860</v>
      </c>
    </row>
    <row r="441" spans="2:65" s="10" customFormat="1" ht="29.9" customHeight="1" x14ac:dyDescent="0.35">
      <c r="B441" s="159"/>
      <c r="D441" s="160" t="s">
        <v>70</v>
      </c>
      <c r="E441" s="170" t="s">
        <v>861</v>
      </c>
      <c r="F441" s="170" t="s">
        <v>862</v>
      </c>
      <c r="I441" s="162"/>
      <c r="J441" s="171">
        <f>BK441</f>
        <v>0</v>
      </c>
      <c r="L441" s="159"/>
      <c r="M441" s="164"/>
      <c r="N441" s="165"/>
      <c r="O441" s="165"/>
      <c r="P441" s="166">
        <f>SUM(P442:P503)</f>
        <v>0</v>
      </c>
      <c r="Q441" s="165"/>
      <c r="R441" s="166">
        <f>SUM(R442:R503)</f>
        <v>53.800969600000009</v>
      </c>
      <c r="S441" s="165"/>
      <c r="T441" s="167">
        <f>SUM(T442:T503)</f>
        <v>0</v>
      </c>
      <c r="AR441" s="160" t="s">
        <v>81</v>
      </c>
      <c r="AT441" s="168" t="s">
        <v>70</v>
      </c>
      <c r="AU441" s="168" t="s">
        <v>79</v>
      </c>
      <c r="AY441" s="160" t="s">
        <v>204</v>
      </c>
      <c r="BK441" s="169">
        <f>SUM(BK442:BK503)</f>
        <v>0</v>
      </c>
    </row>
    <row r="442" spans="2:65" s="1" customFormat="1" ht="38.25" customHeight="1" x14ac:dyDescent="0.35">
      <c r="B442" s="172"/>
      <c r="C442" s="173" t="s">
        <v>863</v>
      </c>
      <c r="D442" s="173" t="s">
        <v>206</v>
      </c>
      <c r="E442" s="174" t="s">
        <v>864</v>
      </c>
      <c r="F442" s="175" t="s">
        <v>865</v>
      </c>
      <c r="G442" s="176" t="s">
        <v>276</v>
      </c>
      <c r="H442" s="177">
        <v>165.47</v>
      </c>
      <c r="I442" s="178"/>
      <c r="J442" s="179">
        <f>ROUND(I442*H442,2)</f>
        <v>0</v>
      </c>
      <c r="K442" s="175" t="s">
        <v>210</v>
      </c>
      <c r="L442" s="40"/>
      <c r="M442" s="180" t="s">
        <v>5</v>
      </c>
      <c r="N442" s="181" t="s">
        <v>42</v>
      </c>
      <c r="O442" s="41"/>
      <c r="P442" s="182">
        <f>O442*H442</f>
        <v>0</v>
      </c>
      <c r="Q442" s="182">
        <v>4.6199999999999998E-2</v>
      </c>
      <c r="R442" s="182">
        <f>Q442*H442</f>
        <v>7.6447139999999996</v>
      </c>
      <c r="S442" s="182">
        <v>0</v>
      </c>
      <c r="T442" s="183">
        <f>S442*H442</f>
        <v>0</v>
      </c>
      <c r="AR442" s="23" t="s">
        <v>122</v>
      </c>
      <c r="AT442" s="23" t="s">
        <v>206</v>
      </c>
      <c r="AU442" s="23" t="s">
        <v>81</v>
      </c>
      <c r="AY442" s="23" t="s">
        <v>204</v>
      </c>
      <c r="BE442" s="184">
        <f>IF(N442="základní",J442,0)</f>
        <v>0</v>
      </c>
      <c r="BF442" s="184">
        <f>IF(N442="snížená",J442,0)</f>
        <v>0</v>
      </c>
      <c r="BG442" s="184">
        <f>IF(N442="zákl. přenesená",J442,0)</f>
        <v>0</v>
      </c>
      <c r="BH442" s="184">
        <f>IF(N442="sníž. přenesená",J442,0)</f>
        <v>0</v>
      </c>
      <c r="BI442" s="184">
        <f>IF(N442="nulová",J442,0)</f>
        <v>0</v>
      </c>
      <c r="BJ442" s="23" t="s">
        <v>79</v>
      </c>
      <c r="BK442" s="184">
        <f>ROUND(I442*H442,2)</f>
        <v>0</v>
      </c>
      <c r="BL442" s="23" t="s">
        <v>122</v>
      </c>
      <c r="BM442" s="23" t="s">
        <v>866</v>
      </c>
    </row>
    <row r="443" spans="2:65" s="13" customFormat="1" x14ac:dyDescent="0.35">
      <c r="B443" s="202"/>
      <c r="D443" s="186" t="s">
        <v>213</v>
      </c>
      <c r="E443" s="203" t="s">
        <v>5</v>
      </c>
      <c r="F443" s="204" t="s">
        <v>867</v>
      </c>
      <c r="H443" s="203" t="s">
        <v>5</v>
      </c>
      <c r="I443" s="205"/>
      <c r="L443" s="202"/>
      <c r="M443" s="206"/>
      <c r="N443" s="207"/>
      <c r="O443" s="207"/>
      <c r="P443" s="207"/>
      <c r="Q443" s="207"/>
      <c r="R443" s="207"/>
      <c r="S443" s="207"/>
      <c r="T443" s="208"/>
      <c r="AT443" s="203" t="s">
        <v>213</v>
      </c>
      <c r="AU443" s="203" t="s">
        <v>81</v>
      </c>
      <c r="AV443" s="13" t="s">
        <v>79</v>
      </c>
      <c r="AW443" s="13" t="s">
        <v>35</v>
      </c>
      <c r="AX443" s="13" t="s">
        <v>71</v>
      </c>
      <c r="AY443" s="203" t="s">
        <v>204</v>
      </c>
    </row>
    <row r="444" spans="2:65" s="11" customFormat="1" x14ac:dyDescent="0.35">
      <c r="B444" s="185"/>
      <c r="D444" s="186" t="s">
        <v>213</v>
      </c>
      <c r="E444" s="187" t="s">
        <v>5</v>
      </c>
      <c r="F444" s="188" t="s">
        <v>868</v>
      </c>
      <c r="H444" s="189">
        <v>165.47</v>
      </c>
      <c r="I444" s="190"/>
      <c r="L444" s="185"/>
      <c r="M444" s="191"/>
      <c r="N444" s="192"/>
      <c r="O444" s="192"/>
      <c r="P444" s="192"/>
      <c r="Q444" s="192"/>
      <c r="R444" s="192"/>
      <c r="S444" s="192"/>
      <c r="T444" s="193"/>
      <c r="AT444" s="187" t="s">
        <v>213</v>
      </c>
      <c r="AU444" s="187" t="s">
        <v>81</v>
      </c>
      <c r="AV444" s="11" t="s">
        <v>81</v>
      </c>
      <c r="AW444" s="11" t="s">
        <v>35</v>
      </c>
      <c r="AX444" s="11" t="s">
        <v>71</v>
      </c>
      <c r="AY444" s="187" t="s">
        <v>204</v>
      </c>
    </row>
    <row r="445" spans="2:65" s="12" customFormat="1" x14ac:dyDescent="0.35">
      <c r="B445" s="194"/>
      <c r="D445" s="186" t="s">
        <v>213</v>
      </c>
      <c r="E445" s="195" t="s">
        <v>5</v>
      </c>
      <c r="F445" s="196" t="s">
        <v>215</v>
      </c>
      <c r="H445" s="197">
        <v>165.47</v>
      </c>
      <c r="I445" s="198"/>
      <c r="L445" s="194"/>
      <c r="M445" s="199"/>
      <c r="N445" s="200"/>
      <c r="O445" s="200"/>
      <c r="P445" s="200"/>
      <c r="Q445" s="200"/>
      <c r="R445" s="200"/>
      <c r="S445" s="200"/>
      <c r="T445" s="201"/>
      <c r="AT445" s="195" t="s">
        <v>213</v>
      </c>
      <c r="AU445" s="195" t="s">
        <v>81</v>
      </c>
      <c r="AV445" s="12" t="s">
        <v>211</v>
      </c>
      <c r="AW445" s="12" t="s">
        <v>35</v>
      </c>
      <c r="AX445" s="12" t="s">
        <v>79</v>
      </c>
      <c r="AY445" s="195" t="s">
        <v>204</v>
      </c>
    </row>
    <row r="446" spans="2:65" s="1" customFormat="1" ht="25.5" customHeight="1" x14ac:dyDescent="0.35">
      <c r="B446" s="172"/>
      <c r="C446" s="173" t="s">
        <v>869</v>
      </c>
      <c r="D446" s="173" t="s">
        <v>206</v>
      </c>
      <c r="E446" s="174" t="s">
        <v>870</v>
      </c>
      <c r="F446" s="175" t="s">
        <v>871</v>
      </c>
      <c r="G446" s="176" t="s">
        <v>276</v>
      </c>
      <c r="H446" s="177">
        <v>95.5</v>
      </c>
      <c r="I446" s="178"/>
      <c r="J446" s="179">
        <f>ROUND(I446*H446,2)</f>
        <v>0</v>
      </c>
      <c r="K446" s="175" t="s">
        <v>5</v>
      </c>
      <c r="L446" s="40"/>
      <c r="M446" s="180" t="s">
        <v>5</v>
      </c>
      <c r="N446" s="181" t="s">
        <v>42</v>
      </c>
      <c r="O446" s="41"/>
      <c r="P446" s="182">
        <f>O446*H446</f>
        <v>0</v>
      </c>
      <c r="Q446" s="182">
        <v>4.6199999999999998E-2</v>
      </c>
      <c r="R446" s="182">
        <f>Q446*H446</f>
        <v>4.4120999999999997</v>
      </c>
      <c r="S446" s="182">
        <v>0</v>
      </c>
      <c r="T446" s="183">
        <f>S446*H446</f>
        <v>0</v>
      </c>
      <c r="AR446" s="23" t="s">
        <v>122</v>
      </c>
      <c r="AT446" s="23" t="s">
        <v>206</v>
      </c>
      <c r="AU446" s="23" t="s">
        <v>81</v>
      </c>
      <c r="AY446" s="23" t="s">
        <v>204</v>
      </c>
      <c r="BE446" s="184">
        <f>IF(N446="základní",J446,0)</f>
        <v>0</v>
      </c>
      <c r="BF446" s="184">
        <f>IF(N446="snížená",J446,0)</f>
        <v>0</v>
      </c>
      <c r="BG446" s="184">
        <f>IF(N446="zákl. přenesená",J446,0)</f>
        <v>0</v>
      </c>
      <c r="BH446" s="184">
        <f>IF(N446="sníž. přenesená",J446,0)</f>
        <v>0</v>
      </c>
      <c r="BI446" s="184">
        <f>IF(N446="nulová",J446,0)</f>
        <v>0</v>
      </c>
      <c r="BJ446" s="23" t="s">
        <v>79</v>
      </c>
      <c r="BK446" s="184">
        <f>ROUND(I446*H446,2)</f>
        <v>0</v>
      </c>
      <c r="BL446" s="23" t="s">
        <v>122</v>
      </c>
      <c r="BM446" s="23" t="s">
        <v>872</v>
      </c>
    </row>
    <row r="447" spans="2:65" s="13" customFormat="1" x14ac:dyDescent="0.35">
      <c r="B447" s="202"/>
      <c r="D447" s="186" t="s">
        <v>213</v>
      </c>
      <c r="E447" s="203" t="s">
        <v>5</v>
      </c>
      <c r="F447" s="204" t="s">
        <v>873</v>
      </c>
      <c r="H447" s="203" t="s">
        <v>5</v>
      </c>
      <c r="I447" s="205"/>
      <c r="L447" s="202"/>
      <c r="M447" s="206"/>
      <c r="N447" s="207"/>
      <c r="O447" s="207"/>
      <c r="P447" s="207"/>
      <c r="Q447" s="207"/>
      <c r="R447" s="207"/>
      <c r="S447" s="207"/>
      <c r="T447" s="208"/>
      <c r="AT447" s="203" t="s">
        <v>213</v>
      </c>
      <c r="AU447" s="203" t="s">
        <v>81</v>
      </c>
      <c r="AV447" s="13" t="s">
        <v>79</v>
      </c>
      <c r="AW447" s="13" t="s">
        <v>35</v>
      </c>
      <c r="AX447" s="13" t="s">
        <v>71</v>
      </c>
      <c r="AY447" s="203" t="s">
        <v>204</v>
      </c>
    </row>
    <row r="448" spans="2:65" s="11" customFormat="1" x14ac:dyDescent="0.35">
      <c r="B448" s="185"/>
      <c r="D448" s="186" t="s">
        <v>213</v>
      </c>
      <c r="E448" s="187" t="s">
        <v>5</v>
      </c>
      <c r="F448" s="188" t="s">
        <v>874</v>
      </c>
      <c r="H448" s="189">
        <v>95.5</v>
      </c>
      <c r="I448" s="190"/>
      <c r="L448" s="185"/>
      <c r="M448" s="191"/>
      <c r="N448" s="192"/>
      <c r="O448" s="192"/>
      <c r="P448" s="192"/>
      <c r="Q448" s="192"/>
      <c r="R448" s="192"/>
      <c r="S448" s="192"/>
      <c r="T448" s="193"/>
      <c r="AT448" s="187" t="s">
        <v>213</v>
      </c>
      <c r="AU448" s="187" t="s">
        <v>81</v>
      </c>
      <c r="AV448" s="11" t="s">
        <v>81</v>
      </c>
      <c r="AW448" s="11" t="s">
        <v>35</v>
      </c>
      <c r="AX448" s="11" t="s">
        <v>71</v>
      </c>
      <c r="AY448" s="187" t="s">
        <v>204</v>
      </c>
    </row>
    <row r="449" spans="2:65" s="12" customFormat="1" x14ac:dyDescent="0.35">
      <c r="B449" s="194"/>
      <c r="D449" s="186" t="s">
        <v>213</v>
      </c>
      <c r="E449" s="195" t="s">
        <v>5</v>
      </c>
      <c r="F449" s="196" t="s">
        <v>215</v>
      </c>
      <c r="H449" s="197">
        <v>95.5</v>
      </c>
      <c r="I449" s="198"/>
      <c r="L449" s="194"/>
      <c r="M449" s="199"/>
      <c r="N449" s="200"/>
      <c r="O449" s="200"/>
      <c r="P449" s="200"/>
      <c r="Q449" s="200"/>
      <c r="R449" s="200"/>
      <c r="S449" s="200"/>
      <c r="T449" s="201"/>
      <c r="AT449" s="195" t="s">
        <v>213</v>
      </c>
      <c r="AU449" s="195" t="s">
        <v>81</v>
      </c>
      <c r="AV449" s="12" t="s">
        <v>211</v>
      </c>
      <c r="AW449" s="12" t="s">
        <v>35</v>
      </c>
      <c r="AX449" s="12" t="s">
        <v>79</v>
      </c>
      <c r="AY449" s="195" t="s">
        <v>204</v>
      </c>
    </row>
    <row r="450" spans="2:65" s="1" customFormat="1" ht="25.5" customHeight="1" x14ac:dyDescent="0.35">
      <c r="B450" s="172"/>
      <c r="C450" s="173" t="s">
        <v>875</v>
      </c>
      <c r="D450" s="173" t="s">
        <v>206</v>
      </c>
      <c r="E450" s="174" t="s">
        <v>876</v>
      </c>
      <c r="F450" s="175" t="s">
        <v>877</v>
      </c>
      <c r="G450" s="176" t="s">
        <v>276</v>
      </c>
      <c r="H450" s="177">
        <v>52.37</v>
      </c>
      <c r="I450" s="178"/>
      <c r="J450" s="179">
        <f>ROUND(I450*H450,2)</f>
        <v>0</v>
      </c>
      <c r="K450" s="175" t="s">
        <v>5</v>
      </c>
      <c r="L450" s="40"/>
      <c r="M450" s="180" t="s">
        <v>5</v>
      </c>
      <c r="N450" s="181" t="s">
        <v>42</v>
      </c>
      <c r="O450" s="41"/>
      <c r="P450" s="182">
        <f>O450*H450</f>
        <v>0</v>
      </c>
      <c r="Q450" s="182">
        <v>4.6199999999999998E-2</v>
      </c>
      <c r="R450" s="182">
        <f>Q450*H450</f>
        <v>2.4194939999999998</v>
      </c>
      <c r="S450" s="182">
        <v>0</v>
      </c>
      <c r="T450" s="183">
        <f>S450*H450</f>
        <v>0</v>
      </c>
      <c r="AR450" s="23" t="s">
        <v>122</v>
      </c>
      <c r="AT450" s="23" t="s">
        <v>206</v>
      </c>
      <c r="AU450" s="23" t="s">
        <v>81</v>
      </c>
      <c r="AY450" s="23" t="s">
        <v>204</v>
      </c>
      <c r="BE450" s="184">
        <f>IF(N450="základní",J450,0)</f>
        <v>0</v>
      </c>
      <c r="BF450" s="184">
        <f>IF(N450="snížená",J450,0)</f>
        <v>0</v>
      </c>
      <c r="BG450" s="184">
        <f>IF(N450="zákl. přenesená",J450,0)</f>
        <v>0</v>
      </c>
      <c r="BH450" s="184">
        <f>IF(N450="sníž. přenesená",J450,0)</f>
        <v>0</v>
      </c>
      <c r="BI450" s="184">
        <f>IF(N450="nulová",J450,0)</f>
        <v>0</v>
      </c>
      <c r="BJ450" s="23" t="s">
        <v>79</v>
      </c>
      <c r="BK450" s="184">
        <f>ROUND(I450*H450,2)</f>
        <v>0</v>
      </c>
      <c r="BL450" s="23" t="s">
        <v>122</v>
      </c>
      <c r="BM450" s="23" t="s">
        <v>878</v>
      </c>
    </row>
    <row r="451" spans="2:65" s="13" customFormat="1" x14ac:dyDescent="0.35">
      <c r="B451" s="202"/>
      <c r="D451" s="186" t="s">
        <v>213</v>
      </c>
      <c r="E451" s="203" t="s">
        <v>5</v>
      </c>
      <c r="F451" s="204" t="s">
        <v>879</v>
      </c>
      <c r="H451" s="203" t="s">
        <v>5</v>
      </c>
      <c r="I451" s="205"/>
      <c r="L451" s="202"/>
      <c r="M451" s="206"/>
      <c r="N451" s="207"/>
      <c r="O451" s="207"/>
      <c r="P451" s="207"/>
      <c r="Q451" s="207"/>
      <c r="R451" s="207"/>
      <c r="S451" s="207"/>
      <c r="T451" s="208"/>
      <c r="AT451" s="203" t="s">
        <v>213</v>
      </c>
      <c r="AU451" s="203" t="s">
        <v>81</v>
      </c>
      <c r="AV451" s="13" t="s">
        <v>79</v>
      </c>
      <c r="AW451" s="13" t="s">
        <v>35</v>
      </c>
      <c r="AX451" s="13" t="s">
        <v>71</v>
      </c>
      <c r="AY451" s="203" t="s">
        <v>204</v>
      </c>
    </row>
    <row r="452" spans="2:65" s="11" customFormat="1" x14ac:dyDescent="0.35">
      <c r="B452" s="185"/>
      <c r="D452" s="186" t="s">
        <v>213</v>
      </c>
      <c r="E452" s="187" t="s">
        <v>5</v>
      </c>
      <c r="F452" s="188" t="s">
        <v>880</v>
      </c>
      <c r="H452" s="189">
        <v>52.37</v>
      </c>
      <c r="I452" s="190"/>
      <c r="L452" s="185"/>
      <c r="M452" s="191"/>
      <c r="N452" s="192"/>
      <c r="O452" s="192"/>
      <c r="P452" s="192"/>
      <c r="Q452" s="192"/>
      <c r="R452" s="192"/>
      <c r="S452" s="192"/>
      <c r="T452" s="193"/>
      <c r="AT452" s="187" t="s">
        <v>213</v>
      </c>
      <c r="AU452" s="187" t="s">
        <v>81</v>
      </c>
      <c r="AV452" s="11" t="s">
        <v>81</v>
      </c>
      <c r="AW452" s="11" t="s">
        <v>35</v>
      </c>
      <c r="AX452" s="11" t="s">
        <v>79</v>
      </c>
      <c r="AY452" s="187" t="s">
        <v>204</v>
      </c>
    </row>
    <row r="453" spans="2:65" s="12" customFormat="1" x14ac:dyDescent="0.35">
      <c r="B453" s="194"/>
      <c r="D453" s="186" t="s">
        <v>213</v>
      </c>
      <c r="E453" s="195" t="s">
        <v>5</v>
      </c>
      <c r="F453" s="196" t="s">
        <v>215</v>
      </c>
      <c r="H453" s="197">
        <v>52.37</v>
      </c>
      <c r="I453" s="198"/>
      <c r="L453" s="194"/>
      <c r="M453" s="199"/>
      <c r="N453" s="200"/>
      <c r="O453" s="200"/>
      <c r="P453" s="200"/>
      <c r="Q453" s="200"/>
      <c r="R453" s="200"/>
      <c r="S453" s="200"/>
      <c r="T453" s="201"/>
      <c r="AT453" s="195" t="s">
        <v>213</v>
      </c>
      <c r="AU453" s="195" t="s">
        <v>81</v>
      </c>
      <c r="AV453" s="12" t="s">
        <v>211</v>
      </c>
      <c r="AW453" s="12" t="s">
        <v>35</v>
      </c>
      <c r="AX453" s="12" t="s">
        <v>71</v>
      </c>
      <c r="AY453" s="195" t="s">
        <v>204</v>
      </c>
    </row>
    <row r="454" spans="2:65" s="1" customFormat="1" ht="38.25" customHeight="1" x14ac:dyDescent="0.35">
      <c r="B454" s="172"/>
      <c r="C454" s="173" t="s">
        <v>881</v>
      </c>
      <c r="D454" s="173" t="s">
        <v>206</v>
      </c>
      <c r="E454" s="174" t="s">
        <v>882</v>
      </c>
      <c r="F454" s="175" t="s">
        <v>883</v>
      </c>
      <c r="G454" s="176" t="s">
        <v>276</v>
      </c>
      <c r="H454" s="177">
        <v>165</v>
      </c>
      <c r="I454" s="178"/>
      <c r="J454" s="179">
        <f>ROUND(I454*H454,2)</f>
        <v>0</v>
      </c>
      <c r="K454" s="175" t="s">
        <v>5</v>
      </c>
      <c r="L454" s="40"/>
      <c r="M454" s="180" t="s">
        <v>5</v>
      </c>
      <c r="N454" s="181" t="s">
        <v>42</v>
      </c>
      <c r="O454" s="41"/>
      <c r="P454" s="182">
        <f>O454*H454</f>
        <v>0</v>
      </c>
      <c r="Q454" s="182">
        <v>4.6199999999999998E-2</v>
      </c>
      <c r="R454" s="182">
        <f>Q454*H454</f>
        <v>7.6229999999999993</v>
      </c>
      <c r="S454" s="182">
        <v>0</v>
      </c>
      <c r="T454" s="183">
        <f>S454*H454</f>
        <v>0</v>
      </c>
      <c r="AR454" s="23" t="s">
        <v>122</v>
      </c>
      <c r="AT454" s="23" t="s">
        <v>206</v>
      </c>
      <c r="AU454" s="23" t="s">
        <v>81</v>
      </c>
      <c r="AY454" s="23" t="s">
        <v>204</v>
      </c>
      <c r="BE454" s="184">
        <f>IF(N454="základní",J454,0)</f>
        <v>0</v>
      </c>
      <c r="BF454" s="184">
        <f>IF(N454="snížená",J454,0)</f>
        <v>0</v>
      </c>
      <c r="BG454" s="184">
        <f>IF(N454="zákl. přenesená",J454,0)</f>
        <v>0</v>
      </c>
      <c r="BH454" s="184">
        <f>IF(N454="sníž. přenesená",J454,0)</f>
        <v>0</v>
      </c>
      <c r="BI454" s="184">
        <f>IF(N454="nulová",J454,0)</f>
        <v>0</v>
      </c>
      <c r="BJ454" s="23" t="s">
        <v>79</v>
      </c>
      <c r="BK454" s="184">
        <f>ROUND(I454*H454,2)</f>
        <v>0</v>
      </c>
      <c r="BL454" s="23" t="s">
        <v>122</v>
      </c>
      <c r="BM454" s="23" t="s">
        <v>884</v>
      </c>
    </row>
    <row r="455" spans="2:65" s="13" customFormat="1" x14ac:dyDescent="0.35">
      <c r="B455" s="202"/>
      <c r="D455" s="186" t="s">
        <v>213</v>
      </c>
      <c r="E455" s="203" t="s">
        <v>5</v>
      </c>
      <c r="F455" s="204" t="s">
        <v>885</v>
      </c>
      <c r="H455" s="203" t="s">
        <v>5</v>
      </c>
      <c r="I455" s="205"/>
      <c r="L455" s="202"/>
      <c r="M455" s="206"/>
      <c r="N455" s="207"/>
      <c r="O455" s="207"/>
      <c r="P455" s="207"/>
      <c r="Q455" s="207"/>
      <c r="R455" s="207"/>
      <c r="S455" s="207"/>
      <c r="T455" s="208"/>
      <c r="AT455" s="203" t="s">
        <v>213</v>
      </c>
      <c r="AU455" s="203" t="s">
        <v>81</v>
      </c>
      <c r="AV455" s="13" t="s">
        <v>79</v>
      </c>
      <c r="AW455" s="13" t="s">
        <v>35</v>
      </c>
      <c r="AX455" s="13" t="s">
        <v>71</v>
      </c>
      <c r="AY455" s="203" t="s">
        <v>204</v>
      </c>
    </row>
    <row r="456" spans="2:65" s="11" customFormat="1" x14ac:dyDescent="0.35">
      <c r="B456" s="185"/>
      <c r="D456" s="186" t="s">
        <v>213</v>
      </c>
      <c r="E456" s="187" t="s">
        <v>5</v>
      </c>
      <c r="F456" s="188" t="s">
        <v>886</v>
      </c>
      <c r="H456" s="189">
        <v>165</v>
      </c>
      <c r="I456" s="190"/>
      <c r="L456" s="185"/>
      <c r="M456" s="191"/>
      <c r="N456" s="192"/>
      <c r="O456" s="192"/>
      <c r="P456" s="192"/>
      <c r="Q456" s="192"/>
      <c r="R456" s="192"/>
      <c r="S456" s="192"/>
      <c r="T456" s="193"/>
      <c r="AT456" s="187" t="s">
        <v>213</v>
      </c>
      <c r="AU456" s="187" t="s">
        <v>81</v>
      </c>
      <c r="AV456" s="11" t="s">
        <v>81</v>
      </c>
      <c r="AW456" s="11" t="s">
        <v>35</v>
      </c>
      <c r="AX456" s="11" t="s">
        <v>71</v>
      </c>
      <c r="AY456" s="187" t="s">
        <v>204</v>
      </c>
    </row>
    <row r="457" spans="2:65" s="12" customFormat="1" x14ac:dyDescent="0.35">
      <c r="B457" s="194"/>
      <c r="D457" s="186" t="s">
        <v>213</v>
      </c>
      <c r="E457" s="195" t="s">
        <v>5</v>
      </c>
      <c r="F457" s="196" t="s">
        <v>215</v>
      </c>
      <c r="H457" s="197">
        <v>165</v>
      </c>
      <c r="I457" s="198"/>
      <c r="L457" s="194"/>
      <c r="M457" s="199"/>
      <c r="N457" s="200"/>
      <c r="O457" s="200"/>
      <c r="P457" s="200"/>
      <c r="Q457" s="200"/>
      <c r="R457" s="200"/>
      <c r="S457" s="200"/>
      <c r="T457" s="201"/>
      <c r="AT457" s="195" t="s">
        <v>213</v>
      </c>
      <c r="AU457" s="195" t="s">
        <v>81</v>
      </c>
      <c r="AV457" s="12" t="s">
        <v>211</v>
      </c>
      <c r="AW457" s="12" t="s">
        <v>35</v>
      </c>
      <c r="AX457" s="12" t="s">
        <v>79</v>
      </c>
      <c r="AY457" s="195" t="s">
        <v>204</v>
      </c>
    </row>
    <row r="458" spans="2:65" s="12" customFormat="1" x14ac:dyDescent="0.35">
      <c r="B458" s="194"/>
      <c r="D458" s="186" t="s">
        <v>213</v>
      </c>
      <c r="E458" s="195" t="s">
        <v>5</v>
      </c>
      <c r="F458" s="196" t="s">
        <v>215</v>
      </c>
      <c r="H458" s="197">
        <v>0</v>
      </c>
      <c r="I458" s="198"/>
      <c r="L458" s="194"/>
      <c r="M458" s="199"/>
      <c r="N458" s="200"/>
      <c r="O458" s="200"/>
      <c r="P458" s="200"/>
      <c r="Q458" s="200"/>
      <c r="R458" s="200"/>
      <c r="S458" s="200"/>
      <c r="T458" s="201"/>
      <c r="AT458" s="195" t="s">
        <v>213</v>
      </c>
      <c r="AU458" s="195" t="s">
        <v>81</v>
      </c>
      <c r="AV458" s="12" t="s">
        <v>211</v>
      </c>
      <c r="AW458" s="12" t="s">
        <v>35</v>
      </c>
      <c r="AX458" s="12" t="s">
        <v>71</v>
      </c>
      <c r="AY458" s="195" t="s">
        <v>204</v>
      </c>
    </row>
    <row r="459" spans="2:65" s="1" customFormat="1" ht="51" customHeight="1" x14ac:dyDescent="0.35">
      <c r="B459" s="172"/>
      <c r="C459" s="173" t="s">
        <v>887</v>
      </c>
      <c r="D459" s="173" t="s">
        <v>206</v>
      </c>
      <c r="E459" s="174" t="s">
        <v>888</v>
      </c>
      <c r="F459" s="175" t="s">
        <v>889</v>
      </c>
      <c r="G459" s="176" t="s">
        <v>276</v>
      </c>
      <c r="H459" s="177">
        <v>303.5</v>
      </c>
      <c r="I459" s="178"/>
      <c r="J459" s="179">
        <f>ROUND(I459*H459,2)</f>
        <v>0</v>
      </c>
      <c r="K459" s="175" t="s">
        <v>210</v>
      </c>
      <c r="L459" s="40"/>
      <c r="M459" s="180" t="s">
        <v>5</v>
      </c>
      <c r="N459" s="181" t="s">
        <v>42</v>
      </c>
      <c r="O459" s="41"/>
      <c r="P459" s="182">
        <f>O459*H459</f>
        <v>0</v>
      </c>
      <c r="Q459" s="182">
        <v>5.3460000000000001E-2</v>
      </c>
      <c r="R459" s="182">
        <f>Q459*H459</f>
        <v>16.225110000000001</v>
      </c>
      <c r="S459" s="182">
        <v>0</v>
      </c>
      <c r="T459" s="183">
        <f>S459*H459</f>
        <v>0</v>
      </c>
      <c r="AR459" s="23" t="s">
        <v>122</v>
      </c>
      <c r="AT459" s="23" t="s">
        <v>206</v>
      </c>
      <c r="AU459" s="23" t="s">
        <v>81</v>
      </c>
      <c r="AY459" s="23" t="s">
        <v>204</v>
      </c>
      <c r="BE459" s="184">
        <f>IF(N459="základní",J459,0)</f>
        <v>0</v>
      </c>
      <c r="BF459" s="184">
        <f>IF(N459="snížená",J459,0)</f>
        <v>0</v>
      </c>
      <c r="BG459" s="184">
        <f>IF(N459="zákl. přenesená",J459,0)</f>
        <v>0</v>
      </c>
      <c r="BH459" s="184">
        <f>IF(N459="sníž. přenesená",J459,0)</f>
        <v>0</v>
      </c>
      <c r="BI459" s="184">
        <f>IF(N459="nulová",J459,0)</f>
        <v>0</v>
      </c>
      <c r="BJ459" s="23" t="s">
        <v>79</v>
      </c>
      <c r="BK459" s="184">
        <f>ROUND(I459*H459,2)</f>
        <v>0</v>
      </c>
      <c r="BL459" s="23" t="s">
        <v>122</v>
      </c>
      <c r="BM459" s="23" t="s">
        <v>890</v>
      </c>
    </row>
    <row r="460" spans="2:65" s="13" customFormat="1" x14ac:dyDescent="0.35">
      <c r="B460" s="202"/>
      <c r="D460" s="186" t="s">
        <v>213</v>
      </c>
      <c r="E460" s="203" t="s">
        <v>5</v>
      </c>
      <c r="F460" s="204" t="s">
        <v>891</v>
      </c>
      <c r="H460" s="203" t="s">
        <v>5</v>
      </c>
      <c r="I460" s="205"/>
      <c r="L460" s="202"/>
      <c r="M460" s="206"/>
      <c r="N460" s="207"/>
      <c r="O460" s="207"/>
      <c r="P460" s="207"/>
      <c r="Q460" s="207"/>
      <c r="R460" s="207"/>
      <c r="S460" s="207"/>
      <c r="T460" s="208"/>
      <c r="AT460" s="203" t="s">
        <v>213</v>
      </c>
      <c r="AU460" s="203" t="s">
        <v>81</v>
      </c>
      <c r="AV460" s="13" t="s">
        <v>79</v>
      </c>
      <c r="AW460" s="13" t="s">
        <v>35</v>
      </c>
      <c r="AX460" s="13" t="s">
        <v>71</v>
      </c>
      <c r="AY460" s="203" t="s">
        <v>204</v>
      </c>
    </row>
    <row r="461" spans="2:65" s="11" customFormat="1" x14ac:dyDescent="0.35">
      <c r="B461" s="185"/>
      <c r="D461" s="186" t="s">
        <v>213</v>
      </c>
      <c r="E461" s="187" t="s">
        <v>5</v>
      </c>
      <c r="F461" s="188" t="s">
        <v>892</v>
      </c>
      <c r="H461" s="189">
        <v>303.5</v>
      </c>
      <c r="I461" s="190"/>
      <c r="L461" s="185"/>
      <c r="M461" s="191"/>
      <c r="N461" s="192"/>
      <c r="O461" s="192"/>
      <c r="P461" s="192"/>
      <c r="Q461" s="192"/>
      <c r="R461" s="192"/>
      <c r="S461" s="192"/>
      <c r="T461" s="193"/>
      <c r="AT461" s="187" t="s">
        <v>213</v>
      </c>
      <c r="AU461" s="187" t="s">
        <v>81</v>
      </c>
      <c r="AV461" s="11" t="s">
        <v>81</v>
      </c>
      <c r="AW461" s="11" t="s">
        <v>35</v>
      </c>
      <c r="AX461" s="11" t="s">
        <v>71</v>
      </c>
      <c r="AY461" s="187" t="s">
        <v>204</v>
      </c>
    </row>
    <row r="462" spans="2:65" s="12" customFormat="1" x14ac:dyDescent="0.35">
      <c r="B462" s="194"/>
      <c r="D462" s="186" t="s">
        <v>213</v>
      </c>
      <c r="E462" s="195" t="s">
        <v>5</v>
      </c>
      <c r="F462" s="196" t="s">
        <v>215</v>
      </c>
      <c r="H462" s="197">
        <v>303.5</v>
      </c>
      <c r="I462" s="198"/>
      <c r="L462" s="194"/>
      <c r="M462" s="199"/>
      <c r="N462" s="200"/>
      <c r="O462" s="200"/>
      <c r="P462" s="200"/>
      <c r="Q462" s="200"/>
      <c r="R462" s="200"/>
      <c r="S462" s="200"/>
      <c r="T462" s="201"/>
      <c r="AT462" s="195" t="s">
        <v>213</v>
      </c>
      <c r="AU462" s="195" t="s">
        <v>81</v>
      </c>
      <c r="AV462" s="12" t="s">
        <v>211</v>
      </c>
      <c r="AW462" s="12" t="s">
        <v>35</v>
      </c>
      <c r="AX462" s="12" t="s">
        <v>79</v>
      </c>
      <c r="AY462" s="195" t="s">
        <v>204</v>
      </c>
    </row>
    <row r="463" spans="2:65" s="1" customFormat="1" ht="51" customHeight="1" x14ac:dyDescent="0.35">
      <c r="B463" s="172"/>
      <c r="C463" s="173" t="s">
        <v>893</v>
      </c>
      <c r="D463" s="173" t="s">
        <v>206</v>
      </c>
      <c r="E463" s="174" t="s">
        <v>894</v>
      </c>
      <c r="F463" s="175" t="s">
        <v>889</v>
      </c>
      <c r="G463" s="176" t="s">
        <v>276</v>
      </c>
      <c r="H463" s="177">
        <v>114</v>
      </c>
      <c r="I463" s="178"/>
      <c r="J463" s="179">
        <f>ROUND(I463*H463,2)</f>
        <v>0</v>
      </c>
      <c r="K463" s="175" t="s">
        <v>5</v>
      </c>
      <c r="L463" s="40"/>
      <c r="M463" s="180" t="s">
        <v>5</v>
      </c>
      <c r="N463" s="181" t="s">
        <v>42</v>
      </c>
      <c r="O463" s="41"/>
      <c r="P463" s="182">
        <f>O463*H463</f>
        <v>0</v>
      </c>
      <c r="Q463" s="182">
        <v>5.3460000000000001E-2</v>
      </c>
      <c r="R463" s="182">
        <f>Q463*H463</f>
        <v>6.0944399999999996</v>
      </c>
      <c r="S463" s="182">
        <v>0</v>
      </c>
      <c r="T463" s="183">
        <f>S463*H463</f>
        <v>0</v>
      </c>
      <c r="AR463" s="23" t="s">
        <v>122</v>
      </c>
      <c r="AT463" s="23" t="s">
        <v>206</v>
      </c>
      <c r="AU463" s="23" t="s">
        <v>81</v>
      </c>
      <c r="AY463" s="23" t="s">
        <v>204</v>
      </c>
      <c r="BE463" s="184">
        <f>IF(N463="základní",J463,0)</f>
        <v>0</v>
      </c>
      <c r="BF463" s="184">
        <f>IF(N463="snížená",J463,0)</f>
        <v>0</v>
      </c>
      <c r="BG463" s="184">
        <f>IF(N463="zákl. přenesená",J463,0)</f>
        <v>0</v>
      </c>
      <c r="BH463" s="184">
        <f>IF(N463="sníž. přenesená",J463,0)</f>
        <v>0</v>
      </c>
      <c r="BI463" s="184">
        <f>IF(N463="nulová",J463,0)</f>
        <v>0</v>
      </c>
      <c r="BJ463" s="23" t="s">
        <v>79</v>
      </c>
      <c r="BK463" s="184">
        <f>ROUND(I463*H463,2)</f>
        <v>0</v>
      </c>
      <c r="BL463" s="23" t="s">
        <v>122</v>
      </c>
      <c r="BM463" s="23" t="s">
        <v>895</v>
      </c>
    </row>
    <row r="464" spans="2:65" s="13" customFormat="1" x14ac:dyDescent="0.35">
      <c r="B464" s="202"/>
      <c r="D464" s="186" t="s">
        <v>213</v>
      </c>
      <c r="E464" s="203" t="s">
        <v>5</v>
      </c>
      <c r="F464" s="204" t="s">
        <v>896</v>
      </c>
      <c r="H464" s="203" t="s">
        <v>5</v>
      </c>
      <c r="I464" s="205"/>
      <c r="L464" s="202"/>
      <c r="M464" s="206"/>
      <c r="N464" s="207"/>
      <c r="O464" s="207"/>
      <c r="P464" s="207"/>
      <c r="Q464" s="207"/>
      <c r="R464" s="207"/>
      <c r="S464" s="207"/>
      <c r="T464" s="208"/>
      <c r="AT464" s="203" t="s">
        <v>213</v>
      </c>
      <c r="AU464" s="203" t="s">
        <v>81</v>
      </c>
      <c r="AV464" s="13" t="s">
        <v>79</v>
      </c>
      <c r="AW464" s="13" t="s">
        <v>35</v>
      </c>
      <c r="AX464" s="13" t="s">
        <v>71</v>
      </c>
      <c r="AY464" s="203" t="s">
        <v>204</v>
      </c>
    </row>
    <row r="465" spans="2:65" s="11" customFormat="1" x14ac:dyDescent="0.35">
      <c r="B465" s="185"/>
      <c r="D465" s="186" t="s">
        <v>213</v>
      </c>
      <c r="E465" s="187" t="s">
        <v>5</v>
      </c>
      <c r="F465" s="188" t="s">
        <v>787</v>
      </c>
      <c r="H465" s="189">
        <v>114</v>
      </c>
      <c r="I465" s="190"/>
      <c r="L465" s="185"/>
      <c r="M465" s="191"/>
      <c r="N465" s="192"/>
      <c r="O465" s="192"/>
      <c r="P465" s="192"/>
      <c r="Q465" s="192"/>
      <c r="R465" s="192"/>
      <c r="S465" s="192"/>
      <c r="T465" s="193"/>
      <c r="AT465" s="187" t="s">
        <v>213</v>
      </c>
      <c r="AU465" s="187" t="s">
        <v>81</v>
      </c>
      <c r="AV465" s="11" t="s">
        <v>81</v>
      </c>
      <c r="AW465" s="11" t="s">
        <v>35</v>
      </c>
      <c r="AX465" s="11" t="s">
        <v>71</v>
      </c>
      <c r="AY465" s="187" t="s">
        <v>204</v>
      </c>
    </row>
    <row r="466" spans="2:65" s="12" customFormat="1" x14ac:dyDescent="0.35">
      <c r="B466" s="194"/>
      <c r="D466" s="186" t="s">
        <v>213</v>
      </c>
      <c r="E466" s="195" t="s">
        <v>5</v>
      </c>
      <c r="F466" s="196" t="s">
        <v>215</v>
      </c>
      <c r="H466" s="197">
        <v>114</v>
      </c>
      <c r="I466" s="198"/>
      <c r="L466" s="194"/>
      <c r="M466" s="199"/>
      <c r="N466" s="200"/>
      <c r="O466" s="200"/>
      <c r="P466" s="200"/>
      <c r="Q466" s="200"/>
      <c r="R466" s="200"/>
      <c r="S466" s="200"/>
      <c r="T466" s="201"/>
      <c r="AT466" s="195" t="s">
        <v>213</v>
      </c>
      <c r="AU466" s="195" t="s">
        <v>81</v>
      </c>
      <c r="AV466" s="12" t="s">
        <v>211</v>
      </c>
      <c r="AW466" s="12" t="s">
        <v>35</v>
      </c>
      <c r="AX466" s="12" t="s">
        <v>79</v>
      </c>
      <c r="AY466" s="195" t="s">
        <v>204</v>
      </c>
    </row>
    <row r="467" spans="2:65" s="1" customFormat="1" ht="25.5" customHeight="1" x14ac:dyDescent="0.35">
      <c r="B467" s="172"/>
      <c r="C467" s="173" t="s">
        <v>897</v>
      </c>
      <c r="D467" s="173" t="s">
        <v>206</v>
      </c>
      <c r="E467" s="174" t="s">
        <v>898</v>
      </c>
      <c r="F467" s="175" t="s">
        <v>899</v>
      </c>
      <c r="G467" s="176" t="s">
        <v>276</v>
      </c>
      <c r="H467" s="177">
        <v>1636.23</v>
      </c>
      <c r="I467" s="178"/>
      <c r="J467" s="179">
        <f>ROUND(I467*H467,2)</f>
        <v>0</v>
      </c>
      <c r="K467" s="175" t="s">
        <v>210</v>
      </c>
      <c r="L467" s="40"/>
      <c r="M467" s="180" t="s">
        <v>5</v>
      </c>
      <c r="N467" s="181" t="s">
        <v>42</v>
      </c>
      <c r="O467" s="41"/>
      <c r="P467" s="182">
        <f>O467*H467</f>
        <v>0</v>
      </c>
      <c r="Q467" s="182">
        <v>2.0000000000000001E-4</v>
      </c>
      <c r="R467" s="182">
        <f>Q467*H467</f>
        <v>0.32724600000000004</v>
      </c>
      <c r="S467" s="182">
        <v>0</v>
      </c>
      <c r="T467" s="183">
        <f>S467*H467</f>
        <v>0</v>
      </c>
      <c r="AR467" s="23" t="s">
        <v>122</v>
      </c>
      <c r="AT467" s="23" t="s">
        <v>206</v>
      </c>
      <c r="AU467" s="23" t="s">
        <v>81</v>
      </c>
      <c r="AY467" s="23" t="s">
        <v>204</v>
      </c>
      <c r="BE467" s="184">
        <f>IF(N467="základní",J467,0)</f>
        <v>0</v>
      </c>
      <c r="BF467" s="184">
        <f>IF(N467="snížená",J467,0)</f>
        <v>0</v>
      </c>
      <c r="BG467" s="184">
        <f>IF(N467="zákl. přenesená",J467,0)</f>
        <v>0</v>
      </c>
      <c r="BH467" s="184">
        <f>IF(N467="sníž. přenesená",J467,0)</f>
        <v>0</v>
      </c>
      <c r="BI467" s="184">
        <f>IF(N467="nulová",J467,0)</f>
        <v>0</v>
      </c>
      <c r="BJ467" s="23" t="s">
        <v>79</v>
      </c>
      <c r="BK467" s="184">
        <f>ROUND(I467*H467,2)</f>
        <v>0</v>
      </c>
      <c r="BL467" s="23" t="s">
        <v>122</v>
      </c>
      <c r="BM467" s="23" t="s">
        <v>900</v>
      </c>
    </row>
    <row r="468" spans="2:65" s="11" customFormat="1" x14ac:dyDescent="0.35">
      <c r="B468" s="185"/>
      <c r="D468" s="186" t="s">
        <v>213</v>
      </c>
      <c r="E468" s="187" t="s">
        <v>5</v>
      </c>
      <c r="F468" s="188" t="s">
        <v>901</v>
      </c>
      <c r="H468" s="189">
        <v>330.94</v>
      </c>
      <c r="I468" s="190"/>
      <c r="L468" s="185"/>
      <c r="M468" s="191"/>
      <c r="N468" s="192"/>
      <c r="O468" s="192"/>
      <c r="P468" s="192"/>
      <c r="Q468" s="192"/>
      <c r="R468" s="192"/>
      <c r="S468" s="192"/>
      <c r="T468" s="193"/>
      <c r="AT468" s="187" t="s">
        <v>213</v>
      </c>
      <c r="AU468" s="187" t="s">
        <v>81</v>
      </c>
      <c r="AV468" s="11" t="s">
        <v>81</v>
      </c>
      <c r="AW468" s="11" t="s">
        <v>35</v>
      </c>
      <c r="AX468" s="11" t="s">
        <v>71</v>
      </c>
      <c r="AY468" s="187" t="s">
        <v>204</v>
      </c>
    </row>
    <row r="469" spans="2:65" s="11" customFormat="1" x14ac:dyDescent="0.35">
      <c r="B469" s="185"/>
      <c r="D469" s="186" t="s">
        <v>213</v>
      </c>
      <c r="E469" s="187" t="s">
        <v>5</v>
      </c>
      <c r="F469" s="188" t="s">
        <v>902</v>
      </c>
      <c r="H469" s="189">
        <v>191.4</v>
      </c>
      <c r="I469" s="190"/>
      <c r="L469" s="185"/>
      <c r="M469" s="191"/>
      <c r="N469" s="192"/>
      <c r="O469" s="192"/>
      <c r="P469" s="192"/>
      <c r="Q469" s="192"/>
      <c r="R469" s="192"/>
      <c r="S469" s="192"/>
      <c r="T469" s="193"/>
      <c r="AT469" s="187" t="s">
        <v>213</v>
      </c>
      <c r="AU469" s="187" t="s">
        <v>81</v>
      </c>
      <c r="AV469" s="11" t="s">
        <v>81</v>
      </c>
      <c r="AW469" s="11" t="s">
        <v>35</v>
      </c>
      <c r="AX469" s="11" t="s">
        <v>71</v>
      </c>
      <c r="AY469" s="187" t="s">
        <v>204</v>
      </c>
    </row>
    <row r="470" spans="2:65" s="11" customFormat="1" x14ac:dyDescent="0.35">
      <c r="B470" s="185"/>
      <c r="D470" s="186" t="s">
        <v>213</v>
      </c>
      <c r="E470" s="187" t="s">
        <v>5</v>
      </c>
      <c r="F470" s="188" t="s">
        <v>903</v>
      </c>
      <c r="H470" s="189">
        <v>104.74</v>
      </c>
      <c r="I470" s="190"/>
      <c r="L470" s="185"/>
      <c r="M470" s="191"/>
      <c r="N470" s="192"/>
      <c r="O470" s="192"/>
      <c r="P470" s="192"/>
      <c r="Q470" s="192"/>
      <c r="R470" s="192"/>
      <c r="S470" s="192"/>
      <c r="T470" s="193"/>
      <c r="AT470" s="187" t="s">
        <v>213</v>
      </c>
      <c r="AU470" s="187" t="s">
        <v>81</v>
      </c>
      <c r="AV470" s="11" t="s">
        <v>81</v>
      </c>
      <c r="AW470" s="11" t="s">
        <v>35</v>
      </c>
      <c r="AX470" s="11" t="s">
        <v>71</v>
      </c>
      <c r="AY470" s="187" t="s">
        <v>204</v>
      </c>
    </row>
    <row r="471" spans="2:65" s="11" customFormat="1" x14ac:dyDescent="0.35">
      <c r="B471" s="185"/>
      <c r="D471" s="186" t="s">
        <v>213</v>
      </c>
      <c r="E471" s="187" t="s">
        <v>5</v>
      </c>
      <c r="F471" s="188" t="s">
        <v>904</v>
      </c>
      <c r="H471" s="189">
        <v>330</v>
      </c>
      <c r="I471" s="190"/>
      <c r="L471" s="185"/>
      <c r="M471" s="191"/>
      <c r="N471" s="192"/>
      <c r="O471" s="192"/>
      <c r="P471" s="192"/>
      <c r="Q471" s="192"/>
      <c r="R471" s="192"/>
      <c r="S471" s="192"/>
      <c r="T471" s="193"/>
      <c r="AT471" s="187" t="s">
        <v>213</v>
      </c>
      <c r="AU471" s="187" t="s">
        <v>81</v>
      </c>
      <c r="AV471" s="11" t="s">
        <v>81</v>
      </c>
      <c r="AW471" s="11" t="s">
        <v>35</v>
      </c>
      <c r="AX471" s="11" t="s">
        <v>71</v>
      </c>
      <c r="AY471" s="187" t="s">
        <v>204</v>
      </c>
    </row>
    <row r="472" spans="2:65" s="11" customFormat="1" x14ac:dyDescent="0.35">
      <c r="B472" s="185"/>
      <c r="D472" s="186" t="s">
        <v>213</v>
      </c>
      <c r="E472" s="187" t="s">
        <v>5</v>
      </c>
      <c r="F472" s="188" t="s">
        <v>905</v>
      </c>
      <c r="H472" s="189">
        <v>607</v>
      </c>
      <c r="I472" s="190"/>
      <c r="L472" s="185"/>
      <c r="M472" s="191"/>
      <c r="N472" s="192"/>
      <c r="O472" s="192"/>
      <c r="P472" s="192"/>
      <c r="Q472" s="192"/>
      <c r="R472" s="192"/>
      <c r="S472" s="192"/>
      <c r="T472" s="193"/>
      <c r="AT472" s="187" t="s">
        <v>213</v>
      </c>
      <c r="AU472" s="187" t="s">
        <v>81</v>
      </c>
      <c r="AV472" s="11" t="s">
        <v>81</v>
      </c>
      <c r="AW472" s="11" t="s">
        <v>35</v>
      </c>
      <c r="AX472" s="11" t="s">
        <v>71</v>
      </c>
      <c r="AY472" s="187" t="s">
        <v>204</v>
      </c>
    </row>
    <row r="473" spans="2:65" s="11" customFormat="1" x14ac:dyDescent="0.35">
      <c r="B473" s="185"/>
      <c r="D473" s="186" t="s">
        <v>213</v>
      </c>
      <c r="E473" s="187" t="s">
        <v>5</v>
      </c>
      <c r="F473" s="188" t="s">
        <v>906</v>
      </c>
      <c r="H473" s="189">
        <v>228</v>
      </c>
      <c r="I473" s="190"/>
      <c r="L473" s="185"/>
      <c r="M473" s="191"/>
      <c r="N473" s="192"/>
      <c r="O473" s="192"/>
      <c r="P473" s="192"/>
      <c r="Q473" s="192"/>
      <c r="R473" s="192"/>
      <c r="S473" s="192"/>
      <c r="T473" s="193"/>
      <c r="AT473" s="187" t="s">
        <v>213</v>
      </c>
      <c r="AU473" s="187" t="s">
        <v>81</v>
      </c>
      <c r="AV473" s="11" t="s">
        <v>81</v>
      </c>
      <c r="AW473" s="11" t="s">
        <v>35</v>
      </c>
      <c r="AX473" s="11" t="s">
        <v>71</v>
      </c>
      <c r="AY473" s="187" t="s">
        <v>204</v>
      </c>
    </row>
    <row r="474" spans="2:65" s="11" customFormat="1" x14ac:dyDescent="0.35">
      <c r="B474" s="185"/>
      <c r="D474" s="186" t="s">
        <v>213</v>
      </c>
      <c r="E474" s="187" t="s">
        <v>5</v>
      </c>
      <c r="F474" s="188" t="s">
        <v>907</v>
      </c>
      <c r="H474" s="189">
        <v>-155.85</v>
      </c>
      <c r="I474" s="190"/>
      <c r="L474" s="185"/>
      <c r="M474" s="191"/>
      <c r="N474" s="192"/>
      <c r="O474" s="192"/>
      <c r="P474" s="192"/>
      <c r="Q474" s="192"/>
      <c r="R474" s="192"/>
      <c r="S474" s="192"/>
      <c r="T474" s="193"/>
      <c r="AT474" s="187" t="s">
        <v>213</v>
      </c>
      <c r="AU474" s="187" t="s">
        <v>81</v>
      </c>
      <c r="AV474" s="11" t="s">
        <v>81</v>
      </c>
      <c r="AW474" s="11" t="s">
        <v>35</v>
      </c>
      <c r="AX474" s="11" t="s">
        <v>71</v>
      </c>
      <c r="AY474" s="187" t="s">
        <v>204</v>
      </c>
    </row>
    <row r="475" spans="2:65" s="12" customFormat="1" x14ac:dyDescent="0.35">
      <c r="B475" s="194"/>
      <c r="D475" s="186" t="s">
        <v>213</v>
      </c>
      <c r="E475" s="195" t="s">
        <v>5</v>
      </c>
      <c r="F475" s="196" t="s">
        <v>215</v>
      </c>
      <c r="H475" s="197">
        <v>1636.23</v>
      </c>
      <c r="I475" s="198"/>
      <c r="L475" s="194"/>
      <c r="M475" s="199"/>
      <c r="N475" s="200"/>
      <c r="O475" s="200"/>
      <c r="P475" s="200"/>
      <c r="Q475" s="200"/>
      <c r="R475" s="200"/>
      <c r="S475" s="200"/>
      <c r="T475" s="201"/>
      <c r="AT475" s="195" t="s">
        <v>213</v>
      </c>
      <c r="AU475" s="195" t="s">
        <v>81</v>
      </c>
      <c r="AV475" s="12" t="s">
        <v>211</v>
      </c>
      <c r="AW475" s="12" t="s">
        <v>35</v>
      </c>
      <c r="AX475" s="12" t="s">
        <v>79</v>
      </c>
      <c r="AY475" s="195" t="s">
        <v>204</v>
      </c>
    </row>
    <row r="476" spans="2:65" s="1" customFormat="1" ht="38.25" customHeight="1" x14ac:dyDescent="0.35">
      <c r="B476" s="172"/>
      <c r="C476" s="173" t="s">
        <v>908</v>
      </c>
      <c r="D476" s="173" t="s">
        <v>206</v>
      </c>
      <c r="E476" s="174" t="s">
        <v>909</v>
      </c>
      <c r="F476" s="175" t="s">
        <v>910</v>
      </c>
      <c r="G476" s="176" t="s">
        <v>276</v>
      </c>
      <c r="H476" s="177">
        <v>63.87</v>
      </c>
      <c r="I476" s="178"/>
      <c r="J476" s="179">
        <f>ROUND(I476*H476,2)</f>
        <v>0</v>
      </c>
      <c r="K476" s="175" t="s">
        <v>210</v>
      </c>
      <c r="L476" s="40"/>
      <c r="M476" s="180" t="s">
        <v>5</v>
      </c>
      <c r="N476" s="181" t="s">
        <v>42</v>
      </c>
      <c r="O476" s="41"/>
      <c r="P476" s="182">
        <f>O476*H476</f>
        <v>0</v>
      </c>
      <c r="Q476" s="182">
        <v>2.1999999999999999E-2</v>
      </c>
      <c r="R476" s="182">
        <f>Q476*H476</f>
        <v>1.4051399999999998</v>
      </c>
      <c r="S476" s="182">
        <v>0</v>
      </c>
      <c r="T476" s="183">
        <f>S476*H476</f>
        <v>0</v>
      </c>
      <c r="AR476" s="23" t="s">
        <v>122</v>
      </c>
      <c r="AT476" s="23" t="s">
        <v>206</v>
      </c>
      <c r="AU476" s="23" t="s">
        <v>81</v>
      </c>
      <c r="AY476" s="23" t="s">
        <v>204</v>
      </c>
      <c r="BE476" s="184">
        <f>IF(N476="základní",J476,0)</f>
        <v>0</v>
      </c>
      <c r="BF476" s="184">
        <f>IF(N476="snížená",J476,0)</f>
        <v>0</v>
      </c>
      <c r="BG476" s="184">
        <f>IF(N476="zákl. přenesená",J476,0)</f>
        <v>0</v>
      </c>
      <c r="BH476" s="184">
        <f>IF(N476="sníž. přenesená",J476,0)</f>
        <v>0</v>
      </c>
      <c r="BI476" s="184">
        <f>IF(N476="nulová",J476,0)</f>
        <v>0</v>
      </c>
      <c r="BJ476" s="23" t="s">
        <v>79</v>
      </c>
      <c r="BK476" s="184">
        <f>ROUND(I476*H476,2)</f>
        <v>0</v>
      </c>
      <c r="BL476" s="23" t="s">
        <v>122</v>
      </c>
      <c r="BM476" s="23" t="s">
        <v>911</v>
      </c>
    </row>
    <row r="477" spans="2:65" s="13" customFormat="1" x14ac:dyDescent="0.35">
      <c r="B477" s="202"/>
      <c r="D477" s="186" t="s">
        <v>213</v>
      </c>
      <c r="E477" s="203" t="s">
        <v>5</v>
      </c>
      <c r="F477" s="204" t="s">
        <v>912</v>
      </c>
      <c r="H477" s="203" t="s">
        <v>5</v>
      </c>
      <c r="I477" s="205"/>
      <c r="L477" s="202"/>
      <c r="M477" s="206"/>
      <c r="N477" s="207"/>
      <c r="O477" s="207"/>
      <c r="P477" s="207"/>
      <c r="Q477" s="207"/>
      <c r="R477" s="207"/>
      <c r="S477" s="207"/>
      <c r="T477" s="208"/>
      <c r="AT477" s="203" t="s">
        <v>213</v>
      </c>
      <c r="AU477" s="203" t="s">
        <v>81</v>
      </c>
      <c r="AV477" s="13" t="s">
        <v>79</v>
      </c>
      <c r="AW477" s="13" t="s">
        <v>35</v>
      </c>
      <c r="AX477" s="13" t="s">
        <v>71</v>
      </c>
      <c r="AY477" s="203" t="s">
        <v>204</v>
      </c>
    </row>
    <row r="478" spans="2:65" s="11" customFormat="1" x14ac:dyDescent="0.35">
      <c r="B478" s="185"/>
      <c r="D478" s="186" t="s">
        <v>213</v>
      </c>
      <c r="E478" s="187" t="s">
        <v>5</v>
      </c>
      <c r="F478" s="188" t="s">
        <v>913</v>
      </c>
      <c r="H478" s="189">
        <v>63.87</v>
      </c>
      <c r="I478" s="190"/>
      <c r="L478" s="185"/>
      <c r="M478" s="191"/>
      <c r="N478" s="192"/>
      <c r="O478" s="192"/>
      <c r="P478" s="192"/>
      <c r="Q478" s="192"/>
      <c r="R478" s="192"/>
      <c r="S478" s="192"/>
      <c r="T478" s="193"/>
      <c r="AT478" s="187" t="s">
        <v>213</v>
      </c>
      <c r="AU478" s="187" t="s">
        <v>81</v>
      </c>
      <c r="AV478" s="11" t="s">
        <v>81</v>
      </c>
      <c r="AW478" s="11" t="s">
        <v>35</v>
      </c>
      <c r="AX478" s="11" t="s">
        <v>71</v>
      </c>
      <c r="AY478" s="187" t="s">
        <v>204</v>
      </c>
    </row>
    <row r="479" spans="2:65" s="12" customFormat="1" x14ac:dyDescent="0.35">
      <c r="B479" s="194"/>
      <c r="D479" s="186" t="s">
        <v>213</v>
      </c>
      <c r="E479" s="195" t="s">
        <v>5</v>
      </c>
      <c r="F479" s="196" t="s">
        <v>215</v>
      </c>
      <c r="H479" s="197">
        <v>63.87</v>
      </c>
      <c r="I479" s="198"/>
      <c r="L479" s="194"/>
      <c r="M479" s="199"/>
      <c r="N479" s="200"/>
      <c r="O479" s="200"/>
      <c r="P479" s="200"/>
      <c r="Q479" s="200"/>
      <c r="R479" s="200"/>
      <c r="S479" s="200"/>
      <c r="T479" s="201"/>
      <c r="AT479" s="195" t="s">
        <v>213</v>
      </c>
      <c r="AU479" s="195" t="s">
        <v>81</v>
      </c>
      <c r="AV479" s="12" t="s">
        <v>211</v>
      </c>
      <c r="AW479" s="12" t="s">
        <v>35</v>
      </c>
      <c r="AX479" s="12" t="s">
        <v>79</v>
      </c>
      <c r="AY479" s="195" t="s">
        <v>204</v>
      </c>
    </row>
    <row r="480" spans="2:65" s="1" customFormat="1" ht="38.25" customHeight="1" x14ac:dyDescent="0.35">
      <c r="B480" s="172"/>
      <c r="C480" s="173" t="s">
        <v>914</v>
      </c>
      <c r="D480" s="173" t="s">
        <v>206</v>
      </c>
      <c r="E480" s="174" t="s">
        <v>915</v>
      </c>
      <c r="F480" s="175" t="s">
        <v>916</v>
      </c>
      <c r="G480" s="176" t="s">
        <v>276</v>
      </c>
      <c r="H480" s="177">
        <v>71.650000000000006</v>
      </c>
      <c r="I480" s="178"/>
      <c r="J480" s="179">
        <f>ROUND(I480*H480,2)</f>
        <v>0</v>
      </c>
      <c r="K480" s="175" t="s">
        <v>210</v>
      </c>
      <c r="L480" s="40"/>
      <c r="M480" s="180" t="s">
        <v>5</v>
      </c>
      <c r="N480" s="181" t="s">
        <v>42</v>
      </c>
      <c r="O480" s="41"/>
      <c r="P480" s="182">
        <f>O480*H480</f>
        <v>0</v>
      </c>
      <c r="Q480" s="182">
        <v>2.2630000000000001E-2</v>
      </c>
      <c r="R480" s="182">
        <f>Q480*H480</f>
        <v>1.6214395000000001</v>
      </c>
      <c r="S480" s="182">
        <v>0</v>
      </c>
      <c r="T480" s="183">
        <f>S480*H480</f>
        <v>0</v>
      </c>
      <c r="AR480" s="23" t="s">
        <v>122</v>
      </c>
      <c r="AT480" s="23" t="s">
        <v>206</v>
      </c>
      <c r="AU480" s="23" t="s">
        <v>81</v>
      </c>
      <c r="AY480" s="23" t="s">
        <v>204</v>
      </c>
      <c r="BE480" s="184">
        <f>IF(N480="základní",J480,0)</f>
        <v>0</v>
      </c>
      <c r="BF480" s="184">
        <f>IF(N480="snížená",J480,0)</f>
        <v>0</v>
      </c>
      <c r="BG480" s="184">
        <f>IF(N480="zákl. přenesená",J480,0)</f>
        <v>0</v>
      </c>
      <c r="BH480" s="184">
        <f>IF(N480="sníž. přenesená",J480,0)</f>
        <v>0</v>
      </c>
      <c r="BI480" s="184">
        <f>IF(N480="nulová",J480,0)</f>
        <v>0</v>
      </c>
      <c r="BJ480" s="23" t="s">
        <v>79</v>
      </c>
      <c r="BK480" s="184">
        <f>ROUND(I480*H480,2)</f>
        <v>0</v>
      </c>
      <c r="BL480" s="23" t="s">
        <v>122</v>
      </c>
      <c r="BM480" s="23" t="s">
        <v>917</v>
      </c>
    </row>
    <row r="481" spans="2:65" s="13" customFormat="1" x14ac:dyDescent="0.35">
      <c r="B481" s="202"/>
      <c r="D481" s="186" t="s">
        <v>213</v>
      </c>
      <c r="E481" s="203" t="s">
        <v>5</v>
      </c>
      <c r="F481" s="204" t="s">
        <v>918</v>
      </c>
      <c r="H481" s="203" t="s">
        <v>5</v>
      </c>
      <c r="I481" s="205"/>
      <c r="L481" s="202"/>
      <c r="M481" s="206"/>
      <c r="N481" s="207"/>
      <c r="O481" s="207"/>
      <c r="P481" s="207"/>
      <c r="Q481" s="207"/>
      <c r="R481" s="207"/>
      <c r="S481" s="207"/>
      <c r="T481" s="208"/>
      <c r="AT481" s="203" t="s">
        <v>213</v>
      </c>
      <c r="AU481" s="203" t="s">
        <v>81</v>
      </c>
      <c r="AV481" s="13" t="s">
        <v>79</v>
      </c>
      <c r="AW481" s="13" t="s">
        <v>35</v>
      </c>
      <c r="AX481" s="13" t="s">
        <v>71</v>
      </c>
      <c r="AY481" s="203" t="s">
        <v>204</v>
      </c>
    </row>
    <row r="482" spans="2:65" s="11" customFormat="1" ht="24" x14ac:dyDescent="0.35">
      <c r="B482" s="185"/>
      <c r="D482" s="186" t="s">
        <v>213</v>
      </c>
      <c r="E482" s="187" t="s">
        <v>5</v>
      </c>
      <c r="F482" s="188" t="s">
        <v>919</v>
      </c>
      <c r="H482" s="189">
        <v>71.650000000000006</v>
      </c>
      <c r="I482" s="190"/>
      <c r="L482" s="185"/>
      <c r="M482" s="191"/>
      <c r="N482" s="192"/>
      <c r="O482" s="192"/>
      <c r="P482" s="192"/>
      <c r="Q482" s="192"/>
      <c r="R482" s="192"/>
      <c r="S482" s="192"/>
      <c r="T482" s="193"/>
      <c r="AT482" s="187" t="s">
        <v>213</v>
      </c>
      <c r="AU482" s="187" t="s">
        <v>81</v>
      </c>
      <c r="AV482" s="11" t="s">
        <v>81</v>
      </c>
      <c r="AW482" s="11" t="s">
        <v>35</v>
      </c>
      <c r="AX482" s="11" t="s">
        <v>71</v>
      </c>
      <c r="AY482" s="187" t="s">
        <v>204</v>
      </c>
    </row>
    <row r="483" spans="2:65" s="12" customFormat="1" x14ac:dyDescent="0.35">
      <c r="B483" s="194"/>
      <c r="D483" s="186" t="s">
        <v>213</v>
      </c>
      <c r="E483" s="195" t="s">
        <v>5</v>
      </c>
      <c r="F483" s="196" t="s">
        <v>215</v>
      </c>
      <c r="H483" s="197">
        <v>71.650000000000006</v>
      </c>
      <c r="I483" s="198"/>
      <c r="L483" s="194"/>
      <c r="M483" s="199"/>
      <c r="N483" s="200"/>
      <c r="O483" s="200"/>
      <c r="P483" s="200"/>
      <c r="Q483" s="200"/>
      <c r="R483" s="200"/>
      <c r="S483" s="200"/>
      <c r="T483" s="201"/>
      <c r="AT483" s="195" t="s">
        <v>213</v>
      </c>
      <c r="AU483" s="195" t="s">
        <v>81</v>
      </c>
      <c r="AV483" s="12" t="s">
        <v>211</v>
      </c>
      <c r="AW483" s="12" t="s">
        <v>35</v>
      </c>
      <c r="AX483" s="12" t="s">
        <v>79</v>
      </c>
      <c r="AY483" s="195" t="s">
        <v>204</v>
      </c>
    </row>
    <row r="484" spans="2:65" s="1" customFormat="1" ht="25.5" customHeight="1" x14ac:dyDescent="0.35">
      <c r="B484" s="172"/>
      <c r="C484" s="173" t="s">
        <v>920</v>
      </c>
      <c r="D484" s="173" t="s">
        <v>206</v>
      </c>
      <c r="E484" s="174" t="s">
        <v>921</v>
      </c>
      <c r="F484" s="175" t="s">
        <v>922</v>
      </c>
      <c r="G484" s="176" t="s">
        <v>276</v>
      </c>
      <c r="H484" s="177">
        <v>135.52000000000001</v>
      </c>
      <c r="I484" s="178"/>
      <c r="J484" s="179">
        <f>ROUND(I484*H484,2)</f>
        <v>0</v>
      </c>
      <c r="K484" s="175" t="s">
        <v>210</v>
      </c>
      <c r="L484" s="40"/>
      <c r="M484" s="180" t="s">
        <v>5</v>
      </c>
      <c r="N484" s="181" t="s">
        <v>42</v>
      </c>
      <c r="O484" s="41"/>
      <c r="P484" s="182">
        <f>O484*H484</f>
        <v>0</v>
      </c>
      <c r="Q484" s="182">
        <v>1E-4</v>
      </c>
      <c r="R484" s="182">
        <f>Q484*H484</f>
        <v>1.3552000000000002E-2</v>
      </c>
      <c r="S484" s="182">
        <v>0</v>
      </c>
      <c r="T484" s="183">
        <f>S484*H484</f>
        <v>0</v>
      </c>
      <c r="AR484" s="23" t="s">
        <v>122</v>
      </c>
      <c r="AT484" s="23" t="s">
        <v>206</v>
      </c>
      <c r="AU484" s="23" t="s">
        <v>81</v>
      </c>
      <c r="AY484" s="23" t="s">
        <v>204</v>
      </c>
      <c r="BE484" s="184">
        <f>IF(N484="základní",J484,0)</f>
        <v>0</v>
      </c>
      <c r="BF484" s="184">
        <f>IF(N484="snížená",J484,0)</f>
        <v>0</v>
      </c>
      <c r="BG484" s="184">
        <f>IF(N484="zákl. přenesená",J484,0)</f>
        <v>0</v>
      </c>
      <c r="BH484" s="184">
        <f>IF(N484="sníž. přenesená",J484,0)</f>
        <v>0</v>
      </c>
      <c r="BI484" s="184">
        <f>IF(N484="nulová",J484,0)</f>
        <v>0</v>
      </c>
      <c r="BJ484" s="23" t="s">
        <v>79</v>
      </c>
      <c r="BK484" s="184">
        <f>ROUND(I484*H484,2)</f>
        <v>0</v>
      </c>
      <c r="BL484" s="23" t="s">
        <v>122</v>
      </c>
      <c r="BM484" s="23" t="s">
        <v>923</v>
      </c>
    </row>
    <row r="485" spans="2:65" s="11" customFormat="1" x14ac:dyDescent="0.35">
      <c r="B485" s="185"/>
      <c r="D485" s="186" t="s">
        <v>213</v>
      </c>
      <c r="E485" s="187" t="s">
        <v>5</v>
      </c>
      <c r="F485" s="188" t="s">
        <v>924</v>
      </c>
      <c r="H485" s="189">
        <v>135.52000000000001</v>
      </c>
      <c r="I485" s="190"/>
      <c r="L485" s="185"/>
      <c r="M485" s="191"/>
      <c r="N485" s="192"/>
      <c r="O485" s="192"/>
      <c r="P485" s="192"/>
      <c r="Q485" s="192"/>
      <c r="R485" s="192"/>
      <c r="S485" s="192"/>
      <c r="T485" s="193"/>
      <c r="AT485" s="187" t="s">
        <v>213</v>
      </c>
      <c r="AU485" s="187" t="s">
        <v>81</v>
      </c>
      <c r="AV485" s="11" t="s">
        <v>81</v>
      </c>
      <c r="AW485" s="11" t="s">
        <v>35</v>
      </c>
      <c r="AX485" s="11" t="s">
        <v>71</v>
      </c>
      <c r="AY485" s="187" t="s">
        <v>204</v>
      </c>
    </row>
    <row r="486" spans="2:65" s="12" customFormat="1" x14ac:dyDescent="0.35">
      <c r="B486" s="194"/>
      <c r="D486" s="186" t="s">
        <v>213</v>
      </c>
      <c r="E486" s="195" t="s">
        <v>5</v>
      </c>
      <c r="F486" s="196" t="s">
        <v>215</v>
      </c>
      <c r="H486" s="197">
        <v>135.52000000000001</v>
      </c>
      <c r="I486" s="198"/>
      <c r="L486" s="194"/>
      <c r="M486" s="199"/>
      <c r="N486" s="200"/>
      <c r="O486" s="200"/>
      <c r="P486" s="200"/>
      <c r="Q486" s="200"/>
      <c r="R486" s="200"/>
      <c r="S486" s="200"/>
      <c r="T486" s="201"/>
      <c r="AT486" s="195" t="s">
        <v>213</v>
      </c>
      <c r="AU486" s="195" t="s">
        <v>81</v>
      </c>
      <c r="AV486" s="12" t="s">
        <v>211</v>
      </c>
      <c r="AW486" s="12" t="s">
        <v>35</v>
      </c>
      <c r="AX486" s="12" t="s">
        <v>79</v>
      </c>
      <c r="AY486" s="195" t="s">
        <v>204</v>
      </c>
    </row>
    <row r="487" spans="2:65" s="1" customFormat="1" ht="25.5" customHeight="1" x14ac:dyDescent="0.35">
      <c r="B487" s="172"/>
      <c r="C487" s="173" t="s">
        <v>925</v>
      </c>
      <c r="D487" s="173" t="s">
        <v>206</v>
      </c>
      <c r="E487" s="174" t="s">
        <v>926</v>
      </c>
      <c r="F487" s="175" t="s">
        <v>927</v>
      </c>
      <c r="G487" s="176" t="s">
        <v>276</v>
      </c>
      <c r="H487" s="177">
        <v>39.85</v>
      </c>
      <c r="I487" s="178"/>
      <c r="J487" s="179">
        <f>ROUND(I487*H487,2)</f>
        <v>0</v>
      </c>
      <c r="K487" s="175" t="s">
        <v>210</v>
      </c>
      <c r="L487" s="40"/>
      <c r="M487" s="180" t="s">
        <v>5</v>
      </c>
      <c r="N487" s="181" t="s">
        <v>42</v>
      </c>
      <c r="O487" s="41"/>
      <c r="P487" s="182">
        <f>O487*H487</f>
        <v>0</v>
      </c>
      <c r="Q487" s="182">
        <v>0</v>
      </c>
      <c r="R487" s="182">
        <f>Q487*H487</f>
        <v>0</v>
      </c>
      <c r="S487" s="182">
        <v>0</v>
      </c>
      <c r="T487" s="183">
        <f>S487*H487</f>
        <v>0</v>
      </c>
      <c r="AR487" s="23" t="s">
        <v>122</v>
      </c>
      <c r="AT487" s="23" t="s">
        <v>206</v>
      </c>
      <c r="AU487" s="23" t="s">
        <v>81</v>
      </c>
      <c r="AY487" s="23" t="s">
        <v>204</v>
      </c>
      <c r="BE487" s="184">
        <f>IF(N487="základní",J487,0)</f>
        <v>0</v>
      </c>
      <c r="BF487" s="184">
        <f>IF(N487="snížená",J487,0)</f>
        <v>0</v>
      </c>
      <c r="BG487" s="184">
        <f>IF(N487="zákl. přenesená",J487,0)</f>
        <v>0</v>
      </c>
      <c r="BH487" s="184">
        <f>IF(N487="sníž. přenesená",J487,0)</f>
        <v>0</v>
      </c>
      <c r="BI487" s="184">
        <f>IF(N487="nulová",J487,0)</f>
        <v>0</v>
      </c>
      <c r="BJ487" s="23" t="s">
        <v>79</v>
      </c>
      <c r="BK487" s="184">
        <f>ROUND(I487*H487,2)</f>
        <v>0</v>
      </c>
      <c r="BL487" s="23" t="s">
        <v>122</v>
      </c>
      <c r="BM487" s="23" t="s">
        <v>928</v>
      </c>
    </row>
    <row r="488" spans="2:65" s="13" customFormat="1" x14ac:dyDescent="0.35">
      <c r="B488" s="202"/>
      <c r="D488" s="186" t="s">
        <v>213</v>
      </c>
      <c r="E488" s="203" t="s">
        <v>5</v>
      </c>
      <c r="F488" s="204" t="s">
        <v>912</v>
      </c>
      <c r="H488" s="203" t="s">
        <v>5</v>
      </c>
      <c r="I488" s="205"/>
      <c r="L488" s="202"/>
      <c r="M488" s="206"/>
      <c r="N488" s="207"/>
      <c r="O488" s="207"/>
      <c r="P488" s="207"/>
      <c r="Q488" s="207"/>
      <c r="R488" s="207"/>
      <c r="S488" s="207"/>
      <c r="T488" s="208"/>
      <c r="AT488" s="203" t="s">
        <v>213</v>
      </c>
      <c r="AU488" s="203" t="s">
        <v>81</v>
      </c>
      <c r="AV488" s="13" t="s">
        <v>79</v>
      </c>
      <c r="AW488" s="13" t="s">
        <v>35</v>
      </c>
      <c r="AX488" s="13" t="s">
        <v>71</v>
      </c>
      <c r="AY488" s="203" t="s">
        <v>204</v>
      </c>
    </row>
    <row r="489" spans="2:65" s="11" customFormat="1" x14ac:dyDescent="0.35">
      <c r="B489" s="185"/>
      <c r="D489" s="186" t="s">
        <v>213</v>
      </c>
      <c r="E489" s="187" t="s">
        <v>5</v>
      </c>
      <c r="F489" s="188" t="s">
        <v>929</v>
      </c>
      <c r="H489" s="189">
        <v>9.1</v>
      </c>
      <c r="I489" s="190"/>
      <c r="L489" s="185"/>
      <c r="M489" s="191"/>
      <c r="N489" s="192"/>
      <c r="O489" s="192"/>
      <c r="P489" s="192"/>
      <c r="Q489" s="192"/>
      <c r="R489" s="192"/>
      <c r="S489" s="192"/>
      <c r="T489" s="193"/>
      <c r="AT489" s="187" t="s">
        <v>213</v>
      </c>
      <c r="AU489" s="187" t="s">
        <v>81</v>
      </c>
      <c r="AV489" s="11" t="s">
        <v>81</v>
      </c>
      <c r="AW489" s="11" t="s">
        <v>35</v>
      </c>
      <c r="AX489" s="11" t="s">
        <v>71</v>
      </c>
      <c r="AY489" s="187" t="s">
        <v>204</v>
      </c>
    </row>
    <row r="490" spans="2:65" s="13" customFormat="1" x14ac:dyDescent="0.35">
      <c r="B490" s="202"/>
      <c r="D490" s="186" t="s">
        <v>213</v>
      </c>
      <c r="E490" s="203" t="s">
        <v>5</v>
      </c>
      <c r="F490" s="204" t="s">
        <v>918</v>
      </c>
      <c r="H490" s="203" t="s">
        <v>5</v>
      </c>
      <c r="I490" s="205"/>
      <c r="L490" s="202"/>
      <c r="M490" s="206"/>
      <c r="N490" s="207"/>
      <c r="O490" s="207"/>
      <c r="P490" s="207"/>
      <c r="Q490" s="207"/>
      <c r="R490" s="207"/>
      <c r="S490" s="207"/>
      <c r="T490" s="208"/>
      <c r="AT490" s="203" t="s">
        <v>213</v>
      </c>
      <c r="AU490" s="203" t="s">
        <v>81</v>
      </c>
      <c r="AV490" s="13" t="s">
        <v>79</v>
      </c>
      <c r="AW490" s="13" t="s">
        <v>35</v>
      </c>
      <c r="AX490" s="13" t="s">
        <v>71</v>
      </c>
      <c r="AY490" s="203" t="s">
        <v>204</v>
      </c>
    </row>
    <row r="491" spans="2:65" s="11" customFormat="1" x14ac:dyDescent="0.35">
      <c r="B491" s="185"/>
      <c r="D491" s="186" t="s">
        <v>213</v>
      </c>
      <c r="E491" s="187" t="s">
        <v>5</v>
      </c>
      <c r="F491" s="188" t="s">
        <v>930</v>
      </c>
      <c r="H491" s="189">
        <v>30.75</v>
      </c>
      <c r="I491" s="190"/>
      <c r="L491" s="185"/>
      <c r="M491" s="191"/>
      <c r="N491" s="192"/>
      <c r="O491" s="192"/>
      <c r="P491" s="192"/>
      <c r="Q491" s="192"/>
      <c r="R491" s="192"/>
      <c r="S491" s="192"/>
      <c r="T491" s="193"/>
      <c r="AT491" s="187" t="s">
        <v>213</v>
      </c>
      <c r="AU491" s="187" t="s">
        <v>81</v>
      </c>
      <c r="AV491" s="11" t="s">
        <v>81</v>
      </c>
      <c r="AW491" s="11" t="s">
        <v>35</v>
      </c>
      <c r="AX491" s="11" t="s">
        <v>71</v>
      </c>
      <c r="AY491" s="187" t="s">
        <v>204</v>
      </c>
    </row>
    <row r="492" spans="2:65" s="12" customFormat="1" x14ac:dyDescent="0.35">
      <c r="B492" s="194"/>
      <c r="D492" s="186" t="s">
        <v>213</v>
      </c>
      <c r="E492" s="195" t="s">
        <v>5</v>
      </c>
      <c r="F492" s="196" t="s">
        <v>215</v>
      </c>
      <c r="H492" s="197">
        <v>39.85</v>
      </c>
      <c r="I492" s="198"/>
      <c r="L492" s="194"/>
      <c r="M492" s="199"/>
      <c r="N492" s="200"/>
      <c r="O492" s="200"/>
      <c r="P492" s="200"/>
      <c r="Q492" s="200"/>
      <c r="R492" s="200"/>
      <c r="S492" s="200"/>
      <c r="T492" s="201"/>
      <c r="AT492" s="195" t="s">
        <v>213</v>
      </c>
      <c r="AU492" s="195" t="s">
        <v>81</v>
      </c>
      <c r="AV492" s="12" t="s">
        <v>211</v>
      </c>
      <c r="AW492" s="12" t="s">
        <v>35</v>
      </c>
      <c r="AX492" s="12" t="s">
        <v>79</v>
      </c>
      <c r="AY492" s="195" t="s">
        <v>204</v>
      </c>
    </row>
    <row r="493" spans="2:65" s="1" customFormat="1" ht="25.5" customHeight="1" x14ac:dyDescent="0.35">
      <c r="B493" s="172"/>
      <c r="C493" s="173" t="s">
        <v>931</v>
      </c>
      <c r="D493" s="173" t="s">
        <v>206</v>
      </c>
      <c r="E493" s="174" t="s">
        <v>932</v>
      </c>
      <c r="F493" s="175" t="s">
        <v>933</v>
      </c>
      <c r="G493" s="176" t="s">
        <v>276</v>
      </c>
      <c r="H493" s="177">
        <v>686.59</v>
      </c>
      <c r="I493" s="178"/>
      <c r="J493" s="179">
        <f>ROUND(I493*H493,2)</f>
        <v>0</v>
      </c>
      <c r="K493" s="175" t="s">
        <v>210</v>
      </c>
      <c r="L493" s="40"/>
      <c r="M493" s="180" t="s">
        <v>5</v>
      </c>
      <c r="N493" s="181" t="s">
        <v>42</v>
      </c>
      <c r="O493" s="41"/>
      <c r="P493" s="182">
        <f>O493*H493</f>
        <v>0</v>
      </c>
      <c r="Q493" s="182">
        <v>1.39E-3</v>
      </c>
      <c r="R493" s="182">
        <f>Q493*H493</f>
        <v>0.95436010000000004</v>
      </c>
      <c r="S493" s="182">
        <v>0</v>
      </c>
      <c r="T493" s="183">
        <f>S493*H493</f>
        <v>0</v>
      </c>
      <c r="AR493" s="23" t="s">
        <v>122</v>
      </c>
      <c r="AT493" s="23" t="s">
        <v>206</v>
      </c>
      <c r="AU493" s="23" t="s">
        <v>81</v>
      </c>
      <c r="AY493" s="23" t="s">
        <v>204</v>
      </c>
      <c r="BE493" s="184">
        <f>IF(N493="základní",J493,0)</f>
        <v>0</v>
      </c>
      <c r="BF493" s="184">
        <f>IF(N493="snížená",J493,0)</f>
        <v>0</v>
      </c>
      <c r="BG493" s="184">
        <f>IF(N493="zákl. přenesená",J493,0)</f>
        <v>0</v>
      </c>
      <c r="BH493" s="184">
        <f>IF(N493="sníž. přenesená",J493,0)</f>
        <v>0</v>
      </c>
      <c r="BI493" s="184">
        <f>IF(N493="nulová",J493,0)</f>
        <v>0</v>
      </c>
      <c r="BJ493" s="23" t="s">
        <v>79</v>
      </c>
      <c r="BK493" s="184">
        <f>ROUND(I493*H493,2)</f>
        <v>0</v>
      </c>
      <c r="BL493" s="23" t="s">
        <v>122</v>
      </c>
      <c r="BM493" s="23" t="s">
        <v>934</v>
      </c>
    </row>
    <row r="494" spans="2:65" s="13" customFormat="1" x14ac:dyDescent="0.35">
      <c r="B494" s="202"/>
      <c r="D494" s="186" t="s">
        <v>213</v>
      </c>
      <c r="E494" s="203" t="s">
        <v>5</v>
      </c>
      <c r="F494" s="204" t="s">
        <v>935</v>
      </c>
      <c r="H494" s="203" t="s">
        <v>5</v>
      </c>
      <c r="I494" s="205"/>
      <c r="L494" s="202"/>
      <c r="M494" s="206"/>
      <c r="N494" s="207"/>
      <c r="O494" s="207"/>
      <c r="P494" s="207"/>
      <c r="Q494" s="207"/>
      <c r="R494" s="207"/>
      <c r="S494" s="207"/>
      <c r="T494" s="208"/>
      <c r="AT494" s="203" t="s">
        <v>213</v>
      </c>
      <c r="AU494" s="203" t="s">
        <v>81</v>
      </c>
      <c r="AV494" s="13" t="s">
        <v>79</v>
      </c>
      <c r="AW494" s="13" t="s">
        <v>35</v>
      </c>
      <c r="AX494" s="13" t="s">
        <v>71</v>
      </c>
      <c r="AY494" s="203" t="s">
        <v>204</v>
      </c>
    </row>
    <row r="495" spans="2:65" s="11" customFormat="1" x14ac:dyDescent="0.35">
      <c r="B495" s="185"/>
      <c r="D495" s="186" t="s">
        <v>213</v>
      </c>
      <c r="E495" s="187" t="s">
        <v>5</v>
      </c>
      <c r="F495" s="188" t="s">
        <v>936</v>
      </c>
      <c r="H495" s="189">
        <v>336.66</v>
      </c>
      <c r="I495" s="190"/>
      <c r="L495" s="185"/>
      <c r="M495" s="191"/>
      <c r="N495" s="192"/>
      <c r="O495" s="192"/>
      <c r="P495" s="192"/>
      <c r="Q495" s="192"/>
      <c r="R495" s="192"/>
      <c r="S495" s="192"/>
      <c r="T495" s="193"/>
      <c r="AT495" s="187" t="s">
        <v>213</v>
      </c>
      <c r="AU495" s="187" t="s">
        <v>81</v>
      </c>
      <c r="AV495" s="11" t="s">
        <v>81</v>
      </c>
      <c r="AW495" s="11" t="s">
        <v>35</v>
      </c>
      <c r="AX495" s="11" t="s">
        <v>71</v>
      </c>
      <c r="AY495" s="187" t="s">
        <v>204</v>
      </c>
    </row>
    <row r="496" spans="2:65" s="13" customFormat="1" x14ac:dyDescent="0.35">
      <c r="B496" s="202"/>
      <c r="D496" s="186" t="s">
        <v>213</v>
      </c>
      <c r="E496" s="203" t="s">
        <v>5</v>
      </c>
      <c r="F496" s="204" t="s">
        <v>937</v>
      </c>
      <c r="H496" s="203" t="s">
        <v>5</v>
      </c>
      <c r="I496" s="205"/>
      <c r="L496" s="202"/>
      <c r="M496" s="206"/>
      <c r="N496" s="207"/>
      <c r="O496" s="207"/>
      <c r="P496" s="207"/>
      <c r="Q496" s="207"/>
      <c r="R496" s="207"/>
      <c r="S496" s="207"/>
      <c r="T496" s="208"/>
      <c r="AT496" s="203" t="s">
        <v>213</v>
      </c>
      <c r="AU496" s="203" t="s">
        <v>81</v>
      </c>
      <c r="AV496" s="13" t="s">
        <v>79</v>
      </c>
      <c r="AW496" s="13" t="s">
        <v>35</v>
      </c>
      <c r="AX496" s="13" t="s">
        <v>71</v>
      </c>
      <c r="AY496" s="203" t="s">
        <v>204</v>
      </c>
    </row>
    <row r="497" spans="2:65" s="11" customFormat="1" ht="24" x14ac:dyDescent="0.35">
      <c r="B497" s="185"/>
      <c r="D497" s="186" t="s">
        <v>213</v>
      </c>
      <c r="E497" s="187" t="s">
        <v>5</v>
      </c>
      <c r="F497" s="188" t="s">
        <v>938</v>
      </c>
      <c r="H497" s="189">
        <v>349.93</v>
      </c>
      <c r="I497" s="190"/>
      <c r="L497" s="185"/>
      <c r="M497" s="191"/>
      <c r="N497" s="192"/>
      <c r="O497" s="192"/>
      <c r="P497" s="192"/>
      <c r="Q497" s="192"/>
      <c r="R497" s="192"/>
      <c r="S497" s="192"/>
      <c r="T497" s="193"/>
      <c r="AT497" s="187" t="s">
        <v>213</v>
      </c>
      <c r="AU497" s="187" t="s">
        <v>81</v>
      </c>
      <c r="AV497" s="11" t="s">
        <v>81</v>
      </c>
      <c r="AW497" s="11" t="s">
        <v>35</v>
      </c>
      <c r="AX497" s="11" t="s">
        <v>71</v>
      </c>
      <c r="AY497" s="187" t="s">
        <v>204</v>
      </c>
    </row>
    <row r="498" spans="2:65" s="12" customFormat="1" x14ac:dyDescent="0.35">
      <c r="B498" s="194"/>
      <c r="D498" s="186" t="s">
        <v>213</v>
      </c>
      <c r="E498" s="195" t="s">
        <v>5</v>
      </c>
      <c r="F498" s="196" t="s">
        <v>215</v>
      </c>
      <c r="H498" s="197">
        <v>686.59</v>
      </c>
      <c r="I498" s="198"/>
      <c r="L498" s="194"/>
      <c r="M498" s="199"/>
      <c r="N498" s="200"/>
      <c r="O498" s="200"/>
      <c r="P498" s="200"/>
      <c r="Q498" s="200"/>
      <c r="R498" s="200"/>
      <c r="S498" s="200"/>
      <c r="T498" s="201"/>
      <c r="AT498" s="195" t="s">
        <v>213</v>
      </c>
      <c r="AU498" s="195" t="s">
        <v>81</v>
      </c>
      <c r="AV498" s="12" t="s">
        <v>211</v>
      </c>
      <c r="AW498" s="12" t="s">
        <v>35</v>
      </c>
      <c r="AX498" s="12" t="s">
        <v>79</v>
      </c>
      <c r="AY498" s="195" t="s">
        <v>204</v>
      </c>
    </row>
    <row r="499" spans="2:65" s="1" customFormat="1" ht="16.5" customHeight="1" x14ac:dyDescent="0.35">
      <c r="B499" s="172"/>
      <c r="C499" s="209" t="s">
        <v>939</v>
      </c>
      <c r="D499" s="209" t="s">
        <v>292</v>
      </c>
      <c r="E499" s="210" t="s">
        <v>940</v>
      </c>
      <c r="F499" s="211" t="s">
        <v>941</v>
      </c>
      <c r="G499" s="212" t="s">
        <v>276</v>
      </c>
      <c r="H499" s="213">
        <v>367.42700000000002</v>
      </c>
      <c r="I499" s="214"/>
      <c r="J499" s="215">
        <f>ROUND(I499*H499,2)</f>
        <v>0</v>
      </c>
      <c r="K499" s="211" t="s">
        <v>210</v>
      </c>
      <c r="L499" s="216"/>
      <c r="M499" s="217" t="s">
        <v>5</v>
      </c>
      <c r="N499" s="218" t="s">
        <v>42</v>
      </c>
      <c r="O499" s="41"/>
      <c r="P499" s="182">
        <f>O499*H499</f>
        <v>0</v>
      </c>
      <c r="Q499" s="182">
        <v>8.0000000000000002E-3</v>
      </c>
      <c r="R499" s="182">
        <f>Q499*H499</f>
        <v>2.939416</v>
      </c>
      <c r="S499" s="182">
        <v>0</v>
      </c>
      <c r="T499" s="183">
        <f>S499*H499</f>
        <v>0</v>
      </c>
      <c r="AR499" s="23" t="s">
        <v>363</v>
      </c>
      <c r="AT499" s="23" t="s">
        <v>292</v>
      </c>
      <c r="AU499" s="23" t="s">
        <v>81</v>
      </c>
      <c r="AY499" s="23" t="s">
        <v>204</v>
      </c>
      <c r="BE499" s="184">
        <f>IF(N499="základní",J499,0)</f>
        <v>0</v>
      </c>
      <c r="BF499" s="184">
        <f>IF(N499="snížená",J499,0)</f>
        <v>0</v>
      </c>
      <c r="BG499" s="184">
        <f>IF(N499="zákl. přenesená",J499,0)</f>
        <v>0</v>
      </c>
      <c r="BH499" s="184">
        <f>IF(N499="sníž. přenesená",J499,0)</f>
        <v>0</v>
      </c>
      <c r="BI499" s="184">
        <f>IF(N499="nulová",J499,0)</f>
        <v>0</v>
      </c>
      <c r="BJ499" s="23" t="s">
        <v>79</v>
      </c>
      <c r="BK499" s="184">
        <f>ROUND(I499*H499,2)</f>
        <v>0</v>
      </c>
      <c r="BL499" s="23" t="s">
        <v>122</v>
      </c>
      <c r="BM499" s="23" t="s">
        <v>942</v>
      </c>
    </row>
    <row r="500" spans="2:65" s="11" customFormat="1" x14ac:dyDescent="0.35">
      <c r="B500" s="185"/>
      <c r="D500" s="186" t="s">
        <v>213</v>
      </c>
      <c r="F500" s="188" t="s">
        <v>943</v>
      </c>
      <c r="H500" s="189">
        <v>367.42700000000002</v>
      </c>
      <c r="I500" s="190"/>
      <c r="L500" s="185"/>
      <c r="M500" s="191"/>
      <c r="N500" s="192"/>
      <c r="O500" s="192"/>
      <c r="P500" s="192"/>
      <c r="Q500" s="192"/>
      <c r="R500" s="192"/>
      <c r="S500" s="192"/>
      <c r="T500" s="193"/>
      <c r="AT500" s="187" t="s">
        <v>213</v>
      </c>
      <c r="AU500" s="187" t="s">
        <v>81</v>
      </c>
      <c r="AV500" s="11" t="s">
        <v>81</v>
      </c>
      <c r="AW500" s="11" t="s">
        <v>6</v>
      </c>
      <c r="AX500" s="11" t="s">
        <v>79</v>
      </c>
      <c r="AY500" s="187" t="s">
        <v>204</v>
      </c>
    </row>
    <row r="501" spans="2:65" s="1" customFormat="1" ht="16.5" customHeight="1" x14ac:dyDescent="0.35">
      <c r="B501" s="172"/>
      <c r="C501" s="209" t="s">
        <v>944</v>
      </c>
      <c r="D501" s="209" t="s">
        <v>292</v>
      </c>
      <c r="E501" s="210" t="s">
        <v>945</v>
      </c>
      <c r="F501" s="211" t="s">
        <v>946</v>
      </c>
      <c r="G501" s="212" t="s">
        <v>276</v>
      </c>
      <c r="H501" s="213">
        <v>353.49299999999999</v>
      </c>
      <c r="I501" s="214"/>
      <c r="J501" s="215">
        <f>ROUND(I501*H501,2)</f>
        <v>0</v>
      </c>
      <c r="K501" s="211" t="s">
        <v>5</v>
      </c>
      <c r="L501" s="216"/>
      <c r="M501" s="217" t="s">
        <v>5</v>
      </c>
      <c r="N501" s="218" t="s">
        <v>42</v>
      </c>
      <c r="O501" s="41"/>
      <c r="P501" s="182">
        <f>O501*H501</f>
        <v>0</v>
      </c>
      <c r="Q501" s="182">
        <v>6.0000000000000001E-3</v>
      </c>
      <c r="R501" s="182">
        <f>Q501*H501</f>
        <v>2.1209579999999999</v>
      </c>
      <c r="S501" s="182">
        <v>0</v>
      </c>
      <c r="T501" s="183">
        <f>S501*H501</f>
        <v>0</v>
      </c>
      <c r="AR501" s="23" t="s">
        <v>363</v>
      </c>
      <c r="AT501" s="23" t="s">
        <v>292</v>
      </c>
      <c r="AU501" s="23" t="s">
        <v>81</v>
      </c>
      <c r="AY501" s="23" t="s">
        <v>204</v>
      </c>
      <c r="BE501" s="184">
        <f>IF(N501="základní",J501,0)</f>
        <v>0</v>
      </c>
      <c r="BF501" s="184">
        <f>IF(N501="snížená",J501,0)</f>
        <v>0</v>
      </c>
      <c r="BG501" s="184">
        <f>IF(N501="zákl. přenesená",J501,0)</f>
        <v>0</v>
      </c>
      <c r="BH501" s="184">
        <f>IF(N501="sníž. přenesená",J501,0)</f>
        <v>0</v>
      </c>
      <c r="BI501" s="184">
        <f>IF(N501="nulová",J501,0)</f>
        <v>0</v>
      </c>
      <c r="BJ501" s="23" t="s">
        <v>79</v>
      </c>
      <c r="BK501" s="184">
        <f>ROUND(I501*H501,2)</f>
        <v>0</v>
      </c>
      <c r="BL501" s="23" t="s">
        <v>122</v>
      </c>
      <c r="BM501" s="23" t="s">
        <v>947</v>
      </c>
    </row>
    <row r="502" spans="2:65" s="11" customFormat="1" x14ac:dyDescent="0.35">
      <c r="B502" s="185"/>
      <c r="D502" s="186" t="s">
        <v>213</v>
      </c>
      <c r="F502" s="188" t="s">
        <v>948</v>
      </c>
      <c r="H502" s="189">
        <v>353.49299999999999</v>
      </c>
      <c r="I502" s="190"/>
      <c r="L502" s="185"/>
      <c r="M502" s="191"/>
      <c r="N502" s="192"/>
      <c r="O502" s="192"/>
      <c r="P502" s="192"/>
      <c r="Q502" s="192"/>
      <c r="R502" s="192"/>
      <c r="S502" s="192"/>
      <c r="T502" s="193"/>
      <c r="AT502" s="187" t="s">
        <v>213</v>
      </c>
      <c r="AU502" s="187" t="s">
        <v>81</v>
      </c>
      <c r="AV502" s="11" t="s">
        <v>81</v>
      </c>
      <c r="AW502" s="11" t="s">
        <v>6</v>
      </c>
      <c r="AX502" s="11" t="s">
        <v>79</v>
      </c>
      <c r="AY502" s="187" t="s">
        <v>204</v>
      </c>
    </row>
    <row r="503" spans="2:65" s="1" customFormat="1" ht="51" customHeight="1" x14ac:dyDescent="0.35">
      <c r="B503" s="172"/>
      <c r="C503" s="173" t="s">
        <v>949</v>
      </c>
      <c r="D503" s="173" t="s">
        <v>206</v>
      </c>
      <c r="E503" s="174" t="s">
        <v>950</v>
      </c>
      <c r="F503" s="175" t="s">
        <v>951</v>
      </c>
      <c r="G503" s="176" t="s">
        <v>265</v>
      </c>
      <c r="H503" s="177">
        <v>53.801000000000002</v>
      </c>
      <c r="I503" s="178"/>
      <c r="J503" s="179">
        <f>ROUND(I503*H503,2)</f>
        <v>0</v>
      </c>
      <c r="K503" s="175" t="s">
        <v>210</v>
      </c>
      <c r="L503" s="40"/>
      <c r="M503" s="180" t="s">
        <v>5</v>
      </c>
      <c r="N503" s="181" t="s">
        <v>42</v>
      </c>
      <c r="O503" s="41"/>
      <c r="P503" s="182">
        <f>O503*H503</f>
        <v>0</v>
      </c>
      <c r="Q503" s="182">
        <v>0</v>
      </c>
      <c r="R503" s="182">
        <f>Q503*H503</f>
        <v>0</v>
      </c>
      <c r="S503" s="182">
        <v>0</v>
      </c>
      <c r="T503" s="183">
        <f>S503*H503</f>
        <v>0</v>
      </c>
      <c r="AR503" s="23" t="s">
        <v>122</v>
      </c>
      <c r="AT503" s="23" t="s">
        <v>206</v>
      </c>
      <c r="AU503" s="23" t="s">
        <v>81</v>
      </c>
      <c r="AY503" s="23" t="s">
        <v>204</v>
      </c>
      <c r="BE503" s="184">
        <f>IF(N503="základní",J503,0)</f>
        <v>0</v>
      </c>
      <c r="BF503" s="184">
        <f>IF(N503="snížená",J503,0)</f>
        <v>0</v>
      </c>
      <c r="BG503" s="184">
        <f>IF(N503="zákl. přenesená",J503,0)</f>
        <v>0</v>
      </c>
      <c r="BH503" s="184">
        <f>IF(N503="sníž. přenesená",J503,0)</f>
        <v>0</v>
      </c>
      <c r="BI503" s="184">
        <f>IF(N503="nulová",J503,0)</f>
        <v>0</v>
      </c>
      <c r="BJ503" s="23" t="s">
        <v>79</v>
      </c>
      <c r="BK503" s="184">
        <f>ROUND(I503*H503,2)</f>
        <v>0</v>
      </c>
      <c r="BL503" s="23" t="s">
        <v>122</v>
      </c>
      <c r="BM503" s="23" t="s">
        <v>952</v>
      </c>
    </row>
    <row r="504" spans="2:65" s="10" customFormat="1" ht="29.9" customHeight="1" x14ac:dyDescent="0.35">
      <c r="B504" s="159"/>
      <c r="D504" s="160" t="s">
        <v>70</v>
      </c>
      <c r="E504" s="170" t="s">
        <v>953</v>
      </c>
      <c r="F504" s="170" t="s">
        <v>954</v>
      </c>
      <c r="I504" s="162"/>
      <c r="J504" s="171">
        <f>BK504</f>
        <v>0</v>
      </c>
      <c r="L504" s="159"/>
      <c r="M504" s="164"/>
      <c r="N504" s="165"/>
      <c r="O504" s="165"/>
      <c r="P504" s="166">
        <f>SUM(P505:P520)</f>
        <v>0</v>
      </c>
      <c r="Q504" s="165"/>
      <c r="R504" s="166">
        <f>SUM(R505:R520)</f>
        <v>1.0791020799999997</v>
      </c>
      <c r="S504" s="165"/>
      <c r="T504" s="167">
        <f>SUM(T505:T520)</f>
        <v>0</v>
      </c>
      <c r="AR504" s="160" t="s">
        <v>81</v>
      </c>
      <c r="AT504" s="168" t="s">
        <v>70</v>
      </c>
      <c r="AU504" s="168" t="s">
        <v>79</v>
      </c>
      <c r="AY504" s="160" t="s">
        <v>204</v>
      </c>
      <c r="BK504" s="169">
        <f>SUM(BK505:BK520)</f>
        <v>0</v>
      </c>
    </row>
    <row r="505" spans="2:65" s="1" customFormat="1" ht="25.5" customHeight="1" x14ac:dyDescent="0.35">
      <c r="B505" s="172"/>
      <c r="C505" s="173" t="s">
        <v>955</v>
      </c>
      <c r="D505" s="173" t="s">
        <v>206</v>
      </c>
      <c r="E505" s="174" t="s">
        <v>956</v>
      </c>
      <c r="F505" s="175" t="s">
        <v>957</v>
      </c>
      <c r="G505" s="176" t="s">
        <v>276</v>
      </c>
      <c r="H505" s="177">
        <v>104.128</v>
      </c>
      <c r="I505" s="178"/>
      <c r="J505" s="179">
        <f>ROUND(I505*H505,2)</f>
        <v>0</v>
      </c>
      <c r="K505" s="175" t="s">
        <v>210</v>
      </c>
      <c r="L505" s="40"/>
      <c r="M505" s="180" t="s">
        <v>5</v>
      </c>
      <c r="N505" s="181" t="s">
        <v>42</v>
      </c>
      <c r="O505" s="41"/>
      <c r="P505" s="182">
        <f>O505*H505</f>
        <v>0</v>
      </c>
      <c r="Q505" s="182">
        <v>9.7599999999999996E-3</v>
      </c>
      <c r="R505" s="182">
        <f>Q505*H505</f>
        <v>1.0162892799999999</v>
      </c>
      <c r="S505" s="182">
        <v>0</v>
      </c>
      <c r="T505" s="183">
        <f>S505*H505</f>
        <v>0</v>
      </c>
      <c r="AR505" s="23" t="s">
        <v>122</v>
      </c>
      <c r="AT505" s="23" t="s">
        <v>206</v>
      </c>
      <c r="AU505" s="23" t="s">
        <v>81</v>
      </c>
      <c r="AY505" s="23" t="s">
        <v>204</v>
      </c>
      <c r="BE505" s="184">
        <f>IF(N505="základní",J505,0)</f>
        <v>0</v>
      </c>
      <c r="BF505" s="184">
        <f>IF(N505="snížená",J505,0)</f>
        <v>0</v>
      </c>
      <c r="BG505" s="184">
        <f>IF(N505="zákl. přenesená",J505,0)</f>
        <v>0</v>
      </c>
      <c r="BH505" s="184">
        <f>IF(N505="sníž. přenesená",J505,0)</f>
        <v>0</v>
      </c>
      <c r="BI505" s="184">
        <f>IF(N505="nulová",J505,0)</f>
        <v>0</v>
      </c>
      <c r="BJ505" s="23" t="s">
        <v>79</v>
      </c>
      <c r="BK505" s="184">
        <f>ROUND(I505*H505,2)</f>
        <v>0</v>
      </c>
      <c r="BL505" s="23" t="s">
        <v>122</v>
      </c>
      <c r="BM505" s="23" t="s">
        <v>958</v>
      </c>
    </row>
    <row r="506" spans="2:65" s="11" customFormat="1" x14ac:dyDescent="0.35">
      <c r="B506" s="185"/>
      <c r="D506" s="186" t="s">
        <v>213</v>
      </c>
      <c r="E506" s="187" t="s">
        <v>5</v>
      </c>
      <c r="F506" s="188" t="s">
        <v>959</v>
      </c>
      <c r="H506" s="189">
        <v>60.698</v>
      </c>
      <c r="I506" s="190"/>
      <c r="L506" s="185"/>
      <c r="M506" s="191"/>
      <c r="N506" s="192"/>
      <c r="O506" s="192"/>
      <c r="P506" s="192"/>
      <c r="Q506" s="192"/>
      <c r="R506" s="192"/>
      <c r="S506" s="192"/>
      <c r="T506" s="193"/>
      <c r="AT506" s="187" t="s">
        <v>213</v>
      </c>
      <c r="AU506" s="187" t="s">
        <v>81</v>
      </c>
      <c r="AV506" s="11" t="s">
        <v>81</v>
      </c>
      <c r="AW506" s="11" t="s">
        <v>35</v>
      </c>
      <c r="AX506" s="11" t="s">
        <v>71</v>
      </c>
      <c r="AY506" s="187" t="s">
        <v>204</v>
      </c>
    </row>
    <row r="507" spans="2:65" s="11" customFormat="1" x14ac:dyDescent="0.35">
      <c r="B507" s="185"/>
      <c r="D507" s="186" t="s">
        <v>213</v>
      </c>
      <c r="E507" s="187" t="s">
        <v>5</v>
      </c>
      <c r="F507" s="188" t="s">
        <v>960</v>
      </c>
      <c r="H507" s="189">
        <v>43.43</v>
      </c>
      <c r="I507" s="190"/>
      <c r="L507" s="185"/>
      <c r="M507" s="191"/>
      <c r="N507" s="192"/>
      <c r="O507" s="192"/>
      <c r="P507" s="192"/>
      <c r="Q507" s="192"/>
      <c r="R507" s="192"/>
      <c r="S507" s="192"/>
      <c r="T507" s="193"/>
      <c r="AT507" s="187" t="s">
        <v>213</v>
      </c>
      <c r="AU507" s="187" t="s">
        <v>81</v>
      </c>
      <c r="AV507" s="11" t="s">
        <v>81</v>
      </c>
      <c r="AW507" s="11" t="s">
        <v>35</v>
      </c>
      <c r="AX507" s="11" t="s">
        <v>71</v>
      </c>
      <c r="AY507" s="187" t="s">
        <v>204</v>
      </c>
    </row>
    <row r="508" spans="2:65" s="12" customFormat="1" x14ac:dyDescent="0.35">
      <c r="B508" s="194"/>
      <c r="D508" s="186" t="s">
        <v>213</v>
      </c>
      <c r="E508" s="195" t="s">
        <v>5</v>
      </c>
      <c r="F508" s="196" t="s">
        <v>215</v>
      </c>
      <c r="H508" s="197">
        <v>104.128</v>
      </c>
      <c r="I508" s="198"/>
      <c r="L508" s="194"/>
      <c r="M508" s="199"/>
      <c r="N508" s="200"/>
      <c r="O508" s="200"/>
      <c r="P508" s="200"/>
      <c r="Q508" s="200"/>
      <c r="R508" s="200"/>
      <c r="S508" s="200"/>
      <c r="T508" s="201"/>
      <c r="AT508" s="195" t="s">
        <v>213</v>
      </c>
      <c r="AU508" s="195" t="s">
        <v>81</v>
      </c>
      <c r="AV508" s="12" t="s">
        <v>211</v>
      </c>
      <c r="AW508" s="12" t="s">
        <v>35</v>
      </c>
      <c r="AX508" s="12" t="s">
        <v>79</v>
      </c>
      <c r="AY508" s="195" t="s">
        <v>204</v>
      </c>
    </row>
    <row r="509" spans="2:65" s="1" customFormat="1" ht="25.5" customHeight="1" x14ac:dyDescent="0.35">
      <c r="B509" s="172"/>
      <c r="C509" s="173" t="s">
        <v>961</v>
      </c>
      <c r="D509" s="173" t="s">
        <v>206</v>
      </c>
      <c r="E509" s="174" t="s">
        <v>962</v>
      </c>
      <c r="F509" s="175" t="s">
        <v>963</v>
      </c>
      <c r="G509" s="176" t="s">
        <v>285</v>
      </c>
      <c r="H509" s="177">
        <v>29.08</v>
      </c>
      <c r="I509" s="178"/>
      <c r="J509" s="179">
        <f>ROUND(I509*H509,2)</f>
        <v>0</v>
      </c>
      <c r="K509" s="175" t="s">
        <v>210</v>
      </c>
      <c r="L509" s="40"/>
      <c r="M509" s="180" t="s">
        <v>5</v>
      </c>
      <c r="N509" s="181" t="s">
        <v>42</v>
      </c>
      <c r="O509" s="41"/>
      <c r="P509" s="182">
        <f>O509*H509</f>
        <v>0</v>
      </c>
      <c r="Q509" s="182">
        <v>2.16E-3</v>
      </c>
      <c r="R509" s="182">
        <f>Q509*H509</f>
        <v>6.2812800000000002E-2</v>
      </c>
      <c r="S509" s="182">
        <v>0</v>
      </c>
      <c r="T509" s="183">
        <f>S509*H509</f>
        <v>0</v>
      </c>
      <c r="AR509" s="23" t="s">
        <v>122</v>
      </c>
      <c r="AT509" s="23" t="s">
        <v>206</v>
      </c>
      <c r="AU509" s="23" t="s">
        <v>81</v>
      </c>
      <c r="AY509" s="23" t="s">
        <v>204</v>
      </c>
      <c r="BE509" s="184">
        <f>IF(N509="základní",J509,0)</f>
        <v>0</v>
      </c>
      <c r="BF509" s="184">
        <f>IF(N509="snížená",J509,0)</f>
        <v>0</v>
      </c>
      <c r="BG509" s="184">
        <f>IF(N509="zákl. přenesená",J509,0)</f>
        <v>0</v>
      </c>
      <c r="BH509" s="184">
        <f>IF(N509="sníž. přenesená",J509,0)</f>
        <v>0</v>
      </c>
      <c r="BI509" s="184">
        <f>IF(N509="nulová",J509,0)</f>
        <v>0</v>
      </c>
      <c r="BJ509" s="23" t="s">
        <v>79</v>
      </c>
      <c r="BK509" s="184">
        <f>ROUND(I509*H509,2)</f>
        <v>0</v>
      </c>
      <c r="BL509" s="23" t="s">
        <v>122</v>
      </c>
      <c r="BM509" s="23" t="s">
        <v>964</v>
      </c>
    </row>
    <row r="510" spans="2:65" s="11" customFormat="1" x14ac:dyDescent="0.35">
      <c r="B510" s="185"/>
      <c r="D510" s="186" t="s">
        <v>213</v>
      </c>
      <c r="E510" s="187" t="s">
        <v>5</v>
      </c>
      <c r="F510" s="188" t="s">
        <v>965</v>
      </c>
      <c r="H510" s="189">
        <v>3</v>
      </c>
      <c r="I510" s="190"/>
      <c r="L510" s="185"/>
      <c r="M510" s="191"/>
      <c r="N510" s="192"/>
      <c r="O510" s="192"/>
      <c r="P510" s="192"/>
      <c r="Q510" s="192"/>
      <c r="R510" s="192"/>
      <c r="S510" s="192"/>
      <c r="T510" s="193"/>
      <c r="AT510" s="187" t="s">
        <v>213</v>
      </c>
      <c r="AU510" s="187" t="s">
        <v>81</v>
      </c>
      <c r="AV510" s="11" t="s">
        <v>81</v>
      </c>
      <c r="AW510" s="11" t="s">
        <v>35</v>
      </c>
      <c r="AX510" s="11" t="s">
        <v>71</v>
      </c>
      <c r="AY510" s="187" t="s">
        <v>204</v>
      </c>
    </row>
    <row r="511" spans="2:65" s="11" customFormat="1" x14ac:dyDescent="0.35">
      <c r="B511" s="185"/>
      <c r="D511" s="186" t="s">
        <v>213</v>
      </c>
      <c r="E511" s="187" t="s">
        <v>5</v>
      </c>
      <c r="F511" s="188" t="s">
        <v>966</v>
      </c>
      <c r="H511" s="189">
        <v>4.6500000000000004</v>
      </c>
      <c r="I511" s="190"/>
      <c r="L511" s="185"/>
      <c r="M511" s="191"/>
      <c r="N511" s="192"/>
      <c r="O511" s="192"/>
      <c r="P511" s="192"/>
      <c r="Q511" s="192"/>
      <c r="R511" s="192"/>
      <c r="S511" s="192"/>
      <c r="T511" s="193"/>
      <c r="AT511" s="187" t="s">
        <v>213</v>
      </c>
      <c r="AU511" s="187" t="s">
        <v>81</v>
      </c>
      <c r="AV511" s="11" t="s">
        <v>81</v>
      </c>
      <c r="AW511" s="11" t="s">
        <v>35</v>
      </c>
      <c r="AX511" s="11" t="s">
        <v>71</v>
      </c>
      <c r="AY511" s="187" t="s">
        <v>204</v>
      </c>
    </row>
    <row r="512" spans="2:65" s="11" customFormat="1" x14ac:dyDescent="0.35">
      <c r="B512" s="185"/>
      <c r="D512" s="186" t="s">
        <v>213</v>
      </c>
      <c r="E512" s="187" t="s">
        <v>5</v>
      </c>
      <c r="F512" s="188" t="s">
        <v>967</v>
      </c>
      <c r="H512" s="189">
        <v>3.18</v>
      </c>
      <c r="I512" s="190"/>
      <c r="L512" s="185"/>
      <c r="M512" s="191"/>
      <c r="N512" s="192"/>
      <c r="O512" s="192"/>
      <c r="P512" s="192"/>
      <c r="Q512" s="192"/>
      <c r="R512" s="192"/>
      <c r="S512" s="192"/>
      <c r="T512" s="193"/>
      <c r="AT512" s="187" t="s">
        <v>213</v>
      </c>
      <c r="AU512" s="187" t="s">
        <v>81</v>
      </c>
      <c r="AV512" s="11" t="s">
        <v>81</v>
      </c>
      <c r="AW512" s="11" t="s">
        <v>35</v>
      </c>
      <c r="AX512" s="11" t="s">
        <v>71</v>
      </c>
      <c r="AY512" s="187" t="s">
        <v>204</v>
      </c>
    </row>
    <row r="513" spans="2:65" s="11" customFormat="1" x14ac:dyDescent="0.35">
      <c r="B513" s="185"/>
      <c r="D513" s="186" t="s">
        <v>213</v>
      </c>
      <c r="E513" s="187" t="s">
        <v>5</v>
      </c>
      <c r="F513" s="188" t="s">
        <v>968</v>
      </c>
      <c r="H513" s="189">
        <v>1.78</v>
      </c>
      <c r="I513" s="190"/>
      <c r="L513" s="185"/>
      <c r="M513" s="191"/>
      <c r="N513" s="192"/>
      <c r="O513" s="192"/>
      <c r="P513" s="192"/>
      <c r="Q513" s="192"/>
      <c r="R513" s="192"/>
      <c r="S513" s="192"/>
      <c r="T513" s="193"/>
      <c r="AT513" s="187" t="s">
        <v>213</v>
      </c>
      <c r="AU513" s="187" t="s">
        <v>81</v>
      </c>
      <c r="AV513" s="11" t="s">
        <v>81</v>
      </c>
      <c r="AW513" s="11" t="s">
        <v>35</v>
      </c>
      <c r="AX513" s="11" t="s">
        <v>71</v>
      </c>
      <c r="AY513" s="187" t="s">
        <v>204</v>
      </c>
    </row>
    <row r="514" spans="2:65" s="11" customFormat="1" x14ac:dyDescent="0.35">
      <c r="B514" s="185"/>
      <c r="D514" s="186" t="s">
        <v>213</v>
      </c>
      <c r="E514" s="187" t="s">
        <v>5</v>
      </c>
      <c r="F514" s="188" t="s">
        <v>969</v>
      </c>
      <c r="H514" s="189">
        <v>3.18</v>
      </c>
      <c r="I514" s="190"/>
      <c r="L514" s="185"/>
      <c r="M514" s="191"/>
      <c r="N514" s="192"/>
      <c r="O514" s="192"/>
      <c r="P514" s="192"/>
      <c r="Q514" s="192"/>
      <c r="R514" s="192"/>
      <c r="S514" s="192"/>
      <c r="T514" s="193"/>
      <c r="AT514" s="187" t="s">
        <v>213</v>
      </c>
      <c r="AU514" s="187" t="s">
        <v>81</v>
      </c>
      <c r="AV514" s="11" t="s">
        <v>81</v>
      </c>
      <c r="AW514" s="11" t="s">
        <v>35</v>
      </c>
      <c r="AX514" s="11" t="s">
        <v>71</v>
      </c>
      <c r="AY514" s="187" t="s">
        <v>204</v>
      </c>
    </row>
    <row r="515" spans="2:65" s="11" customFormat="1" x14ac:dyDescent="0.35">
      <c r="B515" s="185"/>
      <c r="D515" s="186" t="s">
        <v>213</v>
      </c>
      <c r="E515" s="187" t="s">
        <v>5</v>
      </c>
      <c r="F515" s="188" t="s">
        <v>970</v>
      </c>
      <c r="H515" s="189">
        <v>6.78</v>
      </c>
      <c r="I515" s="190"/>
      <c r="L515" s="185"/>
      <c r="M515" s="191"/>
      <c r="N515" s="192"/>
      <c r="O515" s="192"/>
      <c r="P515" s="192"/>
      <c r="Q515" s="192"/>
      <c r="R515" s="192"/>
      <c r="S515" s="192"/>
      <c r="T515" s="193"/>
      <c r="AT515" s="187" t="s">
        <v>213</v>
      </c>
      <c r="AU515" s="187" t="s">
        <v>81</v>
      </c>
      <c r="AV515" s="11" t="s">
        <v>81</v>
      </c>
      <c r="AW515" s="11" t="s">
        <v>35</v>
      </c>
      <c r="AX515" s="11" t="s">
        <v>71</v>
      </c>
      <c r="AY515" s="187" t="s">
        <v>204</v>
      </c>
    </row>
    <row r="516" spans="2:65" s="11" customFormat="1" x14ac:dyDescent="0.35">
      <c r="B516" s="185"/>
      <c r="D516" s="186" t="s">
        <v>213</v>
      </c>
      <c r="E516" s="187" t="s">
        <v>5</v>
      </c>
      <c r="F516" s="188" t="s">
        <v>971</v>
      </c>
      <c r="H516" s="189">
        <v>4.26</v>
      </c>
      <c r="I516" s="190"/>
      <c r="L516" s="185"/>
      <c r="M516" s="191"/>
      <c r="N516" s="192"/>
      <c r="O516" s="192"/>
      <c r="P516" s="192"/>
      <c r="Q516" s="192"/>
      <c r="R516" s="192"/>
      <c r="S516" s="192"/>
      <c r="T516" s="193"/>
      <c r="AT516" s="187" t="s">
        <v>213</v>
      </c>
      <c r="AU516" s="187" t="s">
        <v>81</v>
      </c>
      <c r="AV516" s="11" t="s">
        <v>81</v>
      </c>
      <c r="AW516" s="11" t="s">
        <v>35</v>
      </c>
      <c r="AX516" s="11" t="s">
        <v>71</v>
      </c>
      <c r="AY516" s="187" t="s">
        <v>204</v>
      </c>
    </row>
    <row r="517" spans="2:65" s="11" customFormat="1" x14ac:dyDescent="0.35">
      <c r="B517" s="185"/>
      <c r="D517" s="186" t="s">
        <v>213</v>
      </c>
      <c r="E517" s="187" t="s">
        <v>5</v>
      </c>
      <c r="F517" s="188" t="s">
        <v>972</v>
      </c>
      <c r="H517" s="189">
        <v>1.26</v>
      </c>
      <c r="I517" s="190"/>
      <c r="L517" s="185"/>
      <c r="M517" s="191"/>
      <c r="N517" s="192"/>
      <c r="O517" s="192"/>
      <c r="P517" s="192"/>
      <c r="Q517" s="192"/>
      <c r="R517" s="192"/>
      <c r="S517" s="192"/>
      <c r="T517" s="193"/>
      <c r="AT517" s="187" t="s">
        <v>213</v>
      </c>
      <c r="AU517" s="187" t="s">
        <v>81</v>
      </c>
      <c r="AV517" s="11" t="s">
        <v>81</v>
      </c>
      <c r="AW517" s="11" t="s">
        <v>35</v>
      </c>
      <c r="AX517" s="11" t="s">
        <v>71</v>
      </c>
      <c r="AY517" s="187" t="s">
        <v>204</v>
      </c>
    </row>
    <row r="518" spans="2:65" s="11" customFormat="1" x14ac:dyDescent="0.35">
      <c r="B518" s="185"/>
      <c r="D518" s="186" t="s">
        <v>213</v>
      </c>
      <c r="E518" s="187" t="s">
        <v>5</v>
      </c>
      <c r="F518" s="188" t="s">
        <v>973</v>
      </c>
      <c r="H518" s="189">
        <v>0.99</v>
      </c>
      <c r="I518" s="190"/>
      <c r="L518" s="185"/>
      <c r="M518" s="191"/>
      <c r="N518" s="192"/>
      <c r="O518" s="192"/>
      <c r="P518" s="192"/>
      <c r="Q518" s="192"/>
      <c r="R518" s="192"/>
      <c r="S518" s="192"/>
      <c r="T518" s="193"/>
      <c r="AT518" s="187" t="s">
        <v>213</v>
      </c>
      <c r="AU518" s="187" t="s">
        <v>81</v>
      </c>
      <c r="AV518" s="11" t="s">
        <v>81</v>
      </c>
      <c r="AW518" s="11" t="s">
        <v>35</v>
      </c>
      <c r="AX518" s="11" t="s">
        <v>71</v>
      </c>
      <c r="AY518" s="187" t="s">
        <v>204</v>
      </c>
    </row>
    <row r="519" spans="2:65" s="12" customFormat="1" x14ac:dyDescent="0.35">
      <c r="B519" s="194"/>
      <c r="D519" s="186" t="s">
        <v>213</v>
      </c>
      <c r="E519" s="195" t="s">
        <v>5</v>
      </c>
      <c r="F519" s="196" t="s">
        <v>215</v>
      </c>
      <c r="H519" s="197">
        <v>29.08</v>
      </c>
      <c r="I519" s="198"/>
      <c r="L519" s="194"/>
      <c r="M519" s="199"/>
      <c r="N519" s="200"/>
      <c r="O519" s="200"/>
      <c r="P519" s="200"/>
      <c r="Q519" s="200"/>
      <c r="R519" s="200"/>
      <c r="S519" s="200"/>
      <c r="T519" s="201"/>
      <c r="AT519" s="195" t="s">
        <v>213</v>
      </c>
      <c r="AU519" s="195" t="s">
        <v>81</v>
      </c>
      <c r="AV519" s="12" t="s">
        <v>211</v>
      </c>
      <c r="AW519" s="12" t="s">
        <v>35</v>
      </c>
      <c r="AX519" s="12" t="s">
        <v>79</v>
      </c>
      <c r="AY519" s="195" t="s">
        <v>204</v>
      </c>
    </row>
    <row r="520" spans="2:65" s="1" customFormat="1" ht="38.25" customHeight="1" x14ac:dyDescent="0.35">
      <c r="B520" s="172"/>
      <c r="C520" s="173" t="s">
        <v>974</v>
      </c>
      <c r="D520" s="173" t="s">
        <v>206</v>
      </c>
      <c r="E520" s="174" t="s">
        <v>975</v>
      </c>
      <c r="F520" s="175" t="s">
        <v>976</v>
      </c>
      <c r="G520" s="176" t="s">
        <v>265</v>
      </c>
      <c r="H520" s="177">
        <v>1.079</v>
      </c>
      <c r="I520" s="178"/>
      <c r="J520" s="179">
        <f>ROUND(I520*H520,2)</f>
        <v>0</v>
      </c>
      <c r="K520" s="175" t="s">
        <v>210</v>
      </c>
      <c r="L520" s="40"/>
      <c r="M520" s="180" t="s">
        <v>5</v>
      </c>
      <c r="N520" s="181" t="s">
        <v>42</v>
      </c>
      <c r="O520" s="41"/>
      <c r="P520" s="182">
        <f>O520*H520</f>
        <v>0</v>
      </c>
      <c r="Q520" s="182">
        <v>0</v>
      </c>
      <c r="R520" s="182">
        <f>Q520*H520</f>
        <v>0</v>
      </c>
      <c r="S520" s="182">
        <v>0</v>
      </c>
      <c r="T520" s="183">
        <f>S520*H520</f>
        <v>0</v>
      </c>
      <c r="AR520" s="23" t="s">
        <v>122</v>
      </c>
      <c r="AT520" s="23" t="s">
        <v>206</v>
      </c>
      <c r="AU520" s="23" t="s">
        <v>81</v>
      </c>
      <c r="AY520" s="23" t="s">
        <v>204</v>
      </c>
      <c r="BE520" s="184">
        <f>IF(N520="základní",J520,0)</f>
        <v>0</v>
      </c>
      <c r="BF520" s="184">
        <f>IF(N520="snížená",J520,0)</f>
        <v>0</v>
      </c>
      <c r="BG520" s="184">
        <f>IF(N520="zákl. přenesená",J520,0)</f>
        <v>0</v>
      </c>
      <c r="BH520" s="184">
        <f>IF(N520="sníž. přenesená",J520,0)</f>
        <v>0</v>
      </c>
      <c r="BI520" s="184">
        <f>IF(N520="nulová",J520,0)</f>
        <v>0</v>
      </c>
      <c r="BJ520" s="23" t="s">
        <v>79</v>
      </c>
      <c r="BK520" s="184">
        <f>ROUND(I520*H520,2)</f>
        <v>0</v>
      </c>
      <c r="BL520" s="23" t="s">
        <v>122</v>
      </c>
      <c r="BM520" s="23" t="s">
        <v>977</v>
      </c>
    </row>
    <row r="521" spans="2:65" s="10" customFormat="1" ht="29.9" customHeight="1" x14ac:dyDescent="0.35">
      <c r="B521" s="159"/>
      <c r="D521" s="160" t="s">
        <v>70</v>
      </c>
      <c r="E521" s="170" t="s">
        <v>978</v>
      </c>
      <c r="F521" s="170" t="s">
        <v>979</v>
      </c>
      <c r="I521" s="162"/>
      <c r="J521" s="171">
        <f>BK521</f>
        <v>0</v>
      </c>
      <c r="L521" s="159"/>
      <c r="M521" s="164"/>
      <c r="N521" s="165"/>
      <c r="O521" s="165"/>
      <c r="P521" s="166">
        <f>SUM(P522:P601)</f>
        <v>0</v>
      </c>
      <c r="Q521" s="165"/>
      <c r="R521" s="166">
        <f>SUM(R522:R601)</f>
        <v>0</v>
      </c>
      <c r="S521" s="165"/>
      <c r="T521" s="167">
        <f>SUM(T522:T601)</f>
        <v>0.98399999999999999</v>
      </c>
      <c r="AR521" s="160" t="s">
        <v>81</v>
      </c>
      <c r="AT521" s="168" t="s">
        <v>70</v>
      </c>
      <c r="AU521" s="168" t="s">
        <v>79</v>
      </c>
      <c r="AY521" s="160" t="s">
        <v>204</v>
      </c>
      <c r="BK521" s="169">
        <f>SUM(BK522:BK601)</f>
        <v>0</v>
      </c>
    </row>
    <row r="522" spans="2:65" s="1" customFormat="1" ht="38.25" customHeight="1" x14ac:dyDescent="0.35">
      <c r="B522" s="172"/>
      <c r="C522" s="173" t="s">
        <v>980</v>
      </c>
      <c r="D522" s="173" t="s">
        <v>206</v>
      </c>
      <c r="E522" s="174" t="s">
        <v>981</v>
      </c>
      <c r="F522" s="175" t="s">
        <v>982</v>
      </c>
      <c r="G522" s="176" t="s">
        <v>333</v>
      </c>
      <c r="H522" s="177">
        <v>41</v>
      </c>
      <c r="I522" s="178"/>
      <c r="J522" s="179">
        <f>ROUND(I522*H522,2)</f>
        <v>0</v>
      </c>
      <c r="K522" s="175" t="s">
        <v>210</v>
      </c>
      <c r="L522" s="40"/>
      <c r="M522" s="180" t="s">
        <v>5</v>
      </c>
      <c r="N522" s="181" t="s">
        <v>42</v>
      </c>
      <c r="O522" s="41"/>
      <c r="P522" s="182">
        <f>O522*H522</f>
        <v>0</v>
      </c>
      <c r="Q522" s="182">
        <v>0</v>
      </c>
      <c r="R522" s="182">
        <f>Q522*H522</f>
        <v>0</v>
      </c>
      <c r="S522" s="182">
        <v>2.4E-2</v>
      </c>
      <c r="T522" s="183">
        <f>S522*H522</f>
        <v>0.98399999999999999</v>
      </c>
      <c r="AR522" s="23" t="s">
        <v>122</v>
      </c>
      <c r="AT522" s="23" t="s">
        <v>206</v>
      </c>
      <c r="AU522" s="23" t="s">
        <v>81</v>
      </c>
      <c r="AY522" s="23" t="s">
        <v>204</v>
      </c>
      <c r="BE522" s="184">
        <f>IF(N522="základní",J522,0)</f>
        <v>0</v>
      </c>
      <c r="BF522" s="184">
        <f>IF(N522="snížená",J522,0)</f>
        <v>0</v>
      </c>
      <c r="BG522" s="184">
        <f>IF(N522="zákl. přenesená",J522,0)</f>
        <v>0</v>
      </c>
      <c r="BH522" s="184">
        <f>IF(N522="sníž. přenesená",J522,0)</f>
        <v>0</v>
      </c>
      <c r="BI522" s="184">
        <f>IF(N522="nulová",J522,0)</f>
        <v>0</v>
      </c>
      <c r="BJ522" s="23" t="s">
        <v>79</v>
      </c>
      <c r="BK522" s="184">
        <f>ROUND(I522*H522,2)</f>
        <v>0</v>
      </c>
      <c r="BL522" s="23" t="s">
        <v>122</v>
      </c>
      <c r="BM522" s="23" t="s">
        <v>983</v>
      </c>
    </row>
    <row r="523" spans="2:65" s="13" customFormat="1" x14ac:dyDescent="0.35">
      <c r="B523" s="202"/>
      <c r="D523" s="186" t="s">
        <v>213</v>
      </c>
      <c r="E523" s="203" t="s">
        <v>5</v>
      </c>
      <c r="F523" s="204" t="s">
        <v>984</v>
      </c>
      <c r="H523" s="203" t="s">
        <v>5</v>
      </c>
      <c r="I523" s="205"/>
      <c r="L523" s="202"/>
      <c r="M523" s="206"/>
      <c r="N523" s="207"/>
      <c r="O523" s="207"/>
      <c r="P523" s="207"/>
      <c r="Q523" s="207"/>
      <c r="R523" s="207"/>
      <c r="S523" s="207"/>
      <c r="T523" s="208"/>
      <c r="AT523" s="203" t="s">
        <v>213</v>
      </c>
      <c r="AU523" s="203" t="s">
        <v>81</v>
      </c>
      <c r="AV523" s="13" t="s">
        <v>79</v>
      </c>
      <c r="AW523" s="13" t="s">
        <v>35</v>
      </c>
      <c r="AX523" s="13" t="s">
        <v>71</v>
      </c>
      <c r="AY523" s="203" t="s">
        <v>204</v>
      </c>
    </row>
    <row r="524" spans="2:65" s="13" customFormat="1" x14ac:dyDescent="0.35">
      <c r="B524" s="202"/>
      <c r="D524" s="186" t="s">
        <v>213</v>
      </c>
      <c r="E524" s="203" t="s">
        <v>5</v>
      </c>
      <c r="F524" s="204" t="s">
        <v>632</v>
      </c>
      <c r="H524" s="203" t="s">
        <v>5</v>
      </c>
      <c r="I524" s="205"/>
      <c r="L524" s="202"/>
      <c r="M524" s="206"/>
      <c r="N524" s="207"/>
      <c r="O524" s="207"/>
      <c r="P524" s="207"/>
      <c r="Q524" s="207"/>
      <c r="R524" s="207"/>
      <c r="S524" s="207"/>
      <c r="T524" s="208"/>
      <c r="AT524" s="203" t="s">
        <v>213</v>
      </c>
      <c r="AU524" s="203" t="s">
        <v>81</v>
      </c>
      <c r="AV524" s="13" t="s">
        <v>79</v>
      </c>
      <c r="AW524" s="13" t="s">
        <v>35</v>
      </c>
      <c r="AX524" s="13" t="s">
        <v>71</v>
      </c>
      <c r="AY524" s="203" t="s">
        <v>204</v>
      </c>
    </row>
    <row r="525" spans="2:65" s="11" customFormat="1" x14ac:dyDescent="0.35">
      <c r="B525" s="185"/>
      <c r="D525" s="186" t="s">
        <v>213</v>
      </c>
      <c r="E525" s="187" t="s">
        <v>5</v>
      </c>
      <c r="F525" s="188" t="s">
        <v>408</v>
      </c>
      <c r="H525" s="189">
        <v>41</v>
      </c>
      <c r="I525" s="190"/>
      <c r="L525" s="185"/>
      <c r="M525" s="191"/>
      <c r="N525" s="192"/>
      <c r="O525" s="192"/>
      <c r="P525" s="192"/>
      <c r="Q525" s="192"/>
      <c r="R525" s="192"/>
      <c r="S525" s="192"/>
      <c r="T525" s="193"/>
      <c r="AT525" s="187" t="s">
        <v>213</v>
      </c>
      <c r="AU525" s="187" t="s">
        <v>81</v>
      </c>
      <c r="AV525" s="11" t="s">
        <v>81</v>
      </c>
      <c r="AW525" s="11" t="s">
        <v>35</v>
      </c>
      <c r="AX525" s="11" t="s">
        <v>71</v>
      </c>
      <c r="AY525" s="187" t="s">
        <v>204</v>
      </c>
    </row>
    <row r="526" spans="2:65" s="12" customFormat="1" x14ac:dyDescent="0.35">
      <c r="B526" s="194"/>
      <c r="D526" s="186" t="s">
        <v>213</v>
      </c>
      <c r="E526" s="195" t="s">
        <v>5</v>
      </c>
      <c r="F526" s="196" t="s">
        <v>215</v>
      </c>
      <c r="H526" s="197">
        <v>41</v>
      </c>
      <c r="I526" s="198"/>
      <c r="L526" s="194"/>
      <c r="M526" s="199"/>
      <c r="N526" s="200"/>
      <c r="O526" s="200"/>
      <c r="P526" s="200"/>
      <c r="Q526" s="200"/>
      <c r="R526" s="200"/>
      <c r="S526" s="200"/>
      <c r="T526" s="201"/>
      <c r="AT526" s="195" t="s">
        <v>213</v>
      </c>
      <c r="AU526" s="195" t="s">
        <v>81</v>
      </c>
      <c r="AV526" s="12" t="s">
        <v>211</v>
      </c>
      <c r="AW526" s="12" t="s">
        <v>35</v>
      </c>
      <c r="AX526" s="12" t="s">
        <v>79</v>
      </c>
      <c r="AY526" s="195" t="s">
        <v>204</v>
      </c>
    </row>
    <row r="527" spans="2:65" s="1" customFormat="1" ht="25.5" customHeight="1" x14ac:dyDescent="0.35">
      <c r="B527" s="172"/>
      <c r="C527" s="173" t="s">
        <v>985</v>
      </c>
      <c r="D527" s="173" t="s">
        <v>206</v>
      </c>
      <c r="E527" s="174" t="s">
        <v>986</v>
      </c>
      <c r="F527" s="175" t="s">
        <v>987</v>
      </c>
      <c r="G527" s="176" t="s">
        <v>333</v>
      </c>
      <c r="H527" s="177">
        <v>1</v>
      </c>
      <c r="I527" s="178"/>
      <c r="J527" s="179">
        <f t="shared" ref="J527:J558" si="20">ROUND(I527*H527,2)</f>
        <v>0</v>
      </c>
      <c r="K527" s="175" t="s">
        <v>5</v>
      </c>
      <c r="L527" s="40"/>
      <c r="M527" s="180" t="s">
        <v>5</v>
      </c>
      <c r="N527" s="181" t="s">
        <v>42</v>
      </c>
      <c r="O527" s="41"/>
      <c r="P527" s="182">
        <f t="shared" ref="P527:P558" si="21">O527*H527</f>
        <v>0</v>
      </c>
      <c r="Q527" s="182">
        <v>0</v>
      </c>
      <c r="R527" s="182">
        <f t="shared" ref="R527:R558" si="22">Q527*H527</f>
        <v>0</v>
      </c>
      <c r="S527" s="182">
        <v>0</v>
      </c>
      <c r="T527" s="183">
        <f t="shared" ref="T527:T558" si="23">S527*H527</f>
        <v>0</v>
      </c>
      <c r="AR527" s="23" t="s">
        <v>122</v>
      </c>
      <c r="AT527" s="23" t="s">
        <v>206</v>
      </c>
      <c r="AU527" s="23" t="s">
        <v>81</v>
      </c>
      <c r="AY527" s="23" t="s">
        <v>204</v>
      </c>
      <c r="BE527" s="184">
        <f t="shared" ref="BE527:BE558" si="24">IF(N527="základní",J527,0)</f>
        <v>0</v>
      </c>
      <c r="BF527" s="184">
        <f t="shared" ref="BF527:BF558" si="25">IF(N527="snížená",J527,0)</f>
        <v>0</v>
      </c>
      <c r="BG527" s="184">
        <f t="shared" ref="BG527:BG558" si="26">IF(N527="zákl. přenesená",J527,0)</f>
        <v>0</v>
      </c>
      <c r="BH527" s="184">
        <f t="shared" ref="BH527:BH558" si="27">IF(N527="sníž. přenesená",J527,0)</f>
        <v>0</v>
      </c>
      <c r="BI527" s="184">
        <f t="shared" ref="BI527:BI558" si="28">IF(N527="nulová",J527,0)</f>
        <v>0</v>
      </c>
      <c r="BJ527" s="23" t="s">
        <v>79</v>
      </c>
      <c r="BK527" s="184">
        <f t="shared" ref="BK527:BK558" si="29">ROUND(I527*H527,2)</f>
        <v>0</v>
      </c>
      <c r="BL527" s="23" t="s">
        <v>122</v>
      </c>
      <c r="BM527" s="23" t="s">
        <v>988</v>
      </c>
    </row>
    <row r="528" spans="2:65" s="1" customFormat="1" ht="25.5" customHeight="1" x14ac:dyDescent="0.35">
      <c r="B528" s="172"/>
      <c r="C528" s="173" t="s">
        <v>989</v>
      </c>
      <c r="D528" s="173" t="s">
        <v>206</v>
      </c>
      <c r="E528" s="174" t="s">
        <v>990</v>
      </c>
      <c r="F528" s="175" t="s">
        <v>991</v>
      </c>
      <c r="G528" s="176" t="s">
        <v>333</v>
      </c>
      <c r="H528" s="177">
        <v>1</v>
      </c>
      <c r="I528" s="178"/>
      <c r="J528" s="179">
        <f t="shared" si="20"/>
        <v>0</v>
      </c>
      <c r="K528" s="175" t="s">
        <v>5</v>
      </c>
      <c r="L528" s="40"/>
      <c r="M528" s="180" t="s">
        <v>5</v>
      </c>
      <c r="N528" s="181" t="s">
        <v>42</v>
      </c>
      <c r="O528" s="41"/>
      <c r="P528" s="182">
        <f t="shared" si="21"/>
        <v>0</v>
      </c>
      <c r="Q528" s="182">
        <v>0</v>
      </c>
      <c r="R528" s="182">
        <f t="shared" si="22"/>
        <v>0</v>
      </c>
      <c r="S528" s="182">
        <v>0</v>
      </c>
      <c r="T528" s="183">
        <f t="shared" si="23"/>
        <v>0</v>
      </c>
      <c r="AR528" s="23" t="s">
        <v>122</v>
      </c>
      <c r="AT528" s="23" t="s">
        <v>206</v>
      </c>
      <c r="AU528" s="23" t="s">
        <v>81</v>
      </c>
      <c r="AY528" s="23" t="s">
        <v>204</v>
      </c>
      <c r="BE528" s="184">
        <f t="shared" si="24"/>
        <v>0</v>
      </c>
      <c r="BF528" s="184">
        <f t="shared" si="25"/>
        <v>0</v>
      </c>
      <c r="BG528" s="184">
        <f t="shared" si="26"/>
        <v>0</v>
      </c>
      <c r="BH528" s="184">
        <f t="shared" si="27"/>
        <v>0</v>
      </c>
      <c r="BI528" s="184">
        <f t="shared" si="28"/>
        <v>0</v>
      </c>
      <c r="BJ528" s="23" t="s">
        <v>79</v>
      </c>
      <c r="BK528" s="184">
        <f t="shared" si="29"/>
        <v>0</v>
      </c>
      <c r="BL528" s="23" t="s">
        <v>122</v>
      </c>
      <c r="BM528" s="23" t="s">
        <v>992</v>
      </c>
    </row>
    <row r="529" spans="2:65" s="1" customFormat="1" ht="25.5" customHeight="1" x14ac:dyDescent="0.35">
      <c r="B529" s="172"/>
      <c r="C529" s="173" t="s">
        <v>993</v>
      </c>
      <c r="D529" s="173" t="s">
        <v>206</v>
      </c>
      <c r="E529" s="174" t="s">
        <v>994</v>
      </c>
      <c r="F529" s="175" t="s">
        <v>995</v>
      </c>
      <c r="G529" s="176" t="s">
        <v>333</v>
      </c>
      <c r="H529" s="177">
        <v>1</v>
      </c>
      <c r="I529" s="178"/>
      <c r="J529" s="179">
        <f t="shared" si="20"/>
        <v>0</v>
      </c>
      <c r="K529" s="175" t="s">
        <v>5</v>
      </c>
      <c r="L529" s="40"/>
      <c r="M529" s="180" t="s">
        <v>5</v>
      </c>
      <c r="N529" s="181" t="s">
        <v>42</v>
      </c>
      <c r="O529" s="41"/>
      <c r="P529" s="182">
        <f t="shared" si="21"/>
        <v>0</v>
      </c>
      <c r="Q529" s="182">
        <v>0</v>
      </c>
      <c r="R529" s="182">
        <f t="shared" si="22"/>
        <v>0</v>
      </c>
      <c r="S529" s="182">
        <v>0</v>
      </c>
      <c r="T529" s="183">
        <f t="shared" si="23"/>
        <v>0</v>
      </c>
      <c r="AR529" s="23" t="s">
        <v>122</v>
      </c>
      <c r="AT529" s="23" t="s">
        <v>206</v>
      </c>
      <c r="AU529" s="23" t="s">
        <v>81</v>
      </c>
      <c r="AY529" s="23" t="s">
        <v>204</v>
      </c>
      <c r="BE529" s="184">
        <f t="shared" si="24"/>
        <v>0</v>
      </c>
      <c r="BF529" s="184">
        <f t="shared" si="25"/>
        <v>0</v>
      </c>
      <c r="BG529" s="184">
        <f t="shared" si="26"/>
        <v>0</v>
      </c>
      <c r="BH529" s="184">
        <f t="shared" si="27"/>
        <v>0</v>
      </c>
      <c r="BI529" s="184">
        <f t="shared" si="28"/>
        <v>0</v>
      </c>
      <c r="BJ529" s="23" t="s">
        <v>79</v>
      </c>
      <c r="BK529" s="184">
        <f t="shared" si="29"/>
        <v>0</v>
      </c>
      <c r="BL529" s="23" t="s">
        <v>122</v>
      </c>
      <c r="BM529" s="23" t="s">
        <v>996</v>
      </c>
    </row>
    <row r="530" spans="2:65" s="1" customFormat="1" ht="25.5" customHeight="1" x14ac:dyDescent="0.35">
      <c r="B530" s="172"/>
      <c r="C530" s="173" t="s">
        <v>997</v>
      </c>
      <c r="D530" s="173" t="s">
        <v>206</v>
      </c>
      <c r="E530" s="174" t="s">
        <v>998</v>
      </c>
      <c r="F530" s="175" t="s">
        <v>999</v>
      </c>
      <c r="G530" s="176" t="s">
        <v>333</v>
      </c>
      <c r="H530" s="177">
        <v>1</v>
      </c>
      <c r="I530" s="178"/>
      <c r="J530" s="179">
        <f t="shared" si="20"/>
        <v>0</v>
      </c>
      <c r="K530" s="175" t="s">
        <v>5</v>
      </c>
      <c r="L530" s="40"/>
      <c r="M530" s="180" t="s">
        <v>5</v>
      </c>
      <c r="N530" s="181" t="s">
        <v>42</v>
      </c>
      <c r="O530" s="41"/>
      <c r="P530" s="182">
        <f t="shared" si="21"/>
        <v>0</v>
      </c>
      <c r="Q530" s="182">
        <v>0</v>
      </c>
      <c r="R530" s="182">
        <f t="shared" si="22"/>
        <v>0</v>
      </c>
      <c r="S530" s="182">
        <v>0</v>
      </c>
      <c r="T530" s="183">
        <f t="shared" si="23"/>
        <v>0</v>
      </c>
      <c r="AR530" s="23" t="s">
        <v>122</v>
      </c>
      <c r="AT530" s="23" t="s">
        <v>206</v>
      </c>
      <c r="AU530" s="23" t="s">
        <v>81</v>
      </c>
      <c r="AY530" s="23" t="s">
        <v>204</v>
      </c>
      <c r="BE530" s="184">
        <f t="shared" si="24"/>
        <v>0</v>
      </c>
      <c r="BF530" s="184">
        <f t="shared" si="25"/>
        <v>0</v>
      </c>
      <c r="BG530" s="184">
        <f t="shared" si="26"/>
        <v>0</v>
      </c>
      <c r="BH530" s="184">
        <f t="shared" si="27"/>
        <v>0</v>
      </c>
      <c r="BI530" s="184">
        <f t="shared" si="28"/>
        <v>0</v>
      </c>
      <c r="BJ530" s="23" t="s">
        <v>79</v>
      </c>
      <c r="BK530" s="184">
        <f t="shared" si="29"/>
        <v>0</v>
      </c>
      <c r="BL530" s="23" t="s">
        <v>122</v>
      </c>
      <c r="BM530" s="23" t="s">
        <v>1000</v>
      </c>
    </row>
    <row r="531" spans="2:65" s="1" customFormat="1" ht="25.5" customHeight="1" x14ac:dyDescent="0.35">
      <c r="B531" s="172"/>
      <c r="C531" s="173" t="s">
        <v>1001</v>
      </c>
      <c r="D531" s="173" t="s">
        <v>206</v>
      </c>
      <c r="E531" s="174" t="s">
        <v>1002</v>
      </c>
      <c r="F531" s="175" t="s">
        <v>1003</v>
      </c>
      <c r="G531" s="176" t="s">
        <v>333</v>
      </c>
      <c r="H531" s="177">
        <v>1</v>
      </c>
      <c r="I531" s="178"/>
      <c r="J531" s="179">
        <f t="shared" si="20"/>
        <v>0</v>
      </c>
      <c r="K531" s="175" t="s">
        <v>5</v>
      </c>
      <c r="L531" s="40"/>
      <c r="M531" s="180" t="s">
        <v>5</v>
      </c>
      <c r="N531" s="181" t="s">
        <v>42</v>
      </c>
      <c r="O531" s="41"/>
      <c r="P531" s="182">
        <f t="shared" si="21"/>
        <v>0</v>
      </c>
      <c r="Q531" s="182">
        <v>0</v>
      </c>
      <c r="R531" s="182">
        <f t="shared" si="22"/>
        <v>0</v>
      </c>
      <c r="S531" s="182">
        <v>0</v>
      </c>
      <c r="T531" s="183">
        <f t="shared" si="23"/>
        <v>0</v>
      </c>
      <c r="AR531" s="23" t="s">
        <v>122</v>
      </c>
      <c r="AT531" s="23" t="s">
        <v>206</v>
      </c>
      <c r="AU531" s="23" t="s">
        <v>81</v>
      </c>
      <c r="AY531" s="23" t="s">
        <v>204</v>
      </c>
      <c r="BE531" s="184">
        <f t="shared" si="24"/>
        <v>0</v>
      </c>
      <c r="BF531" s="184">
        <f t="shared" si="25"/>
        <v>0</v>
      </c>
      <c r="BG531" s="184">
        <f t="shared" si="26"/>
        <v>0</v>
      </c>
      <c r="BH531" s="184">
        <f t="shared" si="27"/>
        <v>0</v>
      </c>
      <c r="BI531" s="184">
        <f t="shared" si="28"/>
        <v>0</v>
      </c>
      <c r="BJ531" s="23" t="s">
        <v>79</v>
      </c>
      <c r="BK531" s="184">
        <f t="shared" si="29"/>
        <v>0</v>
      </c>
      <c r="BL531" s="23" t="s">
        <v>122</v>
      </c>
      <c r="BM531" s="23" t="s">
        <v>1004</v>
      </c>
    </row>
    <row r="532" spans="2:65" s="1" customFormat="1" ht="25.5" customHeight="1" x14ac:dyDescent="0.35">
      <c r="B532" s="172"/>
      <c r="C532" s="173" t="s">
        <v>1005</v>
      </c>
      <c r="D532" s="173" t="s">
        <v>206</v>
      </c>
      <c r="E532" s="174" t="s">
        <v>1006</v>
      </c>
      <c r="F532" s="175" t="s">
        <v>1007</v>
      </c>
      <c r="G532" s="176" t="s">
        <v>333</v>
      </c>
      <c r="H532" s="177">
        <v>1</v>
      </c>
      <c r="I532" s="178"/>
      <c r="J532" s="179">
        <f t="shared" si="20"/>
        <v>0</v>
      </c>
      <c r="K532" s="175" t="s">
        <v>5</v>
      </c>
      <c r="L532" s="40"/>
      <c r="M532" s="180" t="s">
        <v>5</v>
      </c>
      <c r="N532" s="181" t="s">
        <v>42</v>
      </c>
      <c r="O532" s="41"/>
      <c r="P532" s="182">
        <f t="shared" si="21"/>
        <v>0</v>
      </c>
      <c r="Q532" s="182">
        <v>0</v>
      </c>
      <c r="R532" s="182">
        <f t="shared" si="22"/>
        <v>0</v>
      </c>
      <c r="S532" s="182">
        <v>0</v>
      </c>
      <c r="T532" s="183">
        <f t="shared" si="23"/>
        <v>0</v>
      </c>
      <c r="AR532" s="23" t="s">
        <v>122</v>
      </c>
      <c r="AT532" s="23" t="s">
        <v>206</v>
      </c>
      <c r="AU532" s="23" t="s">
        <v>81</v>
      </c>
      <c r="AY532" s="23" t="s">
        <v>204</v>
      </c>
      <c r="BE532" s="184">
        <f t="shared" si="24"/>
        <v>0</v>
      </c>
      <c r="BF532" s="184">
        <f t="shared" si="25"/>
        <v>0</v>
      </c>
      <c r="BG532" s="184">
        <f t="shared" si="26"/>
        <v>0</v>
      </c>
      <c r="BH532" s="184">
        <f t="shared" si="27"/>
        <v>0</v>
      </c>
      <c r="BI532" s="184">
        <f t="shared" si="28"/>
        <v>0</v>
      </c>
      <c r="BJ532" s="23" t="s">
        <v>79</v>
      </c>
      <c r="BK532" s="184">
        <f t="shared" si="29"/>
        <v>0</v>
      </c>
      <c r="BL532" s="23" t="s">
        <v>122</v>
      </c>
      <c r="BM532" s="23" t="s">
        <v>1008</v>
      </c>
    </row>
    <row r="533" spans="2:65" s="1" customFormat="1" ht="25.5" customHeight="1" x14ac:dyDescent="0.35">
      <c r="B533" s="172"/>
      <c r="C533" s="173" t="s">
        <v>1009</v>
      </c>
      <c r="D533" s="173" t="s">
        <v>206</v>
      </c>
      <c r="E533" s="174" t="s">
        <v>1010</v>
      </c>
      <c r="F533" s="175" t="s">
        <v>1011</v>
      </c>
      <c r="G533" s="176" t="s">
        <v>333</v>
      </c>
      <c r="H533" s="177">
        <v>1</v>
      </c>
      <c r="I533" s="178"/>
      <c r="J533" s="179">
        <f t="shared" si="20"/>
        <v>0</v>
      </c>
      <c r="K533" s="175" t="s">
        <v>5</v>
      </c>
      <c r="L533" s="40"/>
      <c r="M533" s="180" t="s">
        <v>5</v>
      </c>
      <c r="N533" s="181" t="s">
        <v>42</v>
      </c>
      <c r="O533" s="41"/>
      <c r="P533" s="182">
        <f t="shared" si="21"/>
        <v>0</v>
      </c>
      <c r="Q533" s="182">
        <v>0</v>
      </c>
      <c r="R533" s="182">
        <f t="shared" si="22"/>
        <v>0</v>
      </c>
      <c r="S533" s="182">
        <v>0</v>
      </c>
      <c r="T533" s="183">
        <f t="shared" si="23"/>
        <v>0</v>
      </c>
      <c r="AR533" s="23" t="s">
        <v>122</v>
      </c>
      <c r="AT533" s="23" t="s">
        <v>206</v>
      </c>
      <c r="AU533" s="23" t="s">
        <v>81</v>
      </c>
      <c r="AY533" s="23" t="s">
        <v>204</v>
      </c>
      <c r="BE533" s="184">
        <f t="shared" si="24"/>
        <v>0</v>
      </c>
      <c r="BF533" s="184">
        <f t="shared" si="25"/>
        <v>0</v>
      </c>
      <c r="BG533" s="184">
        <f t="shared" si="26"/>
        <v>0</v>
      </c>
      <c r="BH533" s="184">
        <f t="shared" si="27"/>
        <v>0</v>
      </c>
      <c r="BI533" s="184">
        <f t="shared" si="28"/>
        <v>0</v>
      </c>
      <c r="BJ533" s="23" t="s">
        <v>79</v>
      </c>
      <c r="BK533" s="184">
        <f t="shared" si="29"/>
        <v>0</v>
      </c>
      <c r="BL533" s="23" t="s">
        <v>122</v>
      </c>
      <c r="BM533" s="23" t="s">
        <v>1012</v>
      </c>
    </row>
    <row r="534" spans="2:65" s="1" customFormat="1" ht="25.5" customHeight="1" x14ac:dyDescent="0.35">
      <c r="B534" s="172"/>
      <c r="C534" s="173" t="s">
        <v>1013</v>
      </c>
      <c r="D534" s="173" t="s">
        <v>206</v>
      </c>
      <c r="E534" s="174" t="s">
        <v>1014</v>
      </c>
      <c r="F534" s="175" t="s">
        <v>1015</v>
      </c>
      <c r="G534" s="176" t="s">
        <v>333</v>
      </c>
      <c r="H534" s="177">
        <v>1</v>
      </c>
      <c r="I534" s="178"/>
      <c r="J534" s="179">
        <f t="shared" si="20"/>
        <v>0</v>
      </c>
      <c r="K534" s="175" t="s">
        <v>5</v>
      </c>
      <c r="L534" s="40"/>
      <c r="M534" s="180" t="s">
        <v>5</v>
      </c>
      <c r="N534" s="181" t="s">
        <v>42</v>
      </c>
      <c r="O534" s="41"/>
      <c r="P534" s="182">
        <f t="shared" si="21"/>
        <v>0</v>
      </c>
      <c r="Q534" s="182">
        <v>0</v>
      </c>
      <c r="R534" s="182">
        <f t="shared" si="22"/>
        <v>0</v>
      </c>
      <c r="S534" s="182">
        <v>0</v>
      </c>
      <c r="T534" s="183">
        <f t="shared" si="23"/>
        <v>0</v>
      </c>
      <c r="AR534" s="23" t="s">
        <v>122</v>
      </c>
      <c r="AT534" s="23" t="s">
        <v>206</v>
      </c>
      <c r="AU534" s="23" t="s">
        <v>81</v>
      </c>
      <c r="AY534" s="23" t="s">
        <v>204</v>
      </c>
      <c r="BE534" s="184">
        <f t="shared" si="24"/>
        <v>0</v>
      </c>
      <c r="BF534" s="184">
        <f t="shared" si="25"/>
        <v>0</v>
      </c>
      <c r="BG534" s="184">
        <f t="shared" si="26"/>
        <v>0</v>
      </c>
      <c r="BH534" s="184">
        <f t="shared" si="27"/>
        <v>0</v>
      </c>
      <c r="BI534" s="184">
        <f t="shared" si="28"/>
        <v>0</v>
      </c>
      <c r="BJ534" s="23" t="s">
        <v>79</v>
      </c>
      <c r="BK534" s="184">
        <f t="shared" si="29"/>
        <v>0</v>
      </c>
      <c r="BL534" s="23" t="s">
        <v>122</v>
      </c>
      <c r="BM534" s="23" t="s">
        <v>1016</v>
      </c>
    </row>
    <row r="535" spans="2:65" s="1" customFormat="1" ht="25.5" customHeight="1" x14ac:dyDescent="0.35">
      <c r="B535" s="172"/>
      <c r="C535" s="173" t="s">
        <v>1017</v>
      </c>
      <c r="D535" s="173" t="s">
        <v>206</v>
      </c>
      <c r="E535" s="174" t="s">
        <v>1018</v>
      </c>
      <c r="F535" s="175" t="s">
        <v>1019</v>
      </c>
      <c r="G535" s="176" t="s">
        <v>333</v>
      </c>
      <c r="H535" s="177">
        <v>1</v>
      </c>
      <c r="I535" s="178"/>
      <c r="J535" s="179">
        <f t="shared" si="20"/>
        <v>0</v>
      </c>
      <c r="K535" s="175" t="s">
        <v>5</v>
      </c>
      <c r="L535" s="40"/>
      <c r="M535" s="180" t="s">
        <v>5</v>
      </c>
      <c r="N535" s="181" t="s">
        <v>42</v>
      </c>
      <c r="O535" s="41"/>
      <c r="P535" s="182">
        <f t="shared" si="21"/>
        <v>0</v>
      </c>
      <c r="Q535" s="182">
        <v>0</v>
      </c>
      <c r="R535" s="182">
        <f t="shared" si="22"/>
        <v>0</v>
      </c>
      <c r="S535" s="182">
        <v>0</v>
      </c>
      <c r="T535" s="183">
        <f t="shared" si="23"/>
        <v>0</v>
      </c>
      <c r="AR535" s="23" t="s">
        <v>122</v>
      </c>
      <c r="AT535" s="23" t="s">
        <v>206</v>
      </c>
      <c r="AU535" s="23" t="s">
        <v>81</v>
      </c>
      <c r="AY535" s="23" t="s">
        <v>204</v>
      </c>
      <c r="BE535" s="184">
        <f t="shared" si="24"/>
        <v>0</v>
      </c>
      <c r="BF535" s="184">
        <f t="shared" si="25"/>
        <v>0</v>
      </c>
      <c r="BG535" s="184">
        <f t="shared" si="26"/>
        <v>0</v>
      </c>
      <c r="BH535" s="184">
        <f t="shared" si="27"/>
        <v>0</v>
      </c>
      <c r="BI535" s="184">
        <f t="shared" si="28"/>
        <v>0</v>
      </c>
      <c r="BJ535" s="23" t="s">
        <v>79</v>
      </c>
      <c r="BK535" s="184">
        <f t="shared" si="29"/>
        <v>0</v>
      </c>
      <c r="BL535" s="23" t="s">
        <v>122</v>
      </c>
      <c r="BM535" s="23" t="s">
        <v>1020</v>
      </c>
    </row>
    <row r="536" spans="2:65" s="1" customFormat="1" ht="25.5" customHeight="1" x14ac:dyDescent="0.35">
      <c r="B536" s="172"/>
      <c r="C536" s="173" t="s">
        <v>1021</v>
      </c>
      <c r="D536" s="173" t="s">
        <v>206</v>
      </c>
      <c r="E536" s="174" t="s">
        <v>1022</v>
      </c>
      <c r="F536" s="175" t="s">
        <v>1023</v>
      </c>
      <c r="G536" s="176" t="s">
        <v>333</v>
      </c>
      <c r="H536" s="177">
        <v>1</v>
      </c>
      <c r="I536" s="178"/>
      <c r="J536" s="179">
        <f t="shared" si="20"/>
        <v>0</v>
      </c>
      <c r="K536" s="175" t="s">
        <v>5</v>
      </c>
      <c r="L536" s="40"/>
      <c r="M536" s="180" t="s">
        <v>5</v>
      </c>
      <c r="N536" s="181" t="s">
        <v>42</v>
      </c>
      <c r="O536" s="41"/>
      <c r="P536" s="182">
        <f t="shared" si="21"/>
        <v>0</v>
      </c>
      <c r="Q536" s="182">
        <v>0</v>
      </c>
      <c r="R536" s="182">
        <f t="shared" si="22"/>
        <v>0</v>
      </c>
      <c r="S536" s="182">
        <v>0</v>
      </c>
      <c r="T536" s="183">
        <f t="shared" si="23"/>
        <v>0</v>
      </c>
      <c r="AR536" s="23" t="s">
        <v>122</v>
      </c>
      <c r="AT536" s="23" t="s">
        <v>206</v>
      </c>
      <c r="AU536" s="23" t="s">
        <v>81</v>
      </c>
      <c r="AY536" s="23" t="s">
        <v>204</v>
      </c>
      <c r="BE536" s="184">
        <f t="shared" si="24"/>
        <v>0</v>
      </c>
      <c r="BF536" s="184">
        <f t="shared" si="25"/>
        <v>0</v>
      </c>
      <c r="BG536" s="184">
        <f t="shared" si="26"/>
        <v>0</v>
      </c>
      <c r="BH536" s="184">
        <f t="shared" si="27"/>
        <v>0</v>
      </c>
      <c r="BI536" s="184">
        <f t="shared" si="28"/>
        <v>0</v>
      </c>
      <c r="BJ536" s="23" t="s">
        <v>79</v>
      </c>
      <c r="BK536" s="184">
        <f t="shared" si="29"/>
        <v>0</v>
      </c>
      <c r="BL536" s="23" t="s">
        <v>122</v>
      </c>
      <c r="BM536" s="23" t="s">
        <v>1024</v>
      </c>
    </row>
    <row r="537" spans="2:65" s="1" customFormat="1" ht="25.5" customHeight="1" x14ac:dyDescent="0.35">
      <c r="B537" s="172"/>
      <c r="C537" s="173" t="s">
        <v>1025</v>
      </c>
      <c r="D537" s="173" t="s">
        <v>206</v>
      </c>
      <c r="E537" s="174" t="s">
        <v>1026</v>
      </c>
      <c r="F537" s="175" t="s">
        <v>1027</v>
      </c>
      <c r="G537" s="176" t="s">
        <v>333</v>
      </c>
      <c r="H537" s="177">
        <v>1</v>
      </c>
      <c r="I537" s="178"/>
      <c r="J537" s="179">
        <f t="shared" si="20"/>
        <v>0</v>
      </c>
      <c r="K537" s="175" t="s">
        <v>5</v>
      </c>
      <c r="L537" s="40"/>
      <c r="M537" s="180" t="s">
        <v>5</v>
      </c>
      <c r="N537" s="181" t="s">
        <v>42</v>
      </c>
      <c r="O537" s="41"/>
      <c r="P537" s="182">
        <f t="shared" si="21"/>
        <v>0</v>
      </c>
      <c r="Q537" s="182">
        <v>0</v>
      </c>
      <c r="R537" s="182">
        <f t="shared" si="22"/>
        <v>0</v>
      </c>
      <c r="S537" s="182">
        <v>0</v>
      </c>
      <c r="T537" s="183">
        <f t="shared" si="23"/>
        <v>0</v>
      </c>
      <c r="AR537" s="23" t="s">
        <v>122</v>
      </c>
      <c r="AT537" s="23" t="s">
        <v>206</v>
      </c>
      <c r="AU537" s="23" t="s">
        <v>81</v>
      </c>
      <c r="AY537" s="23" t="s">
        <v>204</v>
      </c>
      <c r="BE537" s="184">
        <f t="shared" si="24"/>
        <v>0</v>
      </c>
      <c r="BF537" s="184">
        <f t="shared" si="25"/>
        <v>0</v>
      </c>
      <c r="BG537" s="184">
        <f t="shared" si="26"/>
        <v>0</v>
      </c>
      <c r="BH537" s="184">
        <f t="shared" si="27"/>
        <v>0</v>
      </c>
      <c r="BI537" s="184">
        <f t="shared" si="28"/>
        <v>0</v>
      </c>
      <c r="BJ537" s="23" t="s">
        <v>79</v>
      </c>
      <c r="BK537" s="184">
        <f t="shared" si="29"/>
        <v>0</v>
      </c>
      <c r="BL537" s="23" t="s">
        <v>122</v>
      </c>
      <c r="BM537" s="23" t="s">
        <v>1028</v>
      </c>
    </row>
    <row r="538" spans="2:65" s="1" customFormat="1" ht="25.5" customHeight="1" x14ac:dyDescent="0.35">
      <c r="B538" s="172"/>
      <c r="C538" s="173" t="s">
        <v>1029</v>
      </c>
      <c r="D538" s="173" t="s">
        <v>206</v>
      </c>
      <c r="E538" s="174" t="s">
        <v>1030</v>
      </c>
      <c r="F538" s="175" t="s">
        <v>1031</v>
      </c>
      <c r="G538" s="176" t="s">
        <v>333</v>
      </c>
      <c r="H538" s="177">
        <v>1</v>
      </c>
      <c r="I538" s="178"/>
      <c r="J538" s="179">
        <f t="shared" si="20"/>
        <v>0</v>
      </c>
      <c r="K538" s="175" t="s">
        <v>5</v>
      </c>
      <c r="L538" s="40"/>
      <c r="M538" s="180" t="s">
        <v>5</v>
      </c>
      <c r="N538" s="181" t="s">
        <v>42</v>
      </c>
      <c r="O538" s="41"/>
      <c r="P538" s="182">
        <f t="shared" si="21"/>
        <v>0</v>
      </c>
      <c r="Q538" s="182">
        <v>0</v>
      </c>
      <c r="R538" s="182">
        <f t="shared" si="22"/>
        <v>0</v>
      </c>
      <c r="S538" s="182">
        <v>0</v>
      </c>
      <c r="T538" s="183">
        <f t="shared" si="23"/>
        <v>0</v>
      </c>
      <c r="AR538" s="23" t="s">
        <v>122</v>
      </c>
      <c r="AT538" s="23" t="s">
        <v>206</v>
      </c>
      <c r="AU538" s="23" t="s">
        <v>81</v>
      </c>
      <c r="AY538" s="23" t="s">
        <v>204</v>
      </c>
      <c r="BE538" s="184">
        <f t="shared" si="24"/>
        <v>0</v>
      </c>
      <c r="BF538" s="184">
        <f t="shared" si="25"/>
        <v>0</v>
      </c>
      <c r="BG538" s="184">
        <f t="shared" si="26"/>
        <v>0</v>
      </c>
      <c r="BH538" s="184">
        <f t="shared" si="27"/>
        <v>0</v>
      </c>
      <c r="BI538" s="184">
        <f t="shared" si="28"/>
        <v>0</v>
      </c>
      <c r="BJ538" s="23" t="s">
        <v>79</v>
      </c>
      <c r="BK538" s="184">
        <f t="shared" si="29"/>
        <v>0</v>
      </c>
      <c r="BL538" s="23" t="s">
        <v>122</v>
      </c>
      <c r="BM538" s="23" t="s">
        <v>1032</v>
      </c>
    </row>
    <row r="539" spans="2:65" s="1" customFormat="1" ht="25.5" customHeight="1" x14ac:dyDescent="0.35">
      <c r="B539" s="172"/>
      <c r="C539" s="173" t="s">
        <v>1033</v>
      </c>
      <c r="D539" s="173" t="s">
        <v>206</v>
      </c>
      <c r="E539" s="174" t="s">
        <v>1034</v>
      </c>
      <c r="F539" s="175" t="s">
        <v>1035</v>
      </c>
      <c r="G539" s="176" t="s">
        <v>333</v>
      </c>
      <c r="H539" s="177">
        <v>1</v>
      </c>
      <c r="I539" s="178"/>
      <c r="J539" s="179">
        <f t="shared" si="20"/>
        <v>0</v>
      </c>
      <c r="K539" s="175" t="s">
        <v>5</v>
      </c>
      <c r="L539" s="40"/>
      <c r="M539" s="180" t="s">
        <v>5</v>
      </c>
      <c r="N539" s="181" t="s">
        <v>42</v>
      </c>
      <c r="O539" s="41"/>
      <c r="P539" s="182">
        <f t="shared" si="21"/>
        <v>0</v>
      </c>
      <c r="Q539" s="182">
        <v>0</v>
      </c>
      <c r="R539" s="182">
        <f t="shared" si="22"/>
        <v>0</v>
      </c>
      <c r="S539" s="182">
        <v>0</v>
      </c>
      <c r="T539" s="183">
        <f t="shared" si="23"/>
        <v>0</v>
      </c>
      <c r="AR539" s="23" t="s">
        <v>122</v>
      </c>
      <c r="AT539" s="23" t="s">
        <v>206</v>
      </c>
      <c r="AU539" s="23" t="s">
        <v>81</v>
      </c>
      <c r="AY539" s="23" t="s">
        <v>204</v>
      </c>
      <c r="BE539" s="184">
        <f t="shared" si="24"/>
        <v>0</v>
      </c>
      <c r="BF539" s="184">
        <f t="shared" si="25"/>
        <v>0</v>
      </c>
      <c r="BG539" s="184">
        <f t="shared" si="26"/>
        <v>0</v>
      </c>
      <c r="BH539" s="184">
        <f t="shared" si="27"/>
        <v>0</v>
      </c>
      <c r="BI539" s="184">
        <f t="shared" si="28"/>
        <v>0</v>
      </c>
      <c r="BJ539" s="23" t="s">
        <v>79</v>
      </c>
      <c r="BK539" s="184">
        <f t="shared" si="29"/>
        <v>0</v>
      </c>
      <c r="BL539" s="23" t="s">
        <v>122</v>
      </c>
      <c r="BM539" s="23" t="s">
        <v>1036</v>
      </c>
    </row>
    <row r="540" spans="2:65" s="1" customFormat="1" ht="25.5" customHeight="1" x14ac:dyDescent="0.35">
      <c r="B540" s="172"/>
      <c r="C540" s="173" t="s">
        <v>1037</v>
      </c>
      <c r="D540" s="173" t="s">
        <v>206</v>
      </c>
      <c r="E540" s="174" t="s">
        <v>1038</v>
      </c>
      <c r="F540" s="175" t="s">
        <v>1039</v>
      </c>
      <c r="G540" s="176" t="s">
        <v>333</v>
      </c>
      <c r="H540" s="177">
        <v>1</v>
      </c>
      <c r="I540" s="178"/>
      <c r="J540" s="179">
        <f t="shared" si="20"/>
        <v>0</v>
      </c>
      <c r="K540" s="175" t="s">
        <v>5</v>
      </c>
      <c r="L540" s="40"/>
      <c r="M540" s="180" t="s">
        <v>5</v>
      </c>
      <c r="N540" s="181" t="s">
        <v>42</v>
      </c>
      <c r="O540" s="41"/>
      <c r="P540" s="182">
        <f t="shared" si="21"/>
        <v>0</v>
      </c>
      <c r="Q540" s="182">
        <v>0</v>
      </c>
      <c r="R540" s="182">
        <f t="shared" si="22"/>
        <v>0</v>
      </c>
      <c r="S540" s="182">
        <v>0</v>
      </c>
      <c r="T540" s="183">
        <f t="shared" si="23"/>
        <v>0</v>
      </c>
      <c r="AR540" s="23" t="s">
        <v>122</v>
      </c>
      <c r="AT540" s="23" t="s">
        <v>206</v>
      </c>
      <c r="AU540" s="23" t="s">
        <v>81</v>
      </c>
      <c r="AY540" s="23" t="s">
        <v>204</v>
      </c>
      <c r="BE540" s="184">
        <f t="shared" si="24"/>
        <v>0</v>
      </c>
      <c r="BF540" s="184">
        <f t="shared" si="25"/>
        <v>0</v>
      </c>
      <c r="BG540" s="184">
        <f t="shared" si="26"/>
        <v>0</v>
      </c>
      <c r="BH540" s="184">
        <f t="shared" si="27"/>
        <v>0</v>
      </c>
      <c r="BI540" s="184">
        <f t="shared" si="28"/>
        <v>0</v>
      </c>
      <c r="BJ540" s="23" t="s">
        <v>79</v>
      </c>
      <c r="BK540" s="184">
        <f t="shared" si="29"/>
        <v>0</v>
      </c>
      <c r="BL540" s="23" t="s">
        <v>122</v>
      </c>
      <c r="BM540" s="23" t="s">
        <v>1040</v>
      </c>
    </row>
    <row r="541" spans="2:65" s="1" customFormat="1" ht="25.5" customHeight="1" x14ac:dyDescent="0.35">
      <c r="B541" s="172"/>
      <c r="C541" s="173" t="s">
        <v>1041</v>
      </c>
      <c r="D541" s="173" t="s">
        <v>206</v>
      </c>
      <c r="E541" s="174" t="s">
        <v>1042</v>
      </c>
      <c r="F541" s="175" t="s">
        <v>1043</v>
      </c>
      <c r="G541" s="176" t="s">
        <v>333</v>
      </c>
      <c r="H541" s="177">
        <v>1</v>
      </c>
      <c r="I541" s="178"/>
      <c r="J541" s="179">
        <f t="shared" si="20"/>
        <v>0</v>
      </c>
      <c r="K541" s="175" t="s">
        <v>5</v>
      </c>
      <c r="L541" s="40"/>
      <c r="M541" s="180" t="s">
        <v>5</v>
      </c>
      <c r="N541" s="181" t="s">
        <v>42</v>
      </c>
      <c r="O541" s="41"/>
      <c r="P541" s="182">
        <f t="shared" si="21"/>
        <v>0</v>
      </c>
      <c r="Q541" s="182">
        <v>0</v>
      </c>
      <c r="R541" s="182">
        <f t="shared" si="22"/>
        <v>0</v>
      </c>
      <c r="S541" s="182">
        <v>0</v>
      </c>
      <c r="T541" s="183">
        <f t="shared" si="23"/>
        <v>0</v>
      </c>
      <c r="AR541" s="23" t="s">
        <v>122</v>
      </c>
      <c r="AT541" s="23" t="s">
        <v>206</v>
      </c>
      <c r="AU541" s="23" t="s">
        <v>81</v>
      </c>
      <c r="AY541" s="23" t="s">
        <v>204</v>
      </c>
      <c r="BE541" s="184">
        <f t="shared" si="24"/>
        <v>0</v>
      </c>
      <c r="BF541" s="184">
        <f t="shared" si="25"/>
        <v>0</v>
      </c>
      <c r="BG541" s="184">
        <f t="shared" si="26"/>
        <v>0</v>
      </c>
      <c r="BH541" s="184">
        <f t="shared" si="27"/>
        <v>0</v>
      </c>
      <c r="BI541" s="184">
        <f t="shared" si="28"/>
        <v>0</v>
      </c>
      <c r="BJ541" s="23" t="s">
        <v>79</v>
      </c>
      <c r="BK541" s="184">
        <f t="shared" si="29"/>
        <v>0</v>
      </c>
      <c r="BL541" s="23" t="s">
        <v>122</v>
      </c>
      <c r="BM541" s="23" t="s">
        <v>1044</v>
      </c>
    </row>
    <row r="542" spans="2:65" s="1" customFormat="1" ht="25.5" customHeight="1" x14ac:dyDescent="0.35">
      <c r="B542" s="172"/>
      <c r="C542" s="173" t="s">
        <v>1045</v>
      </c>
      <c r="D542" s="173" t="s">
        <v>206</v>
      </c>
      <c r="E542" s="174" t="s">
        <v>1046</v>
      </c>
      <c r="F542" s="175" t="s">
        <v>1047</v>
      </c>
      <c r="G542" s="176" t="s">
        <v>333</v>
      </c>
      <c r="H542" s="177">
        <v>1</v>
      </c>
      <c r="I542" s="178"/>
      <c r="J542" s="179">
        <f t="shared" si="20"/>
        <v>0</v>
      </c>
      <c r="K542" s="175" t="s">
        <v>5</v>
      </c>
      <c r="L542" s="40"/>
      <c r="M542" s="180" t="s">
        <v>5</v>
      </c>
      <c r="N542" s="181" t="s">
        <v>42</v>
      </c>
      <c r="O542" s="41"/>
      <c r="P542" s="182">
        <f t="shared" si="21"/>
        <v>0</v>
      </c>
      <c r="Q542" s="182">
        <v>0</v>
      </c>
      <c r="R542" s="182">
        <f t="shared" si="22"/>
        <v>0</v>
      </c>
      <c r="S542" s="182">
        <v>0</v>
      </c>
      <c r="T542" s="183">
        <f t="shared" si="23"/>
        <v>0</v>
      </c>
      <c r="AR542" s="23" t="s">
        <v>122</v>
      </c>
      <c r="AT542" s="23" t="s">
        <v>206</v>
      </c>
      <c r="AU542" s="23" t="s">
        <v>81</v>
      </c>
      <c r="AY542" s="23" t="s">
        <v>204</v>
      </c>
      <c r="BE542" s="184">
        <f t="shared" si="24"/>
        <v>0</v>
      </c>
      <c r="BF542" s="184">
        <f t="shared" si="25"/>
        <v>0</v>
      </c>
      <c r="BG542" s="184">
        <f t="shared" si="26"/>
        <v>0</v>
      </c>
      <c r="BH542" s="184">
        <f t="shared" si="27"/>
        <v>0</v>
      </c>
      <c r="BI542" s="184">
        <f t="shared" si="28"/>
        <v>0</v>
      </c>
      <c r="BJ542" s="23" t="s">
        <v>79</v>
      </c>
      <c r="BK542" s="184">
        <f t="shared" si="29"/>
        <v>0</v>
      </c>
      <c r="BL542" s="23" t="s">
        <v>122</v>
      </c>
      <c r="BM542" s="23" t="s">
        <v>1048</v>
      </c>
    </row>
    <row r="543" spans="2:65" s="1" customFormat="1" ht="25.5" customHeight="1" x14ac:dyDescent="0.35">
      <c r="B543" s="172"/>
      <c r="C543" s="173" t="s">
        <v>886</v>
      </c>
      <c r="D543" s="173" t="s">
        <v>206</v>
      </c>
      <c r="E543" s="174" t="s">
        <v>1049</v>
      </c>
      <c r="F543" s="175" t="s">
        <v>1050</v>
      </c>
      <c r="G543" s="176" t="s">
        <v>333</v>
      </c>
      <c r="H543" s="177">
        <v>1</v>
      </c>
      <c r="I543" s="178"/>
      <c r="J543" s="179">
        <f t="shared" si="20"/>
        <v>0</v>
      </c>
      <c r="K543" s="175" t="s">
        <v>5</v>
      </c>
      <c r="L543" s="40"/>
      <c r="M543" s="180" t="s">
        <v>5</v>
      </c>
      <c r="N543" s="181" t="s">
        <v>42</v>
      </c>
      <c r="O543" s="41"/>
      <c r="P543" s="182">
        <f t="shared" si="21"/>
        <v>0</v>
      </c>
      <c r="Q543" s="182">
        <v>0</v>
      </c>
      <c r="R543" s="182">
        <f t="shared" si="22"/>
        <v>0</v>
      </c>
      <c r="S543" s="182">
        <v>0</v>
      </c>
      <c r="T543" s="183">
        <f t="shared" si="23"/>
        <v>0</v>
      </c>
      <c r="AR543" s="23" t="s">
        <v>122</v>
      </c>
      <c r="AT543" s="23" t="s">
        <v>206</v>
      </c>
      <c r="AU543" s="23" t="s">
        <v>81</v>
      </c>
      <c r="AY543" s="23" t="s">
        <v>204</v>
      </c>
      <c r="BE543" s="184">
        <f t="shared" si="24"/>
        <v>0</v>
      </c>
      <c r="BF543" s="184">
        <f t="shared" si="25"/>
        <v>0</v>
      </c>
      <c r="BG543" s="184">
        <f t="shared" si="26"/>
        <v>0</v>
      </c>
      <c r="BH543" s="184">
        <f t="shared" si="27"/>
        <v>0</v>
      </c>
      <c r="BI543" s="184">
        <f t="shared" si="28"/>
        <v>0</v>
      </c>
      <c r="BJ543" s="23" t="s">
        <v>79</v>
      </c>
      <c r="BK543" s="184">
        <f t="shared" si="29"/>
        <v>0</v>
      </c>
      <c r="BL543" s="23" t="s">
        <v>122</v>
      </c>
      <c r="BM543" s="23" t="s">
        <v>1051</v>
      </c>
    </row>
    <row r="544" spans="2:65" s="1" customFormat="1" ht="25.5" customHeight="1" x14ac:dyDescent="0.35">
      <c r="B544" s="172"/>
      <c r="C544" s="173" t="s">
        <v>1052</v>
      </c>
      <c r="D544" s="173" t="s">
        <v>206</v>
      </c>
      <c r="E544" s="174" t="s">
        <v>1053</v>
      </c>
      <c r="F544" s="175" t="s">
        <v>1054</v>
      </c>
      <c r="G544" s="176" t="s">
        <v>333</v>
      </c>
      <c r="H544" s="177">
        <v>1</v>
      </c>
      <c r="I544" s="178"/>
      <c r="J544" s="179">
        <f t="shared" si="20"/>
        <v>0</v>
      </c>
      <c r="K544" s="175" t="s">
        <v>5</v>
      </c>
      <c r="L544" s="40"/>
      <c r="M544" s="180" t="s">
        <v>5</v>
      </c>
      <c r="N544" s="181" t="s">
        <v>42</v>
      </c>
      <c r="O544" s="41"/>
      <c r="P544" s="182">
        <f t="shared" si="21"/>
        <v>0</v>
      </c>
      <c r="Q544" s="182">
        <v>0</v>
      </c>
      <c r="R544" s="182">
        <f t="shared" si="22"/>
        <v>0</v>
      </c>
      <c r="S544" s="182">
        <v>0</v>
      </c>
      <c r="T544" s="183">
        <f t="shared" si="23"/>
        <v>0</v>
      </c>
      <c r="AR544" s="23" t="s">
        <v>122</v>
      </c>
      <c r="AT544" s="23" t="s">
        <v>206</v>
      </c>
      <c r="AU544" s="23" t="s">
        <v>81</v>
      </c>
      <c r="AY544" s="23" t="s">
        <v>204</v>
      </c>
      <c r="BE544" s="184">
        <f t="shared" si="24"/>
        <v>0</v>
      </c>
      <c r="BF544" s="184">
        <f t="shared" si="25"/>
        <v>0</v>
      </c>
      <c r="BG544" s="184">
        <f t="shared" si="26"/>
        <v>0</v>
      </c>
      <c r="BH544" s="184">
        <f t="shared" si="27"/>
        <v>0</v>
      </c>
      <c r="BI544" s="184">
        <f t="shared" si="28"/>
        <v>0</v>
      </c>
      <c r="BJ544" s="23" t="s">
        <v>79</v>
      </c>
      <c r="BK544" s="184">
        <f t="shared" si="29"/>
        <v>0</v>
      </c>
      <c r="BL544" s="23" t="s">
        <v>122</v>
      </c>
      <c r="BM544" s="23" t="s">
        <v>1055</v>
      </c>
    </row>
    <row r="545" spans="2:65" s="1" customFormat="1" ht="25.5" customHeight="1" x14ac:dyDescent="0.35">
      <c r="B545" s="172"/>
      <c r="C545" s="173" t="s">
        <v>1056</v>
      </c>
      <c r="D545" s="173" t="s">
        <v>206</v>
      </c>
      <c r="E545" s="174" t="s">
        <v>1057</v>
      </c>
      <c r="F545" s="175" t="s">
        <v>1058</v>
      </c>
      <c r="G545" s="176" t="s">
        <v>333</v>
      </c>
      <c r="H545" s="177">
        <v>1</v>
      </c>
      <c r="I545" s="178"/>
      <c r="J545" s="179">
        <f t="shared" si="20"/>
        <v>0</v>
      </c>
      <c r="K545" s="175" t="s">
        <v>5</v>
      </c>
      <c r="L545" s="40"/>
      <c r="M545" s="180" t="s">
        <v>5</v>
      </c>
      <c r="N545" s="181" t="s">
        <v>42</v>
      </c>
      <c r="O545" s="41"/>
      <c r="P545" s="182">
        <f t="shared" si="21"/>
        <v>0</v>
      </c>
      <c r="Q545" s="182">
        <v>0</v>
      </c>
      <c r="R545" s="182">
        <f t="shared" si="22"/>
        <v>0</v>
      </c>
      <c r="S545" s="182">
        <v>0</v>
      </c>
      <c r="T545" s="183">
        <f t="shared" si="23"/>
        <v>0</v>
      </c>
      <c r="AR545" s="23" t="s">
        <v>122</v>
      </c>
      <c r="AT545" s="23" t="s">
        <v>206</v>
      </c>
      <c r="AU545" s="23" t="s">
        <v>81</v>
      </c>
      <c r="AY545" s="23" t="s">
        <v>204</v>
      </c>
      <c r="BE545" s="184">
        <f t="shared" si="24"/>
        <v>0</v>
      </c>
      <c r="BF545" s="184">
        <f t="shared" si="25"/>
        <v>0</v>
      </c>
      <c r="BG545" s="184">
        <f t="shared" si="26"/>
        <v>0</v>
      </c>
      <c r="BH545" s="184">
        <f t="shared" si="27"/>
        <v>0</v>
      </c>
      <c r="BI545" s="184">
        <f t="shared" si="28"/>
        <v>0</v>
      </c>
      <c r="BJ545" s="23" t="s">
        <v>79</v>
      </c>
      <c r="BK545" s="184">
        <f t="shared" si="29"/>
        <v>0</v>
      </c>
      <c r="BL545" s="23" t="s">
        <v>122</v>
      </c>
      <c r="BM545" s="23" t="s">
        <v>1059</v>
      </c>
    </row>
    <row r="546" spans="2:65" s="1" customFormat="1" ht="25.5" customHeight="1" x14ac:dyDescent="0.35">
      <c r="B546" s="172"/>
      <c r="C546" s="173" t="s">
        <v>1060</v>
      </c>
      <c r="D546" s="173" t="s">
        <v>206</v>
      </c>
      <c r="E546" s="174" t="s">
        <v>1061</v>
      </c>
      <c r="F546" s="175" t="s">
        <v>1062</v>
      </c>
      <c r="G546" s="176" t="s">
        <v>333</v>
      </c>
      <c r="H546" s="177">
        <v>1</v>
      </c>
      <c r="I546" s="178"/>
      <c r="J546" s="179">
        <f t="shared" si="20"/>
        <v>0</v>
      </c>
      <c r="K546" s="175" t="s">
        <v>5</v>
      </c>
      <c r="L546" s="40"/>
      <c r="M546" s="180" t="s">
        <v>5</v>
      </c>
      <c r="N546" s="181" t="s">
        <v>42</v>
      </c>
      <c r="O546" s="41"/>
      <c r="P546" s="182">
        <f t="shared" si="21"/>
        <v>0</v>
      </c>
      <c r="Q546" s="182">
        <v>0</v>
      </c>
      <c r="R546" s="182">
        <f t="shared" si="22"/>
        <v>0</v>
      </c>
      <c r="S546" s="182">
        <v>0</v>
      </c>
      <c r="T546" s="183">
        <f t="shared" si="23"/>
        <v>0</v>
      </c>
      <c r="AR546" s="23" t="s">
        <v>122</v>
      </c>
      <c r="AT546" s="23" t="s">
        <v>206</v>
      </c>
      <c r="AU546" s="23" t="s">
        <v>81</v>
      </c>
      <c r="AY546" s="23" t="s">
        <v>204</v>
      </c>
      <c r="BE546" s="184">
        <f t="shared" si="24"/>
        <v>0</v>
      </c>
      <c r="BF546" s="184">
        <f t="shared" si="25"/>
        <v>0</v>
      </c>
      <c r="BG546" s="184">
        <f t="shared" si="26"/>
        <v>0</v>
      </c>
      <c r="BH546" s="184">
        <f t="shared" si="27"/>
        <v>0</v>
      </c>
      <c r="BI546" s="184">
        <f t="shared" si="28"/>
        <v>0</v>
      </c>
      <c r="BJ546" s="23" t="s">
        <v>79</v>
      </c>
      <c r="BK546" s="184">
        <f t="shared" si="29"/>
        <v>0</v>
      </c>
      <c r="BL546" s="23" t="s">
        <v>122</v>
      </c>
      <c r="BM546" s="23" t="s">
        <v>1063</v>
      </c>
    </row>
    <row r="547" spans="2:65" s="1" customFormat="1" ht="25.5" customHeight="1" x14ac:dyDescent="0.35">
      <c r="B547" s="172"/>
      <c r="C547" s="173" t="s">
        <v>1064</v>
      </c>
      <c r="D547" s="173" t="s">
        <v>206</v>
      </c>
      <c r="E547" s="174" t="s">
        <v>1065</v>
      </c>
      <c r="F547" s="175" t="s">
        <v>1066</v>
      </c>
      <c r="G547" s="176" t="s">
        <v>333</v>
      </c>
      <c r="H547" s="177">
        <v>1</v>
      </c>
      <c r="I547" s="178"/>
      <c r="J547" s="179">
        <f t="shared" si="20"/>
        <v>0</v>
      </c>
      <c r="K547" s="175" t="s">
        <v>5</v>
      </c>
      <c r="L547" s="40"/>
      <c r="M547" s="180" t="s">
        <v>5</v>
      </c>
      <c r="N547" s="181" t="s">
        <v>42</v>
      </c>
      <c r="O547" s="41"/>
      <c r="P547" s="182">
        <f t="shared" si="21"/>
        <v>0</v>
      </c>
      <c r="Q547" s="182">
        <v>0</v>
      </c>
      <c r="R547" s="182">
        <f t="shared" si="22"/>
        <v>0</v>
      </c>
      <c r="S547" s="182">
        <v>0</v>
      </c>
      <c r="T547" s="183">
        <f t="shared" si="23"/>
        <v>0</v>
      </c>
      <c r="AR547" s="23" t="s">
        <v>122</v>
      </c>
      <c r="AT547" s="23" t="s">
        <v>206</v>
      </c>
      <c r="AU547" s="23" t="s">
        <v>81</v>
      </c>
      <c r="AY547" s="23" t="s">
        <v>204</v>
      </c>
      <c r="BE547" s="184">
        <f t="shared" si="24"/>
        <v>0</v>
      </c>
      <c r="BF547" s="184">
        <f t="shared" si="25"/>
        <v>0</v>
      </c>
      <c r="BG547" s="184">
        <f t="shared" si="26"/>
        <v>0</v>
      </c>
      <c r="BH547" s="184">
        <f t="shared" si="27"/>
        <v>0</v>
      </c>
      <c r="BI547" s="184">
        <f t="shared" si="28"/>
        <v>0</v>
      </c>
      <c r="BJ547" s="23" t="s">
        <v>79</v>
      </c>
      <c r="BK547" s="184">
        <f t="shared" si="29"/>
        <v>0</v>
      </c>
      <c r="BL547" s="23" t="s">
        <v>122</v>
      </c>
      <c r="BM547" s="23" t="s">
        <v>1067</v>
      </c>
    </row>
    <row r="548" spans="2:65" s="1" customFormat="1" ht="25.5" customHeight="1" x14ac:dyDescent="0.35">
      <c r="B548" s="172"/>
      <c r="C548" s="173" t="s">
        <v>1068</v>
      </c>
      <c r="D548" s="173" t="s">
        <v>206</v>
      </c>
      <c r="E548" s="174" t="s">
        <v>1069</v>
      </c>
      <c r="F548" s="175" t="s">
        <v>1070</v>
      </c>
      <c r="G548" s="176" t="s">
        <v>333</v>
      </c>
      <c r="H548" s="177">
        <v>1</v>
      </c>
      <c r="I548" s="178"/>
      <c r="J548" s="179">
        <f t="shared" si="20"/>
        <v>0</v>
      </c>
      <c r="K548" s="175" t="s">
        <v>5</v>
      </c>
      <c r="L548" s="40"/>
      <c r="M548" s="180" t="s">
        <v>5</v>
      </c>
      <c r="N548" s="181" t="s">
        <v>42</v>
      </c>
      <c r="O548" s="41"/>
      <c r="P548" s="182">
        <f t="shared" si="21"/>
        <v>0</v>
      </c>
      <c r="Q548" s="182">
        <v>0</v>
      </c>
      <c r="R548" s="182">
        <f t="shared" si="22"/>
        <v>0</v>
      </c>
      <c r="S548" s="182">
        <v>0</v>
      </c>
      <c r="T548" s="183">
        <f t="shared" si="23"/>
        <v>0</v>
      </c>
      <c r="AR548" s="23" t="s">
        <v>122</v>
      </c>
      <c r="AT548" s="23" t="s">
        <v>206</v>
      </c>
      <c r="AU548" s="23" t="s">
        <v>81</v>
      </c>
      <c r="AY548" s="23" t="s">
        <v>204</v>
      </c>
      <c r="BE548" s="184">
        <f t="shared" si="24"/>
        <v>0</v>
      </c>
      <c r="BF548" s="184">
        <f t="shared" si="25"/>
        <v>0</v>
      </c>
      <c r="BG548" s="184">
        <f t="shared" si="26"/>
        <v>0</v>
      </c>
      <c r="BH548" s="184">
        <f t="shared" si="27"/>
        <v>0</v>
      </c>
      <c r="BI548" s="184">
        <f t="shared" si="28"/>
        <v>0</v>
      </c>
      <c r="BJ548" s="23" t="s">
        <v>79</v>
      </c>
      <c r="BK548" s="184">
        <f t="shared" si="29"/>
        <v>0</v>
      </c>
      <c r="BL548" s="23" t="s">
        <v>122</v>
      </c>
      <c r="BM548" s="23" t="s">
        <v>1071</v>
      </c>
    </row>
    <row r="549" spans="2:65" s="1" customFormat="1" ht="25.5" customHeight="1" x14ac:dyDescent="0.35">
      <c r="B549" s="172"/>
      <c r="C549" s="173" t="s">
        <v>1072</v>
      </c>
      <c r="D549" s="173" t="s">
        <v>206</v>
      </c>
      <c r="E549" s="174" t="s">
        <v>1073</v>
      </c>
      <c r="F549" s="175" t="s">
        <v>1074</v>
      </c>
      <c r="G549" s="176" t="s">
        <v>333</v>
      </c>
      <c r="H549" s="177">
        <v>1</v>
      </c>
      <c r="I549" s="178"/>
      <c r="J549" s="179">
        <f t="shared" si="20"/>
        <v>0</v>
      </c>
      <c r="K549" s="175" t="s">
        <v>5</v>
      </c>
      <c r="L549" s="40"/>
      <c r="M549" s="180" t="s">
        <v>5</v>
      </c>
      <c r="N549" s="181" t="s">
        <v>42</v>
      </c>
      <c r="O549" s="41"/>
      <c r="P549" s="182">
        <f t="shared" si="21"/>
        <v>0</v>
      </c>
      <c r="Q549" s="182">
        <v>0</v>
      </c>
      <c r="R549" s="182">
        <f t="shared" si="22"/>
        <v>0</v>
      </c>
      <c r="S549" s="182">
        <v>0</v>
      </c>
      <c r="T549" s="183">
        <f t="shared" si="23"/>
        <v>0</v>
      </c>
      <c r="AR549" s="23" t="s">
        <v>122</v>
      </c>
      <c r="AT549" s="23" t="s">
        <v>206</v>
      </c>
      <c r="AU549" s="23" t="s">
        <v>81</v>
      </c>
      <c r="AY549" s="23" t="s">
        <v>204</v>
      </c>
      <c r="BE549" s="184">
        <f t="shared" si="24"/>
        <v>0</v>
      </c>
      <c r="BF549" s="184">
        <f t="shared" si="25"/>
        <v>0</v>
      </c>
      <c r="BG549" s="184">
        <f t="shared" si="26"/>
        <v>0</v>
      </c>
      <c r="BH549" s="184">
        <f t="shared" si="27"/>
        <v>0</v>
      </c>
      <c r="BI549" s="184">
        <f t="shared" si="28"/>
        <v>0</v>
      </c>
      <c r="BJ549" s="23" t="s">
        <v>79</v>
      </c>
      <c r="BK549" s="184">
        <f t="shared" si="29"/>
        <v>0</v>
      </c>
      <c r="BL549" s="23" t="s">
        <v>122</v>
      </c>
      <c r="BM549" s="23" t="s">
        <v>1075</v>
      </c>
    </row>
    <row r="550" spans="2:65" s="1" customFormat="1" ht="25.5" customHeight="1" x14ac:dyDescent="0.35">
      <c r="B550" s="172"/>
      <c r="C550" s="173" t="s">
        <v>1076</v>
      </c>
      <c r="D550" s="173" t="s">
        <v>206</v>
      </c>
      <c r="E550" s="174" t="s">
        <v>1077</v>
      </c>
      <c r="F550" s="175" t="s">
        <v>1078</v>
      </c>
      <c r="G550" s="176" t="s">
        <v>333</v>
      </c>
      <c r="H550" s="177">
        <v>1</v>
      </c>
      <c r="I550" s="178"/>
      <c r="J550" s="179">
        <f t="shared" si="20"/>
        <v>0</v>
      </c>
      <c r="K550" s="175" t="s">
        <v>5</v>
      </c>
      <c r="L550" s="40"/>
      <c r="M550" s="180" t="s">
        <v>5</v>
      </c>
      <c r="N550" s="181" t="s">
        <v>42</v>
      </c>
      <c r="O550" s="41"/>
      <c r="P550" s="182">
        <f t="shared" si="21"/>
        <v>0</v>
      </c>
      <c r="Q550" s="182">
        <v>0</v>
      </c>
      <c r="R550" s="182">
        <f t="shared" si="22"/>
        <v>0</v>
      </c>
      <c r="S550" s="182">
        <v>0</v>
      </c>
      <c r="T550" s="183">
        <f t="shared" si="23"/>
        <v>0</v>
      </c>
      <c r="AR550" s="23" t="s">
        <v>122</v>
      </c>
      <c r="AT550" s="23" t="s">
        <v>206</v>
      </c>
      <c r="AU550" s="23" t="s">
        <v>81</v>
      </c>
      <c r="AY550" s="23" t="s">
        <v>204</v>
      </c>
      <c r="BE550" s="184">
        <f t="shared" si="24"/>
        <v>0</v>
      </c>
      <c r="BF550" s="184">
        <f t="shared" si="25"/>
        <v>0</v>
      </c>
      <c r="BG550" s="184">
        <f t="shared" si="26"/>
        <v>0</v>
      </c>
      <c r="BH550" s="184">
        <f t="shared" si="27"/>
        <v>0</v>
      </c>
      <c r="BI550" s="184">
        <f t="shared" si="28"/>
        <v>0</v>
      </c>
      <c r="BJ550" s="23" t="s">
        <v>79</v>
      </c>
      <c r="BK550" s="184">
        <f t="shared" si="29"/>
        <v>0</v>
      </c>
      <c r="BL550" s="23" t="s">
        <v>122</v>
      </c>
      <c r="BM550" s="23" t="s">
        <v>1079</v>
      </c>
    </row>
    <row r="551" spans="2:65" s="1" customFormat="1" ht="25.5" customHeight="1" x14ac:dyDescent="0.35">
      <c r="B551" s="172"/>
      <c r="C551" s="173" t="s">
        <v>1080</v>
      </c>
      <c r="D551" s="173" t="s">
        <v>206</v>
      </c>
      <c r="E551" s="174" t="s">
        <v>1081</v>
      </c>
      <c r="F551" s="175" t="s">
        <v>1082</v>
      </c>
      <c r="G551" s="176" t="s">
        <v>333</v>
      </c>
      <c r="H551" s="177">
        <v>1</v>
      </c>
      <c r="I551" s="178"/>
      <c r="J551" s="179">
        <f t="shared" si="20"/>
        <v>0</v>
      </c>
      <c r="K551" s="175" t="s">
        <v>5</v>
      </c>
      <c r="L551" s="40"/>
      <c r="M551" s="180" t="s">
        <v>5</v>
      </c>
      <c r="N551" s="181" t="s">
        <v>42</v>
      </c>
      <c r="O551" s="41"/>
      <c r="P551" s="182">
        <f t="shared" si="21"/>
        <v>0</v>
      </c>
      <c r="Q551" s="182">
        <v>0</v>
      </c>
      <c r="R551" s="182">
        <f t="shared" si="22"/>
        <v>0</v>
      </c>
      <c r="S551" s="182">
        <v>0</v>
      </c>
      <c r="T551" s="183">
        <f t="shared" si="23"/>
        <v>0</v>
      </c>
      <c r="AR551" s="23" t="s">
        <v>122</v>
      </c>
      <c r="AT551" s="23" t="s">
        <v>206</v>
      </c>
      <c r="AU551" s="23" t="s">
        <v>81</v>
      </c>
      <c r="AY551" s="23" t="s">
        <v>204</v>
      </c>
      <c r="BE551" s="184">
        <f t="shared" si="24"/>
        <v>0</v>
      </c>
      <c r="BF551" s="184">
        <f t="shared" si="25"/>
        <v>0</v>
      </c>
      <c r="BG551" s="184">
        <f t="shared" si="26"/>
        <v>0</v>
      </c>
      <c r="BH551" s="184">
        <f t="shared" si="27"/>
        <v>0</v>
      </c>
      <c r="BI551" s="184">
        <f t="shared" si="28"/>
        <v>0</v>
      </c>
      <c r="BJ551" s="23" t="s">
        <v>79</v>
      </c>
      <c r="BK551" s="184">
        <f t="shared" si="29"/>
        <v>0</v>
      </c>
      <c r="BL551" s="23" t="s">
        <v>122</v>
      </c>
      <c r="BM551" s="23" t="s">
        <v>1083</v>
      </c>
    </row>
    <row r="552" spans="2:65" s="1" customFormat="1" ht="25.5" customHeight="1" x14ac:dyDescent="0.35">
      <c r="B552" s="172"/>
      <c r="C552" s="173" t="s">
        <v>1084</v>
      </c>
      <c r="D552" s="173" t="s">
        <v>206</v>
      </c>
      <c r="E552" s="174" t="s">
        <v>1085</v>
      </c>
      <c r="F552" s="175" t="s">
        <v>1086</v>
      </c>
      <c r="G552" s="176" t="s">
        <v>333</v>
      </c>
      <c r="H552" s="177">
        <v>1</v>
      </c>
      <c r="I552" s="178"/>
      <c r="J552" s="179">
        <f t="shared" si="20"/>
        <v>0</v>
      </c>
      <c r="K552" s="175" t="s">
        <v>5</v>
      </c>
      <c r="L552" s="40"/>
      <c r="M552" s="180" t="s">
        <v>5</v>
      </c>
      <c r="N552" s="181" t="s">
        <v>42</v>
      </c>
      <c r="O552" s="41"/>
      <c r="P552" s="182">
        <f t="shared" si="21"/>
        <v>0</v>
      </c>
      <c r="Q552" s="182">
        <v>0</v>
      </c>
      <c r="R552" s="182">
        <f t="shared" si="22"/>
        <v>0</v>
      </c>
      <c r="S552" s="182">
        <v>0</v>
      </c>
      <c r="T552" s="183">
        <f t="shared" si="23"/>
        <v>0</v>
      </c>
      <c r="AR552" s="23" t="s">
        <v>122</v>
      </c>
      <c r="AT552" s="23" t="s">
        <v>206</v>
      </c>
      <c r="AU552" s="23" t="s">
        <v>81</v>
      </c>
      <c r="AY552" s="23" t="s">
        <v>204</v>
      </c>
      <c r="BE552" s="184">
        <f t="shared" si="24"/>
        <v>0</v>
      </c>
      <c r="BF552" s="184">
        <f t="shared" si="25"/>
        <v>0</v>
      </c>
      <c r="BG552" s="184">
        <f t="shared" si="26"/>
        <v>0</v>
      </c>
      <c r="BH552" s="184">
        <f t="shared" si="27"/>
        <v>0</v>
      </c>
      <c r="BI552" s="184">
        <f t="shared" si="28"/>
        <v>0</v>
      </c>
      <c r="BJ552" s="23" t="s">
        <v>79</v>
      </c>
      <c r="BK552" s="184">
        <f t="shared" si="29"/>
        <v>0</v>
      </c>
      <c r="BL552" s="23" t="s">
        <v>122</v>
      </c>
      <c r="BM552" s="23" t="s">
        <v>1087</v>
      </c>
    </row>
    <row r="553" spans="2:65" s="1" customFormat="1" ht="25.5" customHeight="1" x14ac:dyDescent="0.35">
      <c r="B553" s="172"/>
      <c r="C553" s="173" t="s">
        <v>1088</v>
      </c>
      <c r="D553" s="173" t="s">
        <v>206</v>
      </c>
      <c r="E553" s="174" t="s">
        <v>1089</v>
      </c>
      <c r="F553" s="175" t="s">
        <v>1090</v>
      </c>
      <c r="G553" s="176" t="s">
        <v>333</v>
      </c>
      <c r="H553" s="177">
        <v>1</v>
      </c>
      <c r="I553" s="178"/>
      <c r="J553" s="179">
        <f t="shared" si="20"/>
        <v>0</v>
      </c>
      <c r="K553" s="175" t="s">
        <v>5</v>
      </c>
      <c r="L553" s="40"/>
      <c r="M553" s="180" t="s">
        <v>5</v>
      </c>
      <c r="N553" s="181" t="s">
        <v>42</v>
      </c>
      <c r="O553" s="41"/>
      <c r="P553" s="182">
        <f t="shared" si="21"/>
        <v>0</v>
      </c>
      <c r="Q553" s="182">
        <v>0</v>
      </c>
      <c r="R553" s="182">
        <f t="shared" si="22"/>
        <v>0</v>
      </c>
      <c r="S553" s="182">
        <v>0</v>
      </c>
      <c r="T553" s="183">
        <f t="shared" si="23"/>
        <v>0</v>
      </c>
      <c r="AR553" s="23" t="s">
        <v>122</v>
      </c>
      <c r="AT553" s="23" t="s">
        <v>206</v>
      </c>
      <c r="AU553" s="23" t="s">
        <v>81</v>
      </c>
      <c r="AY553" s="23" t="s">
        <v>204</v>
      </c>
      <c r="BE553" s="184">
        <f t="shared" si="24"/>
        <v>0</v>
      </c>
      <c r="BF553" s="184">
        <f t="shared" si="25"/>
        <v>0</v>
      </c>
      <c r="BG553" s="184">
        <f t="shared" si="26"/>
        <v>0</v>
      </c>
      <c r="BH553" s="184">
        <f t="shared" si="27"/>
        <v>0</v>
      </c>
      <c r="BI553" s="184">
        <f t="shared" si="28"/>
        <v>0</v>
      </c>
      <c r="BJ553" s="23" t="s">
        <v>79</v>
      </c>
      <c r="BK553" s="184">
        <f t="shared" si="29"/>
        <v>0</v>
      </c>
      <c r="BL553" s="23" t="s">
        <v>122</v>
      </c>
      <c r="BM553" s="23" t="s">
        <v>1091</v>
      </c>
    </row>
    <row r="554" spans="2:65" s="1" customFormat="1" ht="25.5" customHeight="1" x14ac:dyDescent="0.35">
      <c r="B554" s="172"/>
      <c r="C554" s="173" t="s">
        <v>1092</v>
      </c>
      <c r="D554" s="173" t="s">
        <v>206</v>
      </c>
      <c r="E554" s="174" t="s">
        <v>1093</v>
      </c>
      <c r="F554" s="175" t="s">
        <v>1094</v>
      </c>
      <c r="G554" s="176" t="s">
        <v>333</v>
      </c>
      <c r="H554" s="177">
        <v>1</v>
      </c>
      <c r="I554" s="178"/>
      <c r="J554" s="179">
        <f t="shared" si="20"/>
        <v>0</v>
      </c>
      <c r="K554" s="175" t="s">
        <v>5</v>
      </c>
      <c r="L554" s="40"/>
      <c r="M554" s="180" t="s">
        <v>5</v>
      </c>
      <c r="N554" s="181" t="s">
        <v>42</v>
      </c>
      <c r="O554" s="41"/>
      <c r="P554" s="182">
        <f t="shared" si="21"/>
        <v>0</v>
      </c>
      <c r="Q554" s="182">
        <v>0</v>
      </c>
      <c r="R554" s="182">
        <f t="shared" si="22"/>
        <v>0</v>
      </c>
      <c r="S554" s="182">
        <v>0</v>
      </c>
      <c r="T554" s="183">
        <f t="shared" si="23"/>
        <v>0</v>
      </c>
      <c r="AR554" s="23" t="s">
        <v>122</v>
      </c>
      <c r="AT554" s="23" t="s">
        <v>206</v>
      </c>
      <c r="AU554" s="23" t="s">
        <v>81</v>
      </c>
      <c r="AY554" s="23" t="s">
        <v>204</v>
      </c>
      <c r="BE554" s="184">
        <f t="shared" si="24"/>
        <v>0</v>
      </c>
      <c r="BF554" s="184">
        <f t="shared" si="25"/>
        <v>0</v>
      </c>
      <c r="BG554" s="184">
        <f t="shared" si="26"/>
        <v>0</v>
      </c>
      <c r="BH554" s="184">
        <f t="shared" si="27"/>
        <v>0</v>
      </c>
      <c r="BI554" s="184">
        <f t="shared" si="28"/>
        <v>0</v>
      </c>
      <c r="BJ554" s="23" t="s">
        <v>79</v>
      </c>
      <c r="BK554" s="184">
        <f t="shared" si="29"/>
        <v>0</v>
      </c>
      <c r="BL554" s="23" t="s">
        <v>122</v>
      </c>
      <c r="BM554" s="23" t="s">
        <v>1095</v>
      </c>
    </row>
    <row r="555" spans="2:65" s="1" customFormat="1" ht="25.5" customHeight="1" x14ac:dyDescent="0.35">
      <c r="B555" s="172"/>
      <c r="C555" s="173" t="s">
        <v>1096</v>
      </c>
      <c r="D555" s="173" t="s">
        <v>206</v>
      </c>
      <c r="E555" s="174" t="s">
        <v>1097</v>
      </c>
      <c r="F555" s="175" t="s">
        <v>1098</v>
      </c>
      <c r="G555" s="176" t="s">
        <v>333</v>
      </c>
      <c r="H555" s="177">
        <v>1</v>
      </c>
      <c r="I555" s="178"/>
      <c r="J555" s="179">
        <f t="shared" si="20"/>
        <v>0</v>
      </c>
      <c r="K555" s="175" t="s">
        <v>5</v>
      </c>
      <c r="L555" s="40"/>
      <c r="M555" s="180" t="s">
        <v>5</v>
      </c>
      <c r="N555" s="181" t="s">
        <v>42</v>
      </c>
      <c r="O555" s="41"/>
      <c r="P555" s="182">
        <f t="shared" si="21"/>
        <v>0</v>
      </c>
      <c r="Q555" s="182">
        <v>0</v>
      </c>
      <c r="R555" s="182">
        <f t="shared" si="22"/>
        <v>0</v>
      </c>
      <c r="S555" s="182">
        <v>0</v>
      </c>
      <c r="T555" s="183">
        <f t="shared" si="23"/>
        <v>0</v>
      </c>
      <c r="AR555" s="23" t="s">
        <v>122</v>
      </c>
      <c r="AT555" s="23" t="s">
        <v>206</v>
      </c>
      <c r="AU555" s="23" t="s">
        <v>81</v>
      </c>
      <c r="AY555" s="23" t="s">
        <v>204</v>
      </c>
      <c r="BE555" s="184">
        <f t="shared" si="24"/>
        <v>0</v>
      </c>
      <c r="BF555" s="184">
        <f t="shared" si="25"/>
        <v>0</v>
      </c>
      <c r="BG555" s="184">
        <f t="shared" si="26"/>
        <v>0</v>
      </c>
      <c r="BH555" s="184">
        <f t="shared" si="27"/>
        <v>0</v>
      </c>
      <c r="BI555" s="184">
        <f t="shared" si="28"/>
        <v>0</v>
      </c>
      <c r="BJ555" s="23" t="s">
        <v>79</v>
      </c>
      <c r="BK555" s="184">
        <f t="shared" si="29"/>
        <v>0</v>
      </c>
      <c r="BL555" s="23" t="s">
        <v>122</v>
      </c>
      <c r="BM555" s="23" t="s">
        <v>1099</v>
      </c>
    </row>
    <row r="556" spans="2:65" s="1" customFormat="1" ht="25.5" customHeight="1" x14ac:dyDescent="0.35">
      <c r="B556" s="172"/>
      <c r="C556" s="173" t="s">
        <v>1100</v>
      </c>
      <c r="D556" s="173" t="s">
        <v>206</v>
      </c>
      <c r="E556" s="174" t="s">
        <v>1101</v>
      </c>
      <c r="F556" s="175" t="s">
        <v>1102</v>
      </c>
      <c r="G556" s="176" t="s">
        <v>333</v>
      </c>
      <c r="H556" s="177">
        <v>1</v>
      </c>
      <c r="I556" s="178"/>
      <c r="J556" s="179">
        <f t="shared" si="20"/>
        <v>0</v>
      </c>
      <c r="K556" s="175" t="s">
        <v>5</v>
      </c>
      <c r="L556" s="40"/>
      <c r="M556" s="180" t="s">
        <v>5</v>
      </c>
      <c r="N556" s="181" t="s">
        <v>42</v>
      </c>
      <c r="O556" s="41"/>
      <c r="P556" s="182">
        <f t="shared" si="21"/>
        <v>0</v>
      </c>
      <c r="Q556" s="182">
        <v>0</v>
      </c>
      <c r="R556" s="182">
        <f t="shared" si="22"/>
        <v>0</v>
      </c>
      <c r="S556" s="182">
        <v>0</v>
      </c>
      <c r="T556" s="183">
        <f t="shared" si="23"/>
        <v>0</v>
      </c>
      <c r="AR556" s="23" t="s">
        <v>122</v>
      </c>
      <c r="AT556" s="23" t="s">
        <v>206</v>
      </c>
      <c r="AU556" s="23" t="s">
        <v>81</v>
      </c>
      <c r="AY556" s="23" t="s">
        <v>204</v>
      </c>
      <c r="BE556" s="184">
        <f t="shared" si="24"/>
        <v>0</v>
      </c>
      <c r="BF556" s="184">
        <f t="shared" si="25"/>
        <v>0</v>
      </c>
      <c r="BG556" s="184">
        <f t="shared" si="26"/>
        <v>0</v>
      </c>
      <c r="BH556" s="184">
        <f t="shared" si="27"/>
        <v>0</v>
      </c>
      <c r="BI556" s="184">
        <f t="shared" si="28"/>
        <v>0</v>
      </c>
      <c r="BJ556" s="23" t="s">
        <v>79</v>
      </c>
      <c r="BK556" s="184">
        <f t="shared" si="29"/>
        <v>0</v>
      </c>
      <c r="BL556" s="23" t="s">
        <v>122</v>
      </c>
      <c r="BM556" s="23" t="s">
        <v>1103</v>
      </c>
    </row>
    <row r="557" spans="2:65" s="1" customFormat="1" ht="25.5" customHeight="1" x14ac:dyDescent="0.35">
      <c r="B557" s="172"/>
      <c r="C557" s="173" t="s">
        <v>1104</v>
      </c>
      <c r="D557" s="173" t="s">
        <v>206</v>
      </c>
      <c r="E557" s="174" t="s">
        <v>1105</v>
      </c>
      <c r="F557" s="175" t="s">
        <v>1106</v>
      </c>
      <c r="G557" s="176" t="s">
        <v>333</v>
      </c>
      <c r="H557" s="177">
        <v>1</v>
      </c>
      <c r="I557" s="178"/>
      <c r="J557" s="179">
        <f t="shared" si="20"/>
        <v>0</v>
      </c>
      <c r="K557" s="175" t="s">
        <v>5</v>
      </c>
      <c r="L557" s="40"/>
      <c r="M557" s="180" t="s">
        <v>5</v>
      </c>
      <c r="N557" s="181" t="s">
        <v>42</v>
      </c>
      <c r="O557" s="41"/>
      <c r="P557" s="182">
        <f t="shared" si="21"/>
        <v>0</v>
      </c>
      <c r="Q557" s="182">
        <v>0</v>
      </c>
      <c r="R557" s="182">
        <f t="shared" si="22"/>
        <v>0</v>
      </c>
      <c r="S557" s="182">
        <v>0</v>
      </c>
      <c r="T557" s="183">
        <f t="shared" si="23"/>
        <v>0</v>
      </c>
      <c r="AR557" s="23" t="s">
        <v>122</v>
      </c>
      <c r="AT557" s="23" t="s">
        <v>206</v>
      </c>
      <c r="AU557" s="23" t="s">
        <v>81</v>
      </c>
      <c r="AY557" s="23" t="s">
        <v>204</v>
      </c>
      <c r="BE557" s="184">
        <f t="shared" si="24"/>
        <v>0</v>
      </c>
      <c r="BF557" s="184">
        <f t="shared" si="25"/>
        <v>0</v>
      </c>
      <c r="BG557" s="184">
        <f t="shared" si="26"/>
        <v>0</v>
      </c>
      <c r="BH557" s="184">
        <f t="shared" si="27"/>
        <v>0</v>
      </c>
      <c r="BI557" s="184">
        <f t="shared" si="28"/>
        <v>0</v>
      </c>
      <c r="BJ557" s="23" t="s">
        <v>79</v>
      </c>
      <c r="BK557" s="184">
        <f t="shared" si="29"/>
        <v>0</v>
      </c>
      <c r="BL557" s="23" t="s">
        <v>122</v>
      </c>
      <c r="BM557" s="23" t="s">
        <v>1107</v>
      </c>
    </row>
    <row r="558" spans="2:65" s="1" customFormat="1" ht="25.5" customHeight="1" x14ac:dyDescent="0.35">
      <c r="B558" s="172"/>
      <c r="C558" s="173" t="s">
        <v>1108</v>
      </c>
      <c r="D558" s="173" t="s">
        <v>206</v>
      </c>
      <c r="E558" s="174" t="s">
        <v>1109</v>
      </c>
      <c r="F558" s="175" t="s">
        <v>1110</v>
      </c>
      <c r="G558" s="176" t="s">
        <v>333</v>
      </c>
      <c r="H558" s="177">
        <v>1</v>
      </c>
      <c r="I558" s="178"/>
      <c r="J558" s="179">
        <f t="shared" si="20"/>
        <v>0</v>
      </c>
      <c r="K558" s="175" t="s">
        <v>5</v>
      </c>
      <c r="L558" s="40"/>
      <c r="M558" s="180" t="s">
        <v>5</v>
      </c>
      <c r="N558" s="181" t="s">
        <v>42</v>
      </c>
      <c r="O558" s="41"/>
      <c r="P558" s="182">
        <f t="shared" si="21"/>
        <v>0</v>
      </c>
      <c r="Q558" s="182">
        <v>0</v>
      </c>
      <c r="R558" s="182">
        <f t="shared" si="22"/>
        <v>0</v>
      </c>
      <c r="S558" s="182">
        <v>0</v>
      </c>
      <c r="T558" s="183">
        <f t="shared" si="23"/>
        <v>0</v>
      </c>
      <c r="AR558" s="23" t="s">
        <v>122</v>
      </c>
      <c r="AT558" s="23" t="s">
        <v>206</v>
      </c>
      <c r="AU558" s="23" t="s">
        <v>81</v>
      </c>
      <c r="AY558" s="23" t="s">
        <v>204</v>
      </c>
      <c r="BE558" s="184">
        <f t="shared" si="24"/>
        <v>0</v>
      </c>
      <c r="BF558" s="184">
        <f t="shared" si="25"/>
        <v>0</v>
      </c>
      <c r="BG558" s="184">
        <f t="shared" si="26"/>
        <v>0</v>
      </c>
      <c r="BH558" s="184">
        <f t="shared" si="27"/>
        <v>0</v>
      </c>
      <c r="BI558" s="184">
        <f t="shared" si="28"/>
        <v>0</v>
      </c>
      <c r="BJ558" s="23" t="s">
        <v>79</v>
      </c>
      <c r="BK558" s="184">
        <f t="shared" si="29"/>
        <v>0</v>
      </c>
      <c r="BL558" s="23" t="s">
        <v>122</v>
      </c>
      <c r="BM558" s="23" t="s">
        <v>1111</v>
      </c>
    </row>
    <row r="559" spans="2:65" s="1" customFormat="1" ht="25.5" customHeight="1" x14ac:dyDescent="0.35">
      <c r="B559" s="172"/>
      <c r="C559" s="173" t="s">
        <v>1112</v>
      </c>
      <c r="D559" s="173" t="s">
        <v>206</v>
      </c>
      <c r="E559" s="174" t="s">
        <v>1113</v>
      </c>
      <c r="F559" s="175" t="s">
        <v>1114</v>
      </c>
      <c r="G559" s="176" t="s">
        <v>333</v>
      </c>
      <c r="H559" s="177">
        <v>1</v>
      </c>
      <c r="I559" s="178"/>
      <c r="J559" s="179">
        <f t="shared" ref="J559:J590" si="30">ROUND(I559*H559,2)</f>
        <v>0</v>
      </c>
      <c r="K559" s="175" t="s">
        <v>5</v>
      </c>
      <c r="L559" s="40"/>
      <c r="M559" s="180" t="s">
        <v>5</v>
      </c>
      <c r="N559" s="181" t="s">
        <v>42</v>
      </c>
      <c r="O559" s="41"/>
      <c r="P559" s="182">
        <f t="shared" ref="P559:P590" si="31">O559*H559</f>
        <v>0</v>
      </c>
      <c r="Q559" s="182">
        <v>0</v>
      </c>
      <c r="R559" s="182">
        <f t="shared" ref="R559:R590" si="32">Q559*H559</f>
        <v>0</v>
      </c>
      <c r="S559" s="182">
        <v>0</v>
      </c>
      <c r="T559" s="183">
        <f t="shared" ref="T559:T590" si="33">S559*H559</f>
        <v>0</v>
      </c>
      <c r="AR559" s="23" t="s">
        <v>122</v>
      </c>
      <c r="AT559" s="23" t="s">
        <v>206</v>
      </c>
      <c r="AU559" s="23" t="s">
        <v>81</v>
      </c>
      <c r="AY559" s="23" t="s">
        <v>204</v>
      </c>
      <c r="BE559" s="184">
        <f t="shared" ref="BE559:BE590" si="34">IF(N559="základní",J559,0)</f>
        <v>0</v>
      </c>
      <c r="BF559" s="184">
        <f t="shared" ref="BF559:BF590" si="35">IF(N559="snížená",J559,0)</f>
        <v>0</v>
      </c>
      <c r="BG559" s="184">
        <f t="shared" ref="BG559:BG590" si="36">IF(N559="zákl. přenesená",J559,0)</f>
        <v>0</v>
      </c>
      <c r="BH559" s="184">
        <f t="shared" ref="BH559:BH590" si="37">IF(N559="sníž. přenesená",J559,0)</f>
        <v>0</v>
      </c>
      <c r="BI559" s="184">
        <f t="shared" ref="BI559:BI590" si="38">IF(N559="nulová",J559,0)</f>
        <v>0</v>
      </c>
      <c r="BJ559" s="23" t="s">
        <v>79</v>
      </c>
      <c r="BK559" s="184">
        <f t="shared" ref="BK559:BK590" si="39">ROUND(I559*H559,2)</f>
        <v>0</v>
      </c>
      <c r="BL559" s="23" t="s">
        <v>122</v>
      </c>
      <c r="BM559" s="23" t="s">
        <v>1115</v>
      </c>
    </row>
    <row r="560" spans="2:65" s="1" customFormat="1" ht="25.5" customHeight="1" x14ac:dyDescent="0.35">
      <c r="B560" s="172"/>
      <c r="C560" s="173" t="s">
        <v>1116</v>
      </c>
      <c r="D560" s="173" t="s">
        <v>206</v>
      </c>
      <c r="E560" s="174" t="s">
        <v>1117</v>
      </c>
      <c r="F560" s="175" t="s">
        <v>1118</v>
      </c>
      <c r="G560" s="176" t="s">
        <v>333</v>
      </c>
      <c r="H560" s="177">
        <v>1</v>
      </c>
      <c r="I560" s="178"/>
      <c r="J560" s="179">
        <f t="shared" si="30"/>
        <v>0</v>
      </c>
      <c r="K560" s="175" t="s">
        <v>5</v>
      </c>
      <c r="L560" s="40"/>
      <c r="M560" s="180" t="s">
        <v>5</v>
      </c>
      <c r="N560" s="181" t="s">
        <v>42</v>
      </c>
      <c r="O560" s="41"/>
      <c r="P560" s="182">
        <f t="shared" si="31"/>
        <v>0</v>
      </c>
      <c r="Q560" s="182">
        <v>0</v>
      </c>
      <c r="R560" s="182">
        <f t="shared" si="32"/>
        <v>0</v>
      </c>
      <c r="S560" s="182">
        <v>0</v>
      </c>
      <c r="T560" s="183">
        <f t="shared" si="33"/>
        <v>0</v>
      </c>
      <c r="AR560" s="23" t="s">
        <v>122</v>
      </c>
      <c r="AT560" s="23" t="s">
        <v>206</v>
      </c>
      <c r="AU560" s="23" t="s">
        <v>81</v>
      </c>
      <c r="AY560" s="23" t="s">
        <v>204</v>
      </c>
      <c r="BE560" s="184">
        <f t="shared" si="34"/>
        <v>0</v>
      </c>
      <c r="BF560" s="184">
        <f t="shared" si="35"/>
        <v>0</v>
      </c>
      <c r="BG560" s="184">
        <f t="shared" si="36"/>
        <v>0</v>
      </c>
      <c r="BH560" s="184">
        <f t="shared" si="37"/>
        <v>0</v>
      </c>
      <c r="BI560" s="184">
        <f t="shared" si="38"/>
        <v>0</v>
      </c>
      <c r="BJ560" s="23" t="s">
        <v>79</v>
      </c>
      <c r="BK560" s="184">
        <f t="shared" si="39"/>
        <v>0</v>
      </c>
      <c r="BL560" s="23" t="s">
        <v>122</v>
      </c>
      <c r="BM560" s="23" t="s">
        <v>1119</v>
      </c>
    </row>
    <row r="561" spans="2:65" s="1" customFormat="1" ht="25.5" customHeight="1" x14ac:dyDescent="0.35">
      <c r="B561" s="172"/>
      <c r="C561" s="173" t="s">
        <v>1120</v>
      </c>
      <c r="D561" s="173" t="s">
        <v>206</v>
      </c>
      <c r="E561" s="174" t="s">
        <v>1121</v>
      </c>
      <c r="F561" s="175" t="s">
        <v>1122</v>
      </c>
      <c r="G561" s="176" t="s">
        <v>333</v>
      </c>
      <c r="H561" s="177">
        <v>1</v>
      </c>
      <c r="I561" s="178"/>
      <c r="J561" s="179">
        <f t="shared" si="30"/>
        <v>0</v>
      </c>
      <c r="K561" s="175" t="s">
        <v>5</v>
      </c>
      <c r="L561" s="40"/>
      <c r="M561" s="180" t="s">
        <v>5</v>
      </c>
      <c r="N561" s="181" t="s">
        <v>42</v>
      </c>
      <c r="O561" s="41"/>
      <c r="P561" s="182">
        <f t="shared" si="31"/>
        <v>0</v>
      </c>
      <c r="Q561" s="182">
        <v>0</v>
      </c>
      <c r="R561" s="182">
        <f t="shared" si="32"/>
        <v>0</v>
      </c>
      <c r="S561" s="182">
        <v>0</v>
      </c>
      <c r="T561" s="183">
        <f t="shared" si="33"/>
        <v>0</v>
      </c>
      <c r="AR561" s="23" t="s">
        <v>122</v>
      </c>
      <c r="AT561" s="23" t="s">
        <v>206</v>
      </c>
      <c r="AU561" s="23" t="s">
        <v>81</v>
      </c>
      <c r="AY561" s="23" t="s">
        <v>204</v>
      </c>
      <c r="BE561" s="184">
        <f t="shared" si="34"/>
        <v>0</v>
      </c>
      <c r="BF561" s="184">
        <f t="shared" si="35"/>
        <v>0</v>
      </c>
      <c r="BG561" s="184">
        <f t="shared" si="36"/>
        <v>0</v>
      </c>
      <c r="BH561" s="184">
        <f t="shared" si="37"/>
        <v>0</v>
      </c>
      <c r="BI561" s="184">
        <f t="shared" si="38"/>
        <v>0</v>
      </c>
      <c r="BJ561" s="23" t="s">
        <v>79</v>
      </c>
      <c r="BK561" s="184">
        <f t="shared" si="39"/>
        <v>0</v>
      </c>
      <c r="BL561" s="23" t="s">
        <v>122</v>
      </c>
      <c r="BM561" s="23" t="s">
        <v>1123</v>
      </c>
    </row>
    <row r="562" spans="2:65" s="1" customFormat="1" ht="25.5" customHeight="1" x14ac:dyDescent="0.35">
      <c r="B562" s="172"/>
      <c r="C562" s="173" t="s">
        <v>1124</v>
      </c>
      <c r="D562" s="173" t="s">
        <v>206</v>
      </c>
      <c r="E562" s="174" t="s">
        <v>1125</v>
      </c>
      <c r="F562" s="175" t="s">
        <v>1126</v>
      </c>
      <c r="G562" s="176" t="s">
        <v>333</v>
      </c>
      <c r="H562" s="177">
        <v>1</v>
      </c>
      <c r="I562" s="178"/>
      <c r="J562" s="179">
        <f t="shared" si="30"/>
        <v>0</v>
      </c>
      <c r="K562" s="175" t="s">
        <v>5</v>
      </c>
      <c r="L562" s="40"/>
      <c r="M562" s="180" t="s">
        <v>5</v>
      </c>
      <c r="N562" s="181" t="s">
        <v>42</v>
      </c>
      <c r="O562" s="41"/>
      <c r="P562" s="182">
        <f t="shared" si="31"/>
        <v>0</v>
      </c>
      <c r="Q562" s="182">
        <v>0</v>
      </c>
      <c r="R562" s="182">
        <f t="shared" si="32"/>
        <v>0</v>
      </c>
      <c r="S562" s="182">
        <v>0</v>
      </c>
      <c r="T562" s="183">
        <f t="shared" si="33"/>
        <v>0</v>
      </c>
      <c r="AR562" s="23" t="s">
        <v>122</v>
      </c>
      <c r="AT562" s="23" t="s">
        <v>206</v>
      </c>
      <c r="AU562" s="23" t="s">
        <v>81</v>
      </c>
      <c r="AY562" s="23" t="s">
        <v>204</v>
      </c>
      <c r="BE562" s="184">
        <f t="shared" si="34"/>
        <v>0</v>
      </c>
      <c r="BF562" s="184">
        <f t="shared" si="35"/>
        <v>0</v>
      </c>
      <c r="BG562" s="184">
        <f t="shared" si="36"/>
        <v>0</v>
      </c>
      <c r="BH562" s="184">
        <f t="shared" si="37"/>
        <v>0</v>
      </c>
      <c r="BI562" s="184">
        <f t="shared" si="38"/>
        <v>0</v>
      </c>
      <c r="BJ562" s="23" t="s">
        <v>79</v>
      </c>
      <c r="BK562" s="184">
        <f t="shared" si="39"/>
        <v>0</v>
      </c>
      <c r="BL562" s="23" t="s">
        <v>122</v>
      </c>
      <c r="BM562" s="23" t="s">
        <v>1127</v>
      </c>
    </row>
    <row r="563" spans="2:65" s="1" customFormat="1" ht="25.5" customHeight="1" x14ac:dyDescent="0.35">
      <c r="B563" s="172"/>
      <c r="C563" s="173" t="s">
        <v>1128</v>
      </c>
      <c r="D563" s="173" t="s">
        <v>206</v>
      </c>
      <c r="E563" s="174" t="s">
        <v>1129</v>
      </c>
      <c r="F563" s="175" t="s">
        <v>1130</v>
      </c>
      <c r="G563" s="176" t="s">
        <v>333</v>
      </c>
      <c r="H563" s="177">
        <v>1</v>
      </c>
      <c r="I563" s="178"/>
      <c r="J563" s="179">
        <f t="shared" si="30"/>
        <v>0</v>
      </c>
      <c r="K563" s="175" t="s">
        <v>5</v>
      </c>
      <c r="L563" s="40"/>
      <c r="M563" s="180" t="s">
        <v>5</v>
      </c>
      <c r="N563" s="181" t="s">
        <v>42</v>
      </c>
      <c r="O563" s="41"/>
      <c r="P563" s="182">
        <f t="shared" si="31"/>
        <v>0</v>
      </c>
      <c r="Q563" s="182">
        <v>0</v>
      </c>
      <c r="R563" s="182">
        <f t="shared" si="32"/>
        <v>0</v>
      </c>
      <c r="S563" s="182">
        <v>0</v>
      </c>
      <c r="T563" s="183">
        <f t="shared" si="33"/>
        <v>0</v>
      </c>
      <c r="AR563" s="23" t="s">
        <v>122</v>
      </c>
      <c r="AT563" s="23" t="s">
        <v>206</v>
      </c>
      <c r="AU563" s="23" t="s">
        <v>81</v>
      </c>
      <c r="AY563" s="23" t="s">
        <v>204</v>
      </c>
      <c r="BE563" s="184">
        <f t="shared" si="34"/>
        <v>0</v>
      </c>
      <c r="BF563" s="184">
        <f t="shared" si="35"/>
        <v>0</v>
      </c>
      <c r="BG563" s="184">
        <f t="shared" si="36"/>
        <v>0</v>
      </c>
      <c r="BH563" s="184">
        <f t="shared" si="37"/>
        <v>0</v>
      </c>
      <c r="BI563" s="184">
        <f t="shared" si="38"/>
        <v>0</v>
      </c>
      <c r="BJ563" s="23" t="s">
        <v>79</v>
      </c>
      <c r="BK563" s="184">
        <f t="shared" si="39"/>
        <v>0</v>
      </c>
      <c r="BL563" s="23" t="s">
        <v>122</v>
      </c>
      <c r="BM563" s="23" t="s">
        <v>1131</v>
      </c>
    </row>
    <row r="564" spans="2:65" s="1" customFormat="1" ht="25.5" customHeight="1" x14ac:dyDescent="0.35">
      <c r="B564" s="172"/>
      <c r="C564" s="173" t="s">
        <v>1132</v>
      </c>
      <c r="D564" s="173" t="s">
        <v>206</v>
      </c>
      <c r="E564" s="174" t="s">
        <v>1133</v>
      </c>
      <c r="F564" s="175" t="s">
        <v>1134</v>
      </c>
      <c r="G564" s="176" t="s">
        <v>333</v>
      </c>
      <c r="H564" s="177">
        <v>1</v>
      </c>
      <c r="I564" s="178"/>
      <c r="J564" s="179">
        <f t="shared" si="30"/>
        <v>0</v>
      </c>
      <c r="K564" s="175" t="s">
        <v>5</v>
      </c>
      <c r="L564" s="40"/>
      <c r="M564" s="180" t="s">
        <v>5</v>
      </c>
      <c r="N564" s="181" t="s">
        <v>42</v>
      </c>
      <c r="O564" s="41"/>
      <c r="P564" s="182">
        <f t="shared" si="31"/>
        <v>0</v>
      </c>
      <c r="Q564" s="182">
        <v>0</v>
      </c>
      <c r="R564" s="182">
        <f t="shared" si="32"/>
        <v>0</v>
      </c>
      <c r="S564" s="182">
        <v>0</v>
      </c>
      <c r="T564" s="183">
        <f t="shared" si="33"/>
        <v>0</v>
      </c>
      <c r="AR564" s="23" t="s">
        <v>122</v>
      </c>
      <c r="AT564" s="23" t="s">
        <v>206</v>
      </c>
      <c r="AU564" s="23" t="s">
        <v>81</v>
      </c>
      <c r="AY564" s="23" t="s">
        <v>204</v>
      </c>
      <c r="BE564" s="184">
        <f t="shared" si="34"/>
        <v>0</v>
      </c>
      <c r="BF564" s="184">
        <f t="shared" si="35"/>
        <v>0</v>
      </c>
      <c r="BG564" s="184">
        <f t="shared" si="36"/>
        <v>0</v>
      </c>
      <c r="BH564" s="184">
        <f t="shared" si="37"/>
        <v>0</v>
      </c>
      <c r="BI564" s="184">
        <f t="shared" si="38"/>
        <v>0</v>
      </c>
      <c r="BJ564" s="23" t="s">
        <v>79</v>
      </c>
      <c r="BK564" s="184">
        <f t="shared" si="39"/>
        <v>0</v>
      </c>
      <c r="BL564" s="23" t="s">
        <v>122</v>
      </c>
      <c r="BM564" s="23" t="s">
        <v>1135</v>
      </c>
    </row>
    <row r="565" spans="2:65" s="1" customFormat="1" ht="25.5" customHeight="1" x14ac:dyDescent="0.35">
      <c r="B565" s="172"/>
      <c r="C565" s="173" t="s">
        <v>1136</v>
      </c>
      <c r="D565" s="173" t="s">
        <v>206</v>
      </c>
      <c r="E565" s="174" t="s">
        <v>1137</v>
      </c>
      <c r="F565" s="175" t="s">
        <v>1138</v>
      </c>
      <c r="G565" s="176" t="s">
        <v>333</v>
      </c>
      <c r="H565" s="177">
        <v>1</v>
      </c>
      <c r="I565" s="178"/>
      <c r="J565" s="179">
        <f t="shared" si="30"/>
        <v>0</v>
      </c>
      <c r="K565" s="175" t="s">
        <v>5</v>
      </c>
      <c r="L565" s="40"/>
      <c r="M565" s="180" t="s">
        <v>5</v>
      </c>
      <c r="N565" s="181" t="s">
        <v>42</v>
      </c>
      <c r="O565" s="41"/>
      <c r="P565" s="182">
        <f t="shared" si="31"/>
        <v>0</v>
      </c>
      <c r="Q565" s="182">
        <v>0</v>
      </c>
      <c r="R565" s="182">
        <f t="shared" si="32"/>
        <v>0</v>
      </c>
      <c r="S565" s="182">
        <v>0</v>
      </c>
      <c r="T565" s="183">
        <f t="shared" si="33"/>
        <v>0</v>
      </c>
      <c r="AR565" s="23" t="s">
        <v>122</v>
      </c>
      <c r="AT565" s="23" t="s">
        <v>206</v>
      </c>
      <c r="AU565" s="23" t="s">
        <v>81</v>
      </c>
      <c r="AY565" s="23" t="s">
        <v>204</v>
      </c>
      <c r="BE565" s="184">
        <f t="shared" si="34"/>
        <v>0</v>
      </c>
      <c r="BF565" s="184">
        <f t="shared" si="35"/>
        <v>0</v>
      </c>
      <c r="BG565" s="184">
        <f t="shared" si="36"/>
        <v>0</v>
      </c>
      <c r="BH565" s="184">
        <f t="shared" si="37"/>
        <v>0</v>
      </c>
      <c r="BI565" s="184">
        <f t="shared" si="38"/>
        <v>0</v>
      </c>
      <c r="BJ565" s="23" t="s">
        <v>79</v>
      </c>
      <c r="BK565" s="184">
        <f t="shared" si="39"/>
        <v>0</v>
      </c>
      <c r="BL565" s="23" t="s">
        <v>122</v>
      </c>
      <c r="BM565" s="23" t="s">
        <v>1139</v>
      </c>
    </row>
    <row r="566" spans="2:65" s="1" customFormat="1" ht="25.5" customHeight="1" x14ac:dyDescent="0.35">
      <c r="B566" s="172"/>
      <c r="C566" s="173" t="s">
        <v>1140</v>
      </c>
      <c r="D566" s="173" t="s">
        <v>206</v>
      </c>
      <c r="E566" s="174" t="s">
        <v>1141</v>
      </c>
      <c r="F566" s="175" t="s">
        <v>1142</v>
      </c>
      <c r="G566" s="176" t="s">
        <v>333</v>
      </c>
      <c r="H566" s="177">
        <v>1</v>
      </c>
      <c r="I566" s="178"/>
      <c r="J566" s="179">
        <f t="shared" si="30"/>
        <v>0</v>
      </c>
      <c r="K566" s="175" t="s">
        <v>5</v>
      </c>
      <c r="L566" s="40"/>
      <c r="M566" s="180" t="s">
        <v>5</v>
      </c>
      <c r="N566" s="181" t="s">
        <v>42</v>
      </c>
      <c r="O566" s="41"/>
      <c r="P566" s="182">
        <f t="shared" si="31"/>
        <v>0</v>
      </c>
      <c r="Q566" s="182">
        <v>0</v>
      </c>
      <c r="R566" s="182">
        <f t="shared" si="32"/>
        <v>0</v>
      </c>
      <c r="S566" s="182">
        <v>0</v>
      </c>
      <c r="T566" s="183">
        <f t="shared" si="33"/>
        <v>0</v>
      </c>
      <c r="AR566" s="23" t="s">
        <v>122</v>
      </c>
      <c r="AT566" s="23" t="s">
        <v>206</v>
      </c>
      <c r="AU566" s="23" t="s">
        <v>81</v>
      </c>
      <c r="AY566" s="23" t="s">
        <v>204</v>
      </c>
      <c r="BE566" s="184">
        <f t="shared" si="34"/>
        <v>0</v>
      </c>
      <c r="BF566" s="184">
        <f t="shared" si="35"/>
        <v>0</v>
      </c>
      <c r="BG566" s="184">
        <f t="shared" si="36"/>
        <v>0</v>
      </c>
      <c r="BH566" s="184">
        <f t="shared" si="37"/>
        <v>0</v>
      </c>
      <c r="BI566" s="184">
        <f t="shared" si="38"/>
        <v>0</v>
      </c>
      <c r="BJ566" s="23" t="s">
        <v>79</v>
      </c>
      <c r="BK566" s="184">
        <f t="shared" si="39"/>
        <v>0</v>
      </c>
      <c r="BL566" s="23" t="s">
        <v>122</v>
      </c>
      <c r="BM566" s="23" t="s">
        <v>1143</v>
      </c>
    </row>
    <row r="567" spans="2:65" s="1" customFormat="1" ht="25.5" customHeight="1" x14ac:dyDescent="0.35">
      <c r="B567" s="172"/>
      <c r="C567" s="173" t="s">
        <v>1144</v>
      </c>
      <c r="D567" s="173" t="s">
        <v>206</v>
      </c>
      <c r="E567" s="174" t="s">
        <v>1145</v>
      </c>
      <c r="F567" s="175" t="s">
        <v>1146</v>
      </c>
      <c r="G567" s="176" t="s">
        <v>333</v>
      </c>
      <c r="H567" s="177">
        <v>1</v>
      </c>
      <c r="I567" s="178"/>
      <c r="J567" s="179">
        <f t="shared" si="30"/>
        <v>0</v>
      </c>
      <c r="K567" s="175" t="s">
        <v>5</v>
      </c>
      <c r="L567" s="40"/>
      <c r="M567" s="180" t="s">
        <v>5</v>
      </c>
      <c r="N567" s="181" t="s">
        <v>42</v>
      </c>
      <c r="O567" s="41"/>
      <c r="P567" s="182">
        <f t="shared" si="31"/>
        <v>0</v>
      </c>
      <c r="Q567" s="182">
        <v>0</v>
      </c>
      <c r="R567" s="182">
        <f t="shared" si="32"/>
        <v>0</v>
      </c>
      <c r="S567" s="182">
        <v>0</v>
      </c>
      <c r="T567" s="183">
        <f t="shared" si="33"/>
        <v>0</v>
      </c>
      <c r="AR567" s="23" t="s">
        <v>122</v>
      </c>
      <c r="AT567" s="23" t="s">
        <v>206</v>
      </c>
      <c r="AU567" s="23" t="s">
        <v>81</v>
      </c>
      <c r="AY567" s="23" t="s">
        <v>204</v>
      </c>
      <c r="BE567" s="184">
        <f t="shared" si="34"/>
        <v>0</v>
      </c>
      <c r="BF567" s="184">
        <f t="shared" si="35"/>
        <v>0</v>
      </c>
      <c r="BG567" s="184">
        <f t="shared" si="36"/>
        <v>0</v>
      </c>
      <c r="BH567" s="184">
        <f t="shared" si="37"/>
        <v>0</v>
      </c>
      <c r="BI567" s="184">
        <f t="shared" si="38"/>
        <v>0</v>
      </c>
      <c r="BJ567" s="23" t="s">
        <v>79</v>
      </c>
      <c r="BK567" s="184">
        <f t="shared" si="39"/>
        <v>0</v>
      </c>
      <c r="BL567" s="23" t="s">
        <v>122</v>
      </c>
      <c r="BM567" s="23" t="s">
        <v>1147</v>
      </c>
    </row>
    <row r="568" spans="2:65" s="1" customFormat="1" ht="25.5" customHeight="1" x14ac:dyDescent="0.35">
      <c r="B568" s="172"/>
      <c r="C568" s="173" t="s">
        <v>1148</v>
      </c>
      <c r="D568" s="173" t="s">
        <v>206</v>
      </c>
      <c r="E568" s="174" t="s">
        <v>1149</v>
      </c>
      <c r="F568" s="175" t="s">
        <v>1150</v>
      </c>
      <c r="G568" s="176" t="s">
        <v>333</v>
      </c>
      <c r="H568" s="177">
        <v>1</v>
      </c>
      <c r="I568" s="178"/>
      <c r="J568" s="179">
        <f t="shared" si="30"/>
        <v>0</v>
      </c>
      <c r="K568" s="175" t="s">
        <v>5</v>
      </c>
      <c r="L568" s="40"/>
      <c r="M568" s="180" t="s">
        <v>5</v>
      </c>
      <c r="N568" s="181" t="s">
        <v>42</v>
      </c>
      <c r="O568" s="41"/>
      <c r="P568" s="182">
        <f t="shared" si="31"/>
        <v>0</v>
      </c>
      <c r="Q568" s="182">
        <v>0</v>
      </c>
      <c r="R568" s="182">
        <f t="shared" si="32"/>
        <v>0</v>
      </c>
      <c r="S568" s="182">
        <v>0</v>
      </c>
      <c r="T568" s="183">
        <f t="shared" si="33"/>
        <v>0</v>
      </c>
      <c r="AR568" s="23" t="s">
        <v>122</v>
      </c>
      <c r="AT568" s="23" t="s">
        <v>206</v>
      </c>
      <c r="AU568" s="23" t="s">
        <v>81</v>
      </c>
      <c r="AY568" s="23" t="s">
        <v>204</v>
      </c>
      <c r="BE568" s="184">
        <f t="shared" si="34"/>
        <v>0</v>
      </c>
      <c r="BF568" s="184">
        <f t="shared" si="35"/>
        <v>0</v>
      </c>
      <c r="BG568" s="184">
        <f t="shared" si="36"/>
        <v>0</v>
      </c>
      <c r="BH568" s="184">
        <f t="shared" si="37"/>
        <v>0</v>
      </c>
      <c r="BI568" s="184">
        <f t="shared" si="38"/>
        <v>0</v>
      </c>
      <c r="BJ568" s="23" t="s">
        <v>79</v>
      </c>
      <c r="BK568" s="184">
        <f t="shared" si="39"/>
        <v>0</v>
      </c>
      <c r="BL568" s="23" t="s">
        <v>122</v>
      </c>
      <c r="BM568" s="23" t="s">
        <v>1151</v>
      </c>
    </row>
    <row r="569" spans="2:65" s="1" customFormat="1" ht="25.5" customHeight="1" x14ac:dyDescent="0.35">
      <c r="B569" s="172"/>
      <c r="C569" s="173" t="s">
        <v>1152</v>
      </c>
      <c r="D569" s="173" t="s">
        <v>206</v>
      </c>
      <c r="E569" s="174" t="s">
        <v>1153</v>
      </c>
      <c r="F569" s="175" t="s">
        <v>1154</v>
      </c>
      <c r="G569" s="176" t="s">
        <v>333</v>
      </c>
      <c r="H569" s="177">
        <v>1</v>
      </c>
      <c r="I569" s="178"/>
      <c r="J569" s="179">
        <f t="shared" si="30"/>
        <v>0</v>
      </c>
      <c r="K569" s="175" t="s">
        <v>5</v>
      </c>
      <c r="L569" s="40"/>
      <c r="M569" s="180" t="s">
        <v>5</v>
      </c>
      <c r="N569" s="181" t="s">
        <v>42</v>
      </c>
      <c r="O569" s="41"/>
      <c r="P569" s="182">
        <f t="shared" si="31"/>
        <v>0</v>
      </c>
      <c r="Q569" s="182">
        <v>0</v>
      </c>
      <c r="R569" s="182">
        <f t="shared" si="32"/>
        <v>0</v>
      </c>
      <c r="S569" s="182">
        <v>0</v>
      </c>
      <c r="T569" s="183">
        <f t="shared" si="33"/>
        <v>0</v>
      </c>
      <c r="AR569" s="23" t="s">
        <v>122</v>
      </c>
      <c r="AT569" s="23" t="s">
        <v>206</v>
      </c>
      <c r="AU569" s="23" t="s">
        <v>81</v>
      </c>
      <c r="AY569" s="23" t="s">
        <v>204</v>
      </c>
      <c r="BE569" s="184">
        <f t="shared" si="34"/>
        <v>0</v>
      </c>
      <c r="BF569" s="184">
        <f t="shared" si="35"/>
        <v>0</v>
      </c>
      <c r="BG569" s="184">
        <f t="shared" si="36"/>
        <v>0</v>
      </c>
      <c r="BH569" s="184">
        <f t="shared" si="37"/>
        <v>0</v>
      </c>
      <c r="BI569" s="184">
        <f t="shared" si="38"/>
        <v>0</v>
      </c>
      <c r="BJ569" s="23" t="s">
        <v>79</v>
      </c>
      <c r="BK569" s="184">
        <f t="shared" si="39"/>
        <v>0</v>
      </c>
      <c r="BL569" s="23" t="s">
        <v>122</v>
      </c>
      <c r="BM569" s="23" t="s">
        <v>1155</v>
      </c>
    </row>
    <row r="570" spans="2:65" s="1" customFormat="1" ht="25.5" customHeight="1" x14ac:dyDescent="0.35">
      <c r="B570" s="172"/>
      <c r="C570" s="173" t="s">
        <v>1156</v>
      </c>
      <c r="D570" s="173" t="s">
        <v>206</v>
      </c>
      <c r="E570" s="174" t="s">
        <v>1157</v>
      </c>
      <c r="F570" s="175" t="s">
        <v>1158</v>
      </c>
      <c r="G570" s="176" t="s">
        <v>333</v>
      </c>
      <c r="H570" s="177">
        <v>1</v>
      </c>
      <c r="I570" s="178"/>
      <c r="J570" s="179">
        <f t="shared" si="30"/>
        <v>0</v>
      </c>
      <c r="K570" s="175" t="s">
        <v>5</v>
      </c>
      <c r="L570" s="40"/>
      <c r="M570" s="180" t="s">
        <v>5</v>
      </c>
      <c r="N570" s="181" t="s">
        <v>42</v>
      </c>
      <c r="O570" s="41"/>
      <c r="P570" s="182">
        <f t="shared" si="31"/>
        <v>0</v>
      </c>
      <c r="Q570" s="182">
        <v>0</v>
      </c>
      <c r="R570" s="182">
        <f t="shared" si="32"/>
        <v>0</v>
      </c>
      <c r="S570" s="182">
        <v>0</v>
      </c>
      <c r="T570" s="183">
        <f t="shared" si="33"/>
        <v>0</v>
      </c>
      <c r="AR570" s="23" t="s">
        <v>122</v>
      </c>
      <c r="AT570" s="23" t="s">
        <v>206</v>
      </c>
      <c r="AU570" s="23" t="s">
        <v>81</v>
      </c>
      <c r="AY570" s="23" t="s">
        <v>204</v>
      </c>
      <c r="BE570" s="184">
        <f t="shared" si="34"/>
        <v>0</v>
      </c>
      <c r="BF570" s="184">
        <f t="shared" si="35"/>
        <v>0</v>
      </c>
      <c r="BG570" s="184">
        <f t="shared" si="36"/>
        <v>0</v>
      </c>
      <c r="BH570" s="184">
        <f t="shared" si="37"/>
        <v>0</v>
      </c>
      <c r="BI570" s="184">
        <f t="shared" si="38"/>
        <v>0</v>
      </c>
      <c r="BJ570" s="23" t="s">
        <v>79</v>
      </c>
      <c r="BK570" s="184">
        <f t="shared" si="39"/>
        <v>0</v>
      </c>
      <c r="BL570" s="23" t="s">
        <v>122</v>
      </c>
      <c r="BM570" s="23" t="s">
        <v>1159</v>
      </c>
    </row>
    <row r="571" spans="2:65" s="1" customFormat="1" ht="25.5" customHeight="1" x14ac:dyDescent="0.35">
      <c r="B571" s="172"/>
      <c r="C571" s="173" t="s">
        <v>1160</v>
      </c>
      <c r="D571" s="173" t="s">
        <v>206</v>
      </c>
      <c r="E571" s="174" t="s">
        <v>1161</v>
      </c>
      <c r="F571" s="175" t="s">
        <v>1162</v>
      </c>
      <c r="G571" s="176" t="s">
        <v>333</v>
      </c>
      <c r="H571" s="177">
        <v>1</v>
      </c>
      <c r="I571" s="178"/>
      <c r="J571" s="179">
        <f t="shared" si="30"/>
        <v>0</v>
      </c>
      <c r="K571" s="175" t="s">
        <v>5</v>
      </c>
      <c r="L571" s="40"/>
      <c r="M571" s="180" t="s">
        <v>5</v>
      </c>
      <c r="N571" s="181" t="s">
        <v>42</v>
      </c>
      <c r="O571" s="41"/>
      <c r="P571" s="182">
        <f t="shared" si="31"/>
        <v>0</v>
      </c>
      <c r="Q571" s="182">
        <v>0</v>
      </c>
      <c r="R571" s="182">
        <f t="shared" si="32"/>
        <v>0</v>
      </c>
      <c r="S571" s="182">
        <v>0</v>
      </c>
      <c r="T571" s="183">
        <f t="shared" si="33"/>
        <v>0</v>
      </c>
      <c r="AR571" s="23" t="s">
        <v>122</v>
      </c>
      <c r="AT571" s="23" t="s">
        <v>206</v>
      </c>
      <c r="AU571" s="23" t="s">
        <v>81</v>
      </c>
      <c r="AY571" s="23" t="s">
        <v>204</v>
      </c>
      <c r="BE571" s="184">
        <f t="shared" si="34"/>
        <v>0</v>
      </c>
      <c r="BF571" s="184">
        <f t="shared" si="35"/>
        <v>0</v>
      </c>
      <c r="BG571" s="184">
        <f t="shared" si="36"/>
        <v>0</v>
      </c>
      <c r="BH571" s="184">
        <f t="shared" si="37"/>
        <v>0</v>
      </c>
      <c r="BI571" s="184">
        <f t="shared" si="38"/>
        <v>0</v>
      </c>
      <c r="BJ571" s="23" t="s">
        <v>79</v>
      </c>
      <c r="BK571" s="184">
        <f t="shared" si="39"/>
        <v>0</v>
      </c>
      <c r="BL571" s="23" t="s">
        <v>122</v>
      </c>
      <c r="BM571" s="23" t="s">
        <v>1163</v>
      </c>
    </row>
    <row r="572" spans="2:65" s="1" customFormat="1" ht="25.5" customHeight="1" x14ac:dyDescent="0.35">
      <c r="B572" s="172"/>
      <c r="C572" s="173" t="s">
        <v>1164</v>
      </c>
      <c r="D572" s="173" t="s">
        <v>206</v>
      </c>
      <c r="E572" s="174" t="s">
        <v>1165</v>
      </c>
      <c r="F572" s="175" t="s">
        <v>1166</v>
      </c>
      <c r="G572" s="176" t="s">
        <v>333</v>
      </c>
      <c r="H572" s="177">
        <v>1</v>
      </c>
      <c r="I572" s="178"/>
      <c r="J572" s="179">
        <f t="shared" si="30"/>
        <v>0</v>
      </c>
      <c r="K572" s="175" t="s">
        <v>5</v>
      </c>
      <c r="L572" s="40"/>
      <c r="M572" s="180" t="s">
        <v>5</v>
      </c>
      <c r="N572" s="181" t="s">
        <v>42</v>
      </c>
      <c r="O572" s="41"/>
      <c r="P572" s="182">
        <f t="shared" si="31"/>
        <v>0</v>
      </c>
      <c r="Q572" s="182">
        <v>0</v>
      </c>
      <c r="R572" s="182">
        <f t="shared" si="32"/>
        <v>0</v>
      </c>
      <c r="S572" s="182">
        <v>0</v>
      </c>
      <c r="T572" s="183">
        <f t="shared" si="33"/>
        <v>0</v>
      </c>
      <c r="AR572" s="23" t="s">
        <v>122</v>
      </c>
      <c r="AT572" s="23" t="s">
        <v>206</v>
      </c>
      <c r="AU572" s="23" t="s">
        <v>81</v>
      </c>
      <c r="AY572" s="23" t="s">
        <v>204</v>
      </c>
      <c r="BE572" s="184">
        <f t="shared" si="34"/>
        <v>0</v>
      </c>
      <c r="BF572" s="184">
        <f t="shared" si="35"/>
        <v>0</v>
      </c>
      <c r="BG572" s="184">
        <f t="shared" si="36"/>
        <v>0</v>
      </c>
      <c r="BH572" s="184">
        <f t="shared" si="37"/>
        <v>0</v>
      </c>
      <c r="BI572" s="184">
        <f t="shared" si="38"/>
        <v>0</v>
      </c>
      <c r="BJ572" s="23" t="s">
        <v>79</v>
      </c>
      <c r="BK572" s="184">
        <f t="shared" si="39"/>
        <v>0</v>
      </c>
      <c r="BL572" s="23" t="s">
        <v>122</v>
      </c>
      <c r="BM572" s="23" t="s">
        <v>1167</v>
      </c>
    </row>
    <row r="573" spans="2:65" s="1" customFormat="1" ht="25.5" customHeight="1" x14ac:dyDescent="0.35">
      <c r="B573" s="172"/>
      <c r="C573" s="173" t="s">
        <v>1168</v>
      </c>
      <c r="D573" s="173" t="s">
        <v>206</v>
      </c>
      <c r="E573" s="174" t="s">
        <v>1169</v>
      </c>
      <c r="F573" s="175" t="s">
        <v>1170</v>
      </c>
      <c r="G573" s="176" t="s">
        <v>333</v>
      </c>
      <c r="H573" s="177">
        <v>1</v>
      </c>
      <c r="I573" s="178"/>
      <c r="J573" s="179">
        <f t="shared" si="30"/>
        <v>0</v>
      </c>
      <c r="K573" s="175" t="s">
        <v>5</v>
      </c>
      <c r="L573" s="40"/>
      <c r="M573" s="180" t="s">
        <v>5</v>
      </c>
      <c r="N573" s="181" t="s">
        <v>42</v>
      </c>
      <c r="O573" s="41"/>
      <c r="P573" s="182">
        <f t="shared" si="31"/>
        <v>0</v>
      </c>
      <c r="Q573" s="182">
        <v>0</v>
      </c>
      <c r="R573" s="182">
        <f t="shared" si="32"/>
        <v>0</v>
      </c>
      <c r="S573" s="182">
        <v>0</v>
      </c>
      <c r="T573" s="183">
        <f t="shared" si="33"/>
        <v>0</v>
      </c>
      <c r="AR573" s="23" t="s">
        <v>122</v>
      </c>
      <c r="AT573" s="23" t="s">
        <v>206</v>
      </c>
      <c r="AU573" s="23" t="s">
        <v>81</v>
      </c>
      <c r="AY573" s="23" t="s">
        <v>204</v>
      </c>
      <c r="BE573" s="184">
        <f t="shared" si="34"/>
        <v>0</v>
      </c>
      <c r="BF573" s="184">
        <f t="shared" si="35"/>
        <v>0</v>
      </c>
      <c r="BG573" s="184">
        <f t="shared" si="36"/>
        <v>0</v>
      </c>
      <c r="BH573" s="184">
        <f t="shared" si="37"/>
        <v>0</v>
      </c>
      <c r="BI573" s="184">
        <f t="shared" si="38"/>
        <v>0</v>
      </c>
      <c r="BJ573" s="23" t="s">
        <v>79</v>
      </c>
      <c r="BK573" s="184">
        <f t="shared" si="39"/>
        <v>0</v>
      </c>
      <c r="BL573" s="23" t="s">
        <v>122</v>
      </c>
      <c r="BM573" s="23" t="s">
        <v>1171</v>
      </c>
    </row>
    <row r="574" spans="2:65" s="1" customFormat="1" ht="25.5" customHeight="1" x14ac:dyDescent="0.35">
      <c r="B574" s="172"/>
      <c r="C574" s="173" t="s">
        <v>1172</v>
      </c>
      <c r="D574" s="173" t="s">
        <v>206</v>
      </c>
      <c r="E574" s="174" t="s">
        <v>1173</v>
      </c>
      <c r="F574" s="175" t="s">
        <v>1174</v>
      </c>
      <c r="G574" s="176" t="s">
        <v>333</v>
      </c>
      <c r="H574" s="177">
        <v>1</v>
      </c>
      <c r="I574" s="178"/>
      <c r="J574" s="179">
        <f t="shared" si="30"/>
        <v>0</v>
      </c>
      <c r="K574" s="175" t="s">
        <v>5</v>
      </c>
      <c r="L574" s="40"/>
      <c r="M574" s="180" t="s">
        <v>5</v>
      </c>
      <c r="N574" s="181" t="s">
        <v>42</v>
      </c>
      <c r="O574" s="41"/>
      <c r="P574" s="182">
        <f t="shared" si="31"/>
        <v>0</v>
      </c>
      <c r="Q574" s="182">
        <v>0</v>
      </c>
      <c r="R574" s="182">
        <f t="shared" si="32"/>
        <v>0</v>
      </c>
      <c r="S574" s="182">
        <v>0</v>
      </c>
      <c r="T574" s="183">
        <f t="shared" si="33"/>
        <v>0</v>
      </c>
      <c r="AR574" s="23" t="s">
        <v>122</v>
      </c>
      <c r="AT574" s="23" t="s">
        <v>206</v>
      </c>
      <c r="AU574" s="23" t="s">
        <v>81</v>
      </c>
      <c r="AY574" s="23" t="s">
        <v>204</v>
      </c>
      <c r="BE574" s="184">
        <f t="shared" si="34"/>
        <v>0</v>
      </c>
      <c r="BF574" s="184">
        <f t="shared" si="35"/>
        <v>0</v>
      </c>
      <c r="BG574" s="184">
        <f t="shared" si="36"/>
        <v>0</v>
      </c>
      <c r="BH574" s="184">
        <f t="shared" si="37"/>
        <v>0</v>
      </c>
      <c r="BI574" s="184">
        <f t="shared" si="38"/>
        <v>0</v>
      </c>
      <c r="BJ574" s="23" t="s">
        <v>79</v>
      </c>
      <c r="BK574" s="184">
        <f t="shared" si="39"/>
        <v>0</v>
      </c>
      <c r="BL574" s="23" t="s">
        <v>122</v>
      </c>
      <c r="BM574" s="23" t="s">
        <v>1175</v>
      </c>
    </row>
    <row r="575" spans="2:65" s="1" customFormat="1" ht="25.5" customHeight="1" x14ac:dyDescent="0.35">
      <c r="B575" s="172"/>
      <c r="C575" s="173" t="s">
        <v>1176</v>
      </c>
      <c r="D575" s="173" t="s">
        <v>206</v>
      </c>
      <c r="E575" s="174" t="s">
        <v>1177</v>
      </c>
      <c r="F575" s="175" t="s">
        <v>1178</v>
      </c>
      <c r="G575" s="176" t="s">
        <v>333</v>
      </c>
      <c r="H575" s="177">
        <v>1</v>
      </c>
      <c r="I575" s="178"/>
      <c r="J575" s="179">
        <f t="shared" si="30"/>
        <v>0</v>
      </c>
      <c r="K575" s="175" t="s">
        <v>5</v>
      </c>
      <c r="L575" s="40"/>
      <c r="M575" s="180" t="s">
        <v>5</v>
      </c>
      <c r="N575" s="181" t="s">
        <v>42</v>
      </c>
      <c r="O575" s="41"/>
      <c r="P575" s="182">
        <f t="shared" si="31"/>
        <v>0</v>
      </c>
      <c r="Q575" s="182">
        <v>0</v>
      </c>
      <c r="R575" s="182">
        <f t="shared" si="32"/>
        <v>0</v>
      </c>
      <c r="S575" s="182">
        <v>0</v>
      </c>
      <c r="T575" s="183">
        <f t="shared" si="33"/>
        <v>0</v>
      </c>
      <c r="AR575" s="23" t="s">
        <v>122</v>
      </c>
      <c r="AT575" s="23" t="s">
        <v>206</v>
      </c>
      <c r="AU575" s="23" t="s">
        <v>81</v>
      </c>
      <c r="AY575" s="23" t="s">
        <v>204</v>
      </c>
      <c r="BE575" s="184">
        <f t="shared" si="34"/>
        <v>0</v>
      </c>
      <c r="BF575" s="184">
        <f t="shared" si="35"/>
        <v>0</v>
      </c>
      <c r="BG575" s="184">
        <f t="shared" si="36"/>
        <v>0</v>
      </c>
      <c r="BH575" s="184">
        <f t="shared" si="37"/>
        <v>0</v>
      </c>
      <c r="BI575" s="184">
        <f t="shared" si="38"/>
        <v>0</v>
      </c>
      <c r="BJ575" s="23" t="s">
        <v>79</v>
      </c>
      <c r="BK575" s="184">
        <f t="shared" si="39"/>
        <v>0</v>
      </c>
      <c r="BL575" s="23" t="s">
        <v>122</v>
      </c>
      <c r="BM575" s="23" t="s">
        <v>1179</v>
      </c>
    </row>
    <row r="576" spans="2:65" s="1" customFormat="1" ht="25.5" customHeight="1" x14ac:dyDescent="0.35">
      <c r="B576" s="172"/>
      <c r="C576" s="173" t="s">
        <v>1180</v>
      </c>
      <c r="D576" s="173" t="s">
        <v>206</v>
      </c>
      <c r="E576" s="174" t="s">
        <v>1181</v>
      </c>
      <c r="F576" s="175" t="s">
        <v>1182</v>
      </c>
      <c r="G576" s="176" t="s">
        <v>333</v>
      </c>
      <c r="H576" s="177">
        <v>1</v>
      </c>
      <c r="I576" s="178"/>
      <c r="J576" s="179">
        <f t="shared" si="30"/>
        <v>0</v>
      </c>
      <c r="K576" s="175" t="s">
        <v>5</v>
      </c>
      <c r="L576" s="40"/>
      <c r="M576" s="180" t="s">
        <v>5</v>
      </c>
      <c r="N576" s="181" t="s">
        <v>42</v>
      </c>
      <c r="O576" s="41"/>
      <c r="P576" s="182">
        <f t="shared" si="31"/>
        <v>0</v>
      </c>
      <c r="Q576" s="182">
        <v>0</v>
      </c>
      <c r="R576" s="182">
        <f t="shared" si="32"/>
        <v>0</v>
      </c>
      <c r="S576" s="182">
        <v>0</v>
      </c>
      <c r="T576" s="183">
        <f t="shared" si="33"/>
        <v>0</v>
      </c>
      <c r="AR576" s="23" t="s">
        <v>122</v>
      </c>
      <c r="AT576" s="23" t="s">
        <v>206</v>
      </c>
      <c r="AU576" s="23" t="s">
        <v>81</v>
      </c>
      <c r="AY576" s="23" t="s">
        <v>204</v>
      </c>
      <c r="BE576" s="184">
        <f t="shared" si="34"/>
        <v>0</v>
      </c>
      <c r="BF576" s="184">
        <f t="shared" si="35"/>
        <v>0</v>
      </c>
      <c r="BG576" s="184">
        <f t="shared" si="36"/>
        <v>0</v>
      </c>
      <c r="BH576" s="184">
        <f t="shared" si="37"/>
        <v>0</v>
      </c>
      <c r="BI576" s="184">
        <f t="shared" si="38"/>
        <v>0</v>
      </c>
      <c r="BJ576" s="23" t="s">
        <v>79</v>
      </c>
      <c r="BK576" s="184">
        <f t="shared" si="39"/>
        <v>0</v>
      </c>
      <c r="BL576" s="23" t="s">
        <v>122</v>
      </c>
      <c r="BM576" s="23" t="s">
        <v>1183</v>
      </c>
    </row>
    <row r="577" spans="2:65" s="1" customFormat="1" ht="25.5" customHeight="1" x14ac:dyDescent="0.35">
      <c r="B577" s="172"/>
      <c r="C577" s="173" t="s">
        <v>1184</v>
      </c>
      <c r="D577" s="173" t="s">
        <v>206</v>
      </c>
      <c r="E577" s="174" t="s">
        <v>1185</v>
      </c>
      <c r="F577" s="175" t="s">
        <v>1186</v>
      </c>
      <c r="G577" s="176" t="s">
        <v>333</v>
      </c>
      <c r="H577" s="177">
        <v>1</v>
      </c>
      <c r="I577" s="178"/>
      <c r="J577" s="179">
        <f t="shared" si="30"/>
        <v>0</v>
      </c>
      <c r="K577" s="175" t="s">
        <v>5</v>
      </c>
      <c r="L577" s="40"/>
      <c r="M577" s="180" t="s">
        <v>5</v>
      </c>
      <c r="N577" s="181" t="s">
        <v>42</v>
      </c>
      <c r="O577" s="41"/>
      <c r="P577" s="182">
        <f t="shared" si="31"/>
        <v>0</v>
      </c>
      <c r="Q577" s="182">
        <v>0</v>
      </c>
      <c r="R577" s="182">
        <f t="shared" si="32"/>
        <v>0</v>
      </c>
      <c r="S577" s="182">
        <v>0</v>
      </c>
      <c r="T577" s="183">
        <f t="shared" si="33"/>
        <v>0</v>
      </c>
      <c r="AR577" s="23" t="s">
        <v>122</v>
      </c>
      <c r="AT577" s="23" t="s">
        <v>206</v>
      </c>
      <c r="AU577" s="23" t="s">
        <v>81</v>
      </c>
      <c r="AY577" s="23" t="s">
        <v>204</v>
      </c>
      <c r="BE577" s="184">
        <f t="shared" si="34"/>
        <v>0</v>
      </c>
      <c r="BF577" s="184">
        <f t="shared" si="35"/>
        <v>0</v>
      </c>
      <c r="BG577" s="184">
        <f t="shared" si="36"/>
        <v>0</v>
      </c>
      <c r="BH577" s="184">
        <f t="shared" si="37"/>
        <v>0</v>
      </c>
      <c r="BI577" s="184">
        <f t="shared" si="38"/>
        <v>0</v>
      </c>
      <c r="BJ577" s="23" t="s">
        <v>79</v>
      </c>
      <c r="BK577" s="184">
        <f t="shared" si="39"/>
        <v>0</v>
      </c>
      <c r="BL577" s="23" t="s">
        <v>122</v>
      </c>
      <c r="BM577" s="23" t="s">
        <v>1187</v>
      </c>
    </row>
    <row r="578" spans="2:65" s="1" customFormat="1" ht="25.5" customHeight="1" x14ac:dyDescent="0.35">
      <c r="B578" s="172"/>
      <c r="C578" s="173" t="s">
        <v>1188</v>
      </c>
      <c r="D578" s="173" t="s">
        <v>206</v>
      </c>
      <c r="E578" s="174" t="s">
        <v>1189</v>
      </c>
      <c r="F578" s="175" t="s">
        <v>1190</v>
      </c>
      <c r="G578" s="176" t="s">
        <v>333</v>
      </c>
      <c r="H578" s="177">
        <v>1</v>
      </c>
      <c r="I578" s="178"/>
      <c r="J578" s="179">
        <f t="shared" si="30"/>
        <v>0</v>
      </c>
      <c r="K578" s="175" t="s">
        <v>5</v>
      </c>
      <c r="L578" s="40"/>
      <c r="M578" s="180" t="s">
        <v>5</v>
      </c>
      <c r="N578" s="181" t="s">
        <v>42</v>
      </c>
      <c r="O578" s="41"/>
      <c r="P578" s="182">
        <f t="shared" si="31"/>
        <v>0</v>
      </c>
      <c r="Q578" s="182">
        <v>0</v>
      </c>
      <c r="R578" s="182">
        <f t="shared" si="32"/>
        <v>0</v>
      </c>
      <c r="S578" s="182">
        <v>0</v>
      </c>
      <c r="T578" s="183">
        <f t="shared" si="33"/>
        <v>0</v>
      </c>
      <c r="AR578" s="23" t="s">
        <v>122</v>
      </c>
      <c r="AT578" s="23" t="s">
        <v>206</v>
      </c>
      <c r="AU578" s="23" t="s">
        <v>81</v>
      </c>
      <c r="AY578" s="23" t="s">
        <v>204</v>
      </c>
      <c r="BE578" s="184">
        <f t="shared" si="34"/>
        <v>0</v>
      </c>
      <c r="BF578" s="184">
        <f t="shared" si="35"/>
        <v>0</v>
      </c>
      <c r="BG578" s="184">
        <f t="shared" si="36"/>
        <v>0</v>
      </c>
      <c r="BH578" s="184">
        <f t="shared" si="37"/>
        <v>0</v>
      </c>
      <c r="BI578" s="184">
        <f t="shared" si="38"/>
        <v>0</v>
      </c>
      <c r="BJ578" s="23" t="s">
        <v>79</v>
      </c>
      <c r="BK578" s="184">
        <f t="shared" si="39"/>
        <v>0</v>
      </c>
      <c r="BL578" s="23" t="s">
        <v>122</v>
      </c>
      <c r="BM578" s="23" t="s">
        <v>1191</v>
      </c>
    </row>
    <row r="579" spans="2:65" s="1" customFormat="1" ht="25.5" customHeight="1" x14ac:dyDescent="0.35">
      <c r="B579" s="172"/>
      <c r="C579" s="173" t="s">
        <v>1192</v>
      </c>
      <c r="D579" s="173" t="s">
        <v>206</v>
      </c>
      <c r="E579" s="174" t="s">
        <v>1193</v>
      </c>
      <c r="F579" s="175" t="s">
        <v>1194</v>
      </c>
      <c r="G579" s="176" t="s">
        <v>333</v>
      </c>
      <c r="H579" s="177">
        <v>1</v>
      </c>
      <c r="I579" s="178"/>
      <c r="J579" s="179">
        <f t="shared" si="30"/>
        <v>0</v>
      </c>
      <c r="K579" s="175" t="s">
        <v>5</v>
      </c>
      <c r="L579" s="40"/>
      <c r="M579" s="180" t="s">
        <v>5</v>
      </c>
      <c r="N579" s="181" t="s">
        <v>42</v>
      </c>
      <c r="O579" s="41"/>
      <c r="P579" s="182">
        <f t="shared" si="31"/>
        <v>0</v>
      </c>
      <c r="Q579" s="182">
        <v>0</v>
      </c>
      <c r="R579" s="182">
        <f t="shared" si="32"/>
        <v>0</v>
      </c>
      <c r="S579" s="182">
        <v>0</v>
      </c>
      <c r="T579" s="183">
        <f t="shared" si="33"/>
        <v>0</v>
      </c>
      <c r="AR579" s="23" t="s">
        <v>122</v>
      </c>
      <c r="AT579" s="23" t="s">
        <v>206</v>
      </c>
      <c r="AU579" s="23" t="s">
        <v>81</v>
      </c>
      <c r="AY579" s="23" t="s">
        <v>204</v>
      </c>
      <c r="BE579" s="184">
        <f t="shared" si="34"/>
        <v>0</v>
      </c>
      <c r="BF579" s="184">
        <f t="shared" si="35"/>
        <v>0</v>
      </c>
      <c r="BG579" s="184">
        <f t="shared" si="36"/>
        <v>0</v>
      </c>
      <c r="BH579" s="184">
        <f t="shared" si="37"/>
        <v>0</v>
      </c>
      <c r="BI579" s="184">
        <f t="shared" si="38"/>
        <v>0</v>
      </c>
      <c r="BJ579" s="23" t="s">
        <v>79</v>
      </c>
      <c r="BK579" s="184">
        <f t="shared" si="39"/>
        <v>0</v>
      </c>
      <c r="BL579" s="23" t="s">
        <v>122</v>
      </c>
      <c r="BM579" s="23" t="s">
        <v>1195</v>
      </c>
    </row>
    <row r="580" spans="2:65" s="1" customFormat="1" ht="25.5" customHeight="1" x14ac:dyDescent="0.35">
      <c r="B580" s="172"/>
      <c r="C580" s="173" t="s">
        <v>1196</v>
      </c>
      <c r="D580" s="173" t="s">
        <v>206</v>
      </c>
      <c r="E580" s="174" t="s">
        <v>1197</v>
      </c>
      <c r="F580" s="175" t="s">
        <v>1198</v>
      </c>
      <c r="G580" s="176" t="s">
        <v>333</v>
      </c>
      <c r="H580" s="177">
        <v>1</v>
      </c>
      <c r="I580" s="178"/>
      <c r="J580" s="179">
        <f t="shared" si="30"/>
        <v>0</v>
      </c>
      <c r="K580" s="175" t="s">
        <v>5</v>
      </c>
      <c r="L580" s="40"/>
      <c r="M580" s="180" t="s">
        <v>5</v>
      </c>
      <c r="N580" s="181" t="s">
        <v>42</v>
      </c>
      <c r="O580" s="41"/>
      <c r="P580" s="182">
        <f t="shared" si="31"/>
        <v>0</v>
      </c>
      <c r="Q580" s="182">
        <v>0</v>
      </c>
      <c r="R580" s="182">
        <f t="shared" si="32"/>
        <v>0</v>
      </c>
      <c r="S580" s="182">
        <v>0</v>
      </c>
      <c r="T580" s="183">
        <f t="shared" si="33"/>
        <v>0</v>
      </c>
      <c r="AR580" s="23" t="s">
        <v>122</v>
      </c>
      <c r="AT580" s="23" t="s">
        <v>206</v>
      </c>
      <c r="AU580" s="23" t="s">
        <v>81</v>
      </c>
      <c r="AY580" s="23" t="s">
        <v>204</v>
      </c>
      <c r="BE580" s="184">
        <f t="shared" si="34"/>
        <v>0</v>
      </c>
      <c r="BF580" s="184">
        <f t="shared" si="35"/>
        <v>0</v>
      </c>
      <c r="BG580" s="184">
        <f t="shared" si="36"/>
        <v>0</v>
      </c>
      <c r="BH580" s="184">
        <f t="shared" si="37"/>
        <v>0</v>
      </c>
      <c r="BI580" s="184">
        <f t="shared" si="38"/>
        <v>0</v>
      </c>
      <c r="BJ580" s="23" t="s">
        <v>79</v>
      </c>
      <c r="BK580" s="184">
        <f t="shared" si="39"/>
        <v>0</v>
      </c>
      <c r="BL580" s="23" t="s">
        <v>122</v>
      </c>
      <c r="BM580" s="23" t="s">
        <v>1199</v>
      </c>
    </row>
    <row r="581" spans="2:65" s="1" customFormat="1" ht="25.5" customHeight="1" x14ac:dyDescent="0.35">
      <c r="B581" s="172"/>
      <c r="C581" s="173" t="s">
        <v>1200</v>
      </c>
      <c r="D581" s="173" t="s">
        <v>206</v>
      </c>
      <c r="E581" s="174" t="s">
        <v>1201</v>
      </c>
      <c r="F581" s="175" t="s">
        <v>1202</v>
      </c>
      <c r="G581" s="176" t="s">
        <v>333</v>
      </c>
      <c r="H581" s="177">
        <v>1</v>
      </c>
      <c r="I581" s="178"/>
      <c r="J581" s="179">
        <f t="shared" si="30"/>
        <v>0</v>
      </c>
      <c r="K581" s="175" t="s">
        <v>5</v>
      </c>
      <c r="L581" s="40"/>
      <c r="M581" s="180" t="s">
        <v>5</v>
      </c>
      <c r="N581" s="181" t="s">
        <v>42</v>
      </c>
      <c r="O581" s="41"/>
      <c r="P581" s="182">
        <f t="shared" si="31"/>
        <v>0</v>
      </c>
      <c r="Q581" s="182">
        <v>0</v>
      </c>
      <c r="R581" s="182">
        <f t="shared" si="32"/>
        <v>0</v>
      </c>
      <c r="S581" s="182">
        <v>0</v>
      </c>
      <c r="T581" s="183">
        <f t="shared" si="33"/>
        <v>0</v>
      </c>
      <c r="AR581" s="23" t="s">
        <v>122</v>
      </c>
      <c r="AT581" s="23" t="s">
        <v>206</v>
      </c>
      <c r="AU581" s="23" t="s">
        <v>81</v>
      </c>
      <c r="AY581" s="23" t="s">
        <v>204</v>
      </c>
      <c r="BE581" s="184">
        <f t="shared" si="34"/>
        <v>0</v>
      </c>
      <c r="BF581" s="184">
        <f t="shared" si="35"/>
        <v>0</v>
      </c>
      <c r="BG581" s="184">
        <f t="shared" si="36"/>
        <v>0</v>
      </c>
      <c r="BH581" s="184">
        <f t="shared" si="37"/>
        <v>0</v>
      </c>
      <c r="BI581" s="184">
        <f t="shared" si="38"/>
        <v>0</v>
      </c>
      <c r="BJ581" s="23" t="s">
        <v>79</v>
      </c>
      <c r="BK581" s="184">
        <f t="shared" si="39"/>
        <v>0</v>
      </c>
      <c r="BL581" s="23" t="s">
        <v>122</v>
      </c>
      <c r="BM581" s="23" t="s">
        <v>1203</v>
      </c>
    </row>
    <row r="582" spans="2:65" s="1" customFormat="1" ht="25.5" customHeight="1" x14ac:dyDescent="0.35">
      <c r="B582" s="172"/>
      <c r="C582" s="173" t="s">
        <v>1204</v>
      </c>
      <c r="D582" s="173" t="s">
        <v>206</v>
      </c>
      <c r="E582" s="174" t="s">
        <v>1205</v>
      </c>
      <c r="F582" s="175" t="s">
        <v>1206</v>
      </c>
      <c r="G582" s="176" t="s">
        <v>333</v>
      </c>
      <c r="H582" s="177">
        <v>2</v>
      </c>
      <c r="I582" s="178"/>
      <c r="J582" s="179">
        <f t="shared" si="30"/>
        <v>0</v>
      </c>
      <c r="K582" s="175" t="s">
        <v>5</v>
      </c>
      <c r="L582" s="40"/>
      <c r="M582" s="180" t="s">
        <v>5</v>
      </c>
      <c r="N582" s="181" t="s">
        <v>42</v>
      </c>
      <c r="O582" s="41"/>
      <c r="P582" s="182">
        <f t="shared" si="31"/>
        <v>0</v>
      </c>
      <c r="Q582" s="182">
        <v>0</v>
      </c>
      <c r="R582" s="182">
        <f t="shared" si="32"/>
        <v>0</v>
      </c>
      <c r="S582" s="182">
        <v>0</v>
      </c>
      <c r="T582" s="183">
        <f t="shared" si="33"/>
        <v>0</v>
      </c>
      <c r="AR582" s="23" t="s">
        <v>122</v>
      </c>
      <c r="AT582" s="23" t="s">
        <v>206</v>
      </c>
      <c r="AU582" s="23" t="s">
        <v>81</v>
      </c>
      <c r="AY582" s="23" t="s">
        <v>204</v>
      </c>
      <c r="BE582" s="184">
        <f t="shared" si="34"/>
        <v>0</v>
      </c>
      <c r="BF582" s="184">
        <f t="shared" si="35"/>
        <v>0</v>
      </c>
      <c r="BG582" s="184">
        <f t="shared" si="36"/>
        <v>0</v>
      </c>
      <c r="BH582" s="184">
        <f t="shared" si="37"/>
        <v>0</v>
      </c>
      <c r="BI582" s="184">
        <f t="shared" si="38"/>
        <v>0</v>
      </c>
      <c r="BJ582" s="23" t="s">
        <v>79</v>
      </c>
      <c r="BK582" s="184">
        <f t="shared" si="39"/>
        <v>0</v>
      </c>
      <c r="BL582" s="23" t="s">
        <v>122</v>
      </c>
      <c r="BM582" s="23" t="s">
        <v>1207</v>
      </c>
    </row>
    <row r="583" spans="2:65" s="1" customFormat="1" ht="25.5" customHeight="1" x14ac:dyDescent="0.35">
      <c r="B583" s="172"/>
      <c r="C583" s="173" t="s">
        <v>1208</v>
      </c>
      <c r="D583" s="173" t="s">
        <v>206</v>
      </c>
      <c r="E583" s="174" t="s">
        <v>1209</v>
      </c>
      <c r="F583" s="175" t="s">
        <v>1210</v>
      </c>
      <c r="G583" s="176" t="s">
        <v>333</v>
      </c>
      <c r="H583" s="177">
        <v>2</v>
      </c>
      <c r="I583" s="178"/>
      <c r="J583" s="179">
        <f t="shared" si="30"/>
        <v>0</v>
      </c>
      <c r="K583" s="175" t="s">
        <v>5</v>
      </c>
      <c r="L583" s="40"/>
      <c r="M583" s="180" t="s">
        <v>5</v>
      </c>
      <c r="N583" s="181" t="s">
        <v>42</v>
      </c>
      <c r="O583" s="41"/>
      <c r="P583" s="182">
        <f t="shared" si="31"/>
        <v>0</v>
      </c>
      <c r="Q583" s="182">
        <v>0</v>
      </c>
      <c r="R583" s="182">
        <f t="shared" si="32"/>
        <v>0</v>
      </c>
      <c r="S583" s="182">
        <v>0</v>
      </c>
      <c r="T583" s="183">
        <f t="shared" si="33"/>
        <v>0</v>
      </c>
      <c r="AR583" s="23" t="s">
        <v>122</v>
      </c>
      <c r="AT583" s="23" t="s">
        <v>206</v>
      </c>
      <c r="AU583" s="23" t="s">
        <v>81</v>
      </c>
      <c r="AY583" s="23" t="s">
        <v>204</v>
      </c>
      <c r="BE583" s="184">
        <f t="shared" si="34"/>
        <v>0</v>
      </c>
      <c r="BF583" s="184">
        <f t="shared" si="35"/>
        <v>0</v>
      </c>
      <c r="BG583" s="184">
        <f t="shared" si="36"/>
        <v>0</v>
      </c>
      <c r="BH583" s="184">
        <f t="shared" si="37"/>
        <v>0</v>
      </c>
      <c r="BI583" s="184">
        <f t="shared" si="38"/>
        <v>0</v>
      </c>
      <c r="BJ583" s="23" t="s">
        <v>79</v>
      </c>
      <c r="BK583" s="184">
        <f t="shared" si="39"/>
        <v>0</v>
      </c>
      <c r="BL583" s="23" t="s">
        <v>122</v>
      </c>
      <c r="BM583" s="23" t="s">
        <v>1211</v>
      </c>
    </row>
    <row r="584" spans="2:65" s="1" customFormat="1" ht="25.5" customHeight="1" x14ac:dyDescent="0.35">
      <c r="B584" s="172"/>
      <c r="C584" s="173" t="s">
        <v>1212</v>
      </c>
      <c r="D584" s="173" t="s">
        <v>206</v>
      </c>
      <c r="E584" s="174" t="s">
        <v>1213</v>
      </c>
      <c r="F584" s="175" t="s">
        <v>1214</v>
      </c>
      <c r="G584" s="176" t="s">
        <v>333</v>
      </c>
      <c r="H584" s="177">
        <v>2</v>
      </c>
      <c r="I584" s="178"/>
      <c r="J584" s="179">
        <f t="shared" si="30"/>
        <v>0</v>
      </c>
      <c r="K584" s="175" t="s">
        <v>5</v>
      </c>
      <c r="L584" s="40"/>
      <c r="M584" s="180" t="s">
        <v>5</v>
      </c>
      <c r="N584" s="181" t="s">
        <v>42</v>
      </c>
      <c r="O584" s="41"/>
      <c r="P584" s="182">
        <f t="shared" si="31"/>
        <v>0</v>
      </c>
      <c r="Q584" s="182">
        <v>0</v>
      </c>
      <c r="R584" s="182">
        <f t="shared" si="32"/>
        <v>0</v>
      </c>
      <c r="S584" s="182">
        <v>0</v>
      </c>
      <c r="T584" s="183">
        <f t="shared" si="33"/>
        <v>0</v>
      </c>
      <c r="AR584" s="23" t="s">
        <v>122</v>
      </c>
      <c r="AT584" s="23" t="s">
        <v>206</v>
      </c>
      <c r="AU584" s="23" t="s">
        <v>81</v>
      </c>
      <c r="AY584" s="23" t="s">
        <v>204</v>
      </c>
      <c r="BE584" s="184">
        <f t="shared" si="34"/>
        <v>0</v>
      </c>
      <c r="BF584" s="184">
        <f t="shared" si="35"/>
        <v>0</v>
      </c>
      <c r="BG584" s="184">
        <f t="shared" si="36"/>
        <v>0</v>
      </c>
      <c r="BH584" s="184">
        <f t="shared" si="37"/>
        <v>0</v>
      </c>
      <c r="BI584" s="184">
        <f t="shared" si="38"/>
        <v>0</v>
      </c>
      <c r="BJ584" s="23" t="s">
        <v>79</v>
      </c>
      <c r="BK584" s="184">
        <f t="shared" si="39"/>
        <v>0</v>
      </c>
      <c r="BL584" s="23" t="s">
        <v>122</v>
      </c>
      <c r="BM584" s="23" t="s">
        <v>1215</v>
      </c>
    </row>
    <row r="585" spans="2:65" s="1" customFormat="1" ht="25.5" customHeight="1" x14ac:dyDescent="0.35">
      <c r="B585" s="172"/>
      <c r="C585" s="173" t="s">
        <v>1216</v>
      </c>
      <c r="D585" s="173" t="s">
        <v>206</v>
      </c>
      <c r="E585" s="174" t="s">
        <v>1217</v>
      </c>
      <c r="F585" s="175" t="s">
        <v>1218</v>
      </c>
      <c r="G585" s="176" t="s">
        <v>333</v>
      </c>
      <c r="H585" s="177">
        <v>2</v>
      </c>
      <c r="I585" s="178"/>
      <c r="J585" s="179">
        <f t="shared" si="30"/>
        <v>0</v>
      </c>
      <c r="K585" s="175" t="s">
        <v>5</v>
      </c>
      <c r="L585" s="40"/>
      <c r="M585" s="180" t="s">
        <v>5</v>
      </c>
      <c r="N585" s="181" t="s">
        <v>42</v>
      </c>
      <c r="O585" s="41"/>
      <c r="P585" s="182">
        <f t="shared" si="31"/>
        <v>0</v>
      </c>
      <c r="Q585" s="182">
        <v>0</v>
      </c>
      <c r="R585" s="182">
        <f t="shared" si="32"/>
        <v>0</v>
      </c>
      <c r="S585" s="182">
        <v>0</v>
      </c>
      <c r="T585" s="183">
        <f t="shared" si="33"/>
        <v>0</v>
      </c>
      <c r="AR585" s="23" t="s">
        <v>122</v>
      </c>
      <c r="AT585" s="23" t="s">
        <v>206</v>
      </c>
      <c r="AU585" s="23" t="s">
        <v>81</v>
      </c>
      <c r="AY585" s="23" t="s">
        <v>204</v>
      </c>
      <c r="BE585" s="184">
        <f t="shared" si="34"/>
        <v>0</v>
      </c>
      <c r="BF585" s="184">
        <f t="shared" si="35"/>
        <v>0</v>
      </c>
      <c r="BG585" s="184">
        <f t="shared" si="36"/>
        <v>0</v>
      </c>
      <c r="BH585" s="184">
        <f t="shared" si="37"/>
        <v>0</v>
      </c>
      <c r="BI585" s="184">
        <f t="shared" si="38"/>
        <v>0</v>
      </c>
      <c r="BJ585" s="23" t="s">
        <v>79</v>
      </c>
      <c r="BK585" s="184">
        <f t="shared" si="39"/>
        <v>0</v>
      </c>
      <c r="BL585" s="23" t="s">
        <v>122</v>
      </c>
      <c r="BM585" s="23" t="s">
        <v>1219</v>
      </c>
    </row>
    <row r="586" spans="2:65" s="1" customFormat="1" ht="25.5" customHeight="1" x14ac:dyDescent="0.35">
      <c r="B586" s="172"/>
      <c r="C586" s="173" t="s">
        <v>1220</v>
      </c>
      <c r="D586" s="173" t="s">
        <v>206</v>
      </c>
      <c r="E586" s="174" t="s">
        <v>1221</v>
      </c>
      <c r="F586" s="175" t="s">
        <v>1222</v>
      </c>
      <c r="G586" s="176" t="s">
        <v>333</v>
      </c>
      <c r="H586" s="177">
        <v>2</v>
      </c>
      <c r="I586" s="178"/>
      <c r="J586" s="179">
        <f t="shared" si="30"/>
        <v>0</v>
      </c>
      <c r="K586" s="175" t="s">
        <v>5</v>
      </c>
      <c r="L586" s="40"/>
      <c r="M586" s="180" t="s">
        <v>5</v>
      </c>
      <c r="N586" s="181" t="s">
        <v>42</v>
      </c>
      <c r="O586" s="41"/>
      <c r="P586" s="182">
        <f t="shared" si="31"/>
        <v>0</v>
      </c>
      <c r="Q586" s="182">
        <v>0</v>
      </c>
      <c r="R586" s="182">
        <f t="shared" si="32"/>
        <v>0</v>
      </c>
      <c r="S586" s="182">
        <v>0</v>
      </c>
      <c r="T586" s="183">
        <f t="shared" si="33"/>
        <v>0</v>
      </c>
      <c r="AR586" s="23" t="s">
        <v>122</v>
      </c>
      <c r="AT586" s="23" t="s">
        <v>206</v>
      </c>
      <c r="AU586" s="23" t="s">
        <v>81</v>
      </c>
      <c r="AY586" s="23" t="s">
        <v>204</v>
      </c>
      <c r="BE586" s="184">
        <f t="shared" si="34"/>
        <v>0</v>
      </c>
      <c r="BF586" s="184">
        <f t="shared" si="35"/>
        <v>0</v>
      </c>
      <c r="BG586" s="184">
        <f t="shared" si="36"/>
        <v>0</v>
      </c>
      <c r="BH586" s="184">
        <f t="shared" si="37"/>
        <v>0</v>
      </c>
      <c r="BI586" s="184">
        <f t="shared" si="38"/>
        <v>0</v>
      </c>
      <c r="BJ586" s="23" t="s">
        <v>79</v>
      </c>
      <c r="BK586" s="184">
        <f t="shared" si="39"/>
        <v>0</v>
      </c>
      <c r="BL586" s="23" t="s">
        <v>122</v>
      </c>
      <c r="BM586" s="23" t="s">
        <v>1223</v>
      </c>
    </row>
    <row r="587" spans="2:65" s="1" customFormat="1" ht="25.5" customHeight="1" x14ac:dyDescent="0.35">
      <c r="B587" s="172"/>
      <c r="C587" s="173" t="s">
        <v>1224</v>
      </c>
      <c r="D587" s="173" t="s">
        <v>206</v>
      </c>
      <c r="E587" s="174" t="s">
        <v>1225</v>
      </c>
      <c r="F587" s="175" t="s">
        <v>1226</v>
      </c>
      <c r="G587" s="176" t="s">
        <v>333</v>
      </c>
      <c r="H587" s="177">
        <v>2</v>
      </c>
      <c r="I587" s="178"/>
      <c r="J587" s="179">
        <f t="shared" si="30"/>
        <v>0</v>
      </c>
      <c r="K587" s="175" t="s">
        <v>5</v>
      </c>
      <c r="L587" s="40"/>
      <c r="M587" s="180" t="s">
        <v>5</v>
      </c>
      <c r="N587" s="181" t="s">
        <v>42</v>
      </c>
      <c r="O587" s="41"/>
      <c r="P587" s="182">
        <f t="shared" si="31"/>
        <v>0</v>
      </c>
      <c r="Q587" s="182">
        <v>0</v>
      </c>
      <c r="R587" s="182">
        <f t="shared" si="32"/>
        <v>0</v>
      </c>
      <c r="S587" s="182">
        <v>0</v>
      </c>
      <c r="T587" s="183">
        <f t="shared" si="33"/>
        <v>0</v>
      </c>
      <c r="AR587" s="23" t="s">
        <v>122</v>
      </c>
      <c r="AT587" s="23" t="s">
        <v>206</v>
      </c>
      <c r="AU587" s="23" t="s">
        <v>81</v>
      </c>
      <c r="AY587" s="23" t="s">
        <v>204</v>
      </c>
      <c r="BE587" s="184">
        <f t="shared" si="34"/>
        <v>0</v>
      </c>
      <c r="BF587" s="184">
        <f t="shared" si="35"/>
        <v>0</v>
      </c>
      <c r="BG587" s="184">
        <f t="shared" si="36"/>
        <v>0</v>
      </c>
      <c r="BH587" s="184">
        <f t="shared" si="37"/>
        <v>0</v>
      </c>
      <c r="BI587" s="184">
        <f t="shared" si="38"/>
        <v>0</v>
      </c>
      <c r="BJ587" s="23" t="s">
        <v>79</v>
      </c>
      <c r="BK587" s="184">
        <f t="shared" si="39"/>
        <v>0</v>
      </c>
      <c r="BL587" s="23" t="s">
        <v>122</v>
      </c>
      <c r="BM587" s="23" t="s">
        <v>1227</v>
      </c>
    </row>
    <row r="588" spans="2:65" s="1" customFormat="1" ht="25.5" customHeight="1" x14ac:dyDescent="0.35">
      <c r="B588" s="172"/>
      <c r="C588" s="173" t="s">
        <v>1228</v>
      </c>
      <c r="D588" s="173" t="s">
        <v>206</v>
      </c>
      <c r="E588" s="174" t="s">
        <v>1229</v>
      </c>
      <c r="F588" s="175" t="s">
        <v>1230</v>
      </c>
      <c r="G588" s="176" t="s">
        <v>285</v>
      </c>
      <c r="H588" s="177">
        <v>3.02</v>
      </c>
      <c r="I588" s="178"/>
      <c r="J588" s="179">
        <f t="shared" si="30"/>
        <v>0</v>
      </c>
      <c r="K588" s="175" t="s">
        <v>5</v>
      </c>
      <c r="L588" s="40"/>
      <c r="M588" s="180" t="s">
        <v>5</v>
      </c>
      <c r="N588" s="181" t="s">
        <v>42</v>
      </c>
      <c r="O588" s="41"/>
      <c r="P588" s="182">
        <f t="shared" si="31"/>
        <v>0</v>
      </c>
      <c r="Q588" s="182">
        <v>0</v>
      </c>
      <c r="R588" s="182">
        <f t="shared" si="32"/>
        <v>0</v>
      </c>
      <c r="S588" s="182">
        <v>0</v>
      </c>
      <c r="T588" s="183">
        <f t="shared" si="33"/>
        <v>0</v>
      </c>
      <c r="AR588" s="23" t="s">
        <v>122</v>
      </c>
      <c r="AT588" s="23" t="s">
        <v>206</v>
      </c>
      <c r="AU588" s="23" t="s">
        <v>81</v>
      </c>
      <c r="AY588" s="23" t="s">
        <v>204</v>
      </c>
      <c r="BE588" s="184">
        <f t="shared" si="34"/>
        <v>0</v>
      </c>
      <c r="BF588" s="184">
        <f t="shared" si="35"/>
        <v>0</v>
      </c>
      <c r="BG588" s="184">
        <f t="shared" si="36"/>
        <v>0</v>
      </c>
      <c r="BH588" s="184">
        <f t="shared" si="37"/>
        <v>0</v>
      </c>
      <c r="BI588" s="184">
        <f t="shared" si="38"/>
        <v>0</v>
      </c>
      <c r="BJ588" s="23" t="s">
        <v>79</v>
      </c>
      <c r="BK588" s="184">
        <f t="shared" si="39"/>
        <v>0</v>
      </c>
      <c r="BL588" s="23" t="s">
        <v>122</v>
      </c>
      <c r="BM588" s="23" t="s">
        <v>1231</v>
      </c>
    </row>
    <row r="589" spans="2:65" s="1" customFormat="1" ht="25.5" customHeight="1" x14ac:dyDescent="0.35">
      <c r="B589" s="172"/>
      <c r="C589" s="173" t="s">
        <v>1232</v>
      </c>
      <c r="D589" s="173" t="s">
        <v>206</v>
      </c>
      <c r="E589" s="174" t="s">
        <v>1233</v>
      </c>
      <c r="F589" s="175" t="s">
        <v>1234</v>
      </c>
      <c r="G589" s="176" t="s">
        <v>285</v>
      </c>
      <c r="H589" s="177">
        <v>4.67</v>
      </c>
      <c r="I589" s="178"/>
      <c r="J589" s="179">
        <f t="shared" si="30"/>
        <v>0</v>
      </c>
      <c r="K589" s="175" t="s">
        <v>5</v>
      </c>
      <c r="L589" s="40"/>
      <c r="M589" s="180" t="s">
        <v>5</v>
      </c>
      <c r="N589" s="181" t="s">
        <v>42</v>
      </c>
      <c r="O589" s="41"/>
      <c r="P589" s="182">
        <f t="shared" si="31"/>
        <v>0</v>
      </c>
      <c r="Q589" s="182">
        <v>0</v>
      </c>
      <c r="R589" s="182">
        <f t="shared" si="32"/>
        <v>0</v>
      </c>
      <c r="S589" s="182">
        <v>0</v>
      </c>
      <c r="T589" s="183">
        <f t="shared" si="33"/>
        <v>0</v>
      </c>
      <c r="AR589" s="23" t="s">
        <v>122</v>
      </c>
      <c r="AT589" s="23" t="s">
        <v>206</v>
      </c>
      <c r="AU589" s="23" t="s">
        <v>81</v>
      </c>
      <c r="AY589" s="23" t="s">
        <v>204</v>
      </c>
      <c r="BE589" s="184">
        <f t="shared" si="34"/>
        <v>0</v>
      </c>
      <c r="BF589" s="184">
        <f t="shared" si="35"/>
        <v>0</v>
      </c>
      <c r="BG589" s="184">
        <f t="shared" si="36"/>
        <v>0</v>
      </c>
      <c r="BH589" s="184">
        <f t="shared" si="37"/>
        <v>0</v>
      </c>
      <c r="BI589" s="184">
        <f t="shared" si="38"/>
        <v>0</v>
      </c>
      <c r="BJ589" s="23" t="s">
        <v>79</v>
      </c>
      <c r="BK589" s="184">
        <f t="shared" si="39"/>
        <v>0</v>
      </c>
      <c r="BL589" s="23" t="s">
        <v>122</v>
      </c>
      <c r="BM589" s="23" t="s">
        <v>1235</v>
      </c>
    </row>
    <row r="590" spans="2:65" s="1" customFormat="1" ht="25.5" customHeight="1" x14ac:dyDescent="0.35">
      <c r="B590" s="172"/>
      <c r="C590" s="173" t="s">
        <v>1236</v>
      </c>
      <c r="D590" s="173" t="s">
        <v>206</v>
      </c>
      <c r="E590" s="174" t="s">
        <v>1237</v>
      </c>
      <c r="F590" s="175" t="s">
        <v>1238</v>
      </c>
      <c r="G590" s="176" t="s">
        <v>285</v>
      </c>
      <c r="H590" s="177">
        <v>3.2</v>
      </c>
      <c r="I590" s="178"/>
      <c r="J590" s="179">
        <f t="shared" si="30"/>
        <v>0</v>
      </c>
      <c r="K590" s="175" t="s">
        <v>5</v>
      </c>
      <c r="L590" s="40"/>
      <c r="M590" s="180" t="s">
        <v>5</v>
      </c>
      <c r="N590" s="181" t="s">
        <v>42</v>
      </c>
      <c r="O590" s="41"/>
      <c r="P590" s="182">
        <f t="shared" si="31"/>
        <v>0</v>
      </c>
      <c r="Q590" s="182">
        <v>0</v>
      </c>
      <c r="R590" s="182">
        <f t="shared" si="32"/>
        <v>0</v>
      </c>
      <c r="S590" s="182">
        <v>0</v>
      </c>
      <c r="T590" s="183">
        <f t="shared" si="33"/>
        <v>0</v>
      </c>
      <c r="AR590" s="23" t="s">
        <v>122</v>
      </c>
      <c r="AT590" s="23" t="s">
        <v>206</v>
      </c>
      <c r="AU590" s="23" t="s">
        <v>81</v>
      </c>
      <c r="AY590" s="23" t="s">
        <v>204</v>
      </c>
      <c r="BE590" s="184">
        <f t="shared" si="34"/>
        <v>0</v>
      </c>
      <c r="BF590" s="184">
        <f t="shared" si="35"/>
        <v>0</v>
      </c>
      <c r="BG590" s="184">
        <f t="shared" si="36"/>
        <v>0</v>
      </c>
      <c r="BH590" s="184">
        <f t="shared" si="37"/>
        <v>0</v>
      </c>
      <c r="BI590" s="184">
        <f t="shared" si="38"/>
        <v>0</v>
      </c>
      <c r="BJ590" s="23" t="s">
        <v>79</v>
      </c>
      <c r="BK590" s="184">
        <f t="shared" si="39"/>
        <v>0</v>
      </c>
      <c r="BL590" s="23" t="s">
        <v>122</v>
      </c>
      <c r="BM590" s="23" t="s">
        <v>1239</v>
      </c>
    </row>
    <row r="591" spans="2:65" s="1" customFormat="1" ht="25.5" customHeight="1" x14ac:dyDescent="0.35">
      <c r="B591" s="172"/>
      <c r="C591" s="173" t="s">
        <v>1240</v>
      </c>
      <c r="D591" s="173" t="s">
        <v>206</v>
      </c>
      <c r="E591" s="174" t="s">
        <v>1241</v>
      </c>
      <c r="F591" s="175" t="s">
        <v>1242</v>
      </c>
      <c r="G591" s="176" t="s">
        <v>285</v>
      </c>
      <c r="H591" s="177">
        <v>1.8</v>
      </c>
      <c r="I591" s="178"/>
      <c r="J591" s="179">
        <f t="shared" ref="J591:J601" si="40">ROUND(I591*H591,2)</f>
        <v>0</v>
      </c>
      <c r="K591" s="175" t="s">
        <v>5</v>
      </c>
      <c r="L591" s="40"/>
      <c r="M591" s="180" t="s">
        <v>5</v>
      </c>
      <c r="N591" s="181" t="s">
        <v>42</v>
      </c>
      <c r="O591" s="41"/>
      <c r="P591" s="182">
        <f t="shared" ref="P591:P601" si="41">O591*H591</f>
        <v>0</v>
      </c>
      <c r="Q591" s="182">
        <v>0</v>
      </c>
      <c r="R591" s="182">
        <f t="shared" ref="R591:R601" si="42">Q591*H591</f>
        <v>0</v>
      </c>
      <c r="S591" s="182">
        <v>0</v>
      </c>
      <c r="T591" s="183">
        <f t="shared" ref="T591:T601" si="43">S591*H591</f>
        <v>0</v>
      </c>
      <c r="AR591" s="23" t="s">
        <v>122</v>
      </c>
      <c r="AT591" s="23" t="s">
        <v>206</v>
      </c>
      <c r="AU591" s="23" t="s">
        <v>81</v>
      </c>
      <c r="AY591" s="23" t="s">
        <v>204</v>
      </c>
      <c r="BE591" s="184">
        <f t="shared" ref="BE591:BE601" si="44">IF(N591="základní",J591,0)</f>
        <v>0</v>
      </c>
      <c r="BF591" s="184">
        <f t="shared" ref="BF591:BF601" si="45">IF(N591="snížená",J591,0)</f>
        <v>0</v>
      </c>
      <c r="BG591" s="184">
        <f t="shared" ref="BG591:BG601" si="46">IF(N591="zákl. přenesená",J591,0)</f>
        <v>0</v>
      </c>
      <c r="BH591" s="184">
        <f t="shared" ref="BH591:BH601" si="47">IF(N591="sníž. přenesená",J591,0)</f>
        <v>0</v>
      </c>
      <c r="BI591" s="184">
        <f t="shared" ref="BI591:BI601" si="48">IF(N591="nulová",J591,0)</f>
        <v>0</v>
      </c>
      <c r="BJ591" s="23" t="s">
        <v>79</v>
      </c>
      <c r="BK591" s="184">
        <f t="shared" ref="BK591:BK601" si="49">ROUND(I591*H591,2)</f>
        <v>0</v>
      </c>
      <c r="BL591" s="23" t="s">
        <v>122</v>
      </c>
      <c r="BM591" s="23" t="s">
        <v>1243</v>
      </c>
    </row>
    <row r="592" spans="2:65" s="1" customFormat="1" ht="25.5" customHeight="1" x14ac:dyDescent="0.35">
      <c r="B592" s="172"/>
      <c r="C592" s="173" t="s">
        <v>1244</v>
      </c>
      <c r="D592" s="173" t="s">
        <v>206</v>
      </c>
      <c r="E592" s="174" t="s">
        <v>1245</v>
      </c>
      <c r="F592" s="175" t="s">
        <v>1246</v>
      </c>
      <c r="G592" s="176" t="s">
        <v>285</v>
      </c>
      <c r="H592" s="177">
        <v>2.37</v>
      </c>
      <c r="I592" s="178"/>
      <c r="J592" s="179">
        <f t="shared" si="40"/>
        <v>0</v>
      </c>
      <c r="K592" s="175" t="s">
        <v>5</v>
      </c>
      <c r="L592" s="40"/>
      <c r="M592" s="180" t="s">
        <v>5</v>
      </c>
      <c r="N592" s="181" t="s">
        <v>42</v>
      </c>
      <c r="O592" s="41"/>
      <c r="P592" s="182">
        <f t="shared" si="41"/>
        <v>0</v>
      </c>
      <c r="Q592" s="182">
        <v>0</v>
      </c>
      <c r="R592" s="182">
        <f t="shared" si="42"/>
        <v>0</v>
      </c>
      <c r="S592" s="182">
        <v>0</v>
      </c>
      <c r="T592" s="183">
        <f t="shared" si="43"/>
        <v>0</v>
      </c>
      <c r="AR592" s="23" t="s">
        <v>122</v>
      </c>
      <c r="AT592" s="23" t="s">
        <v>206</v>
      </c>
      <c r="AU592" s="23" t="s">
        <v>81</v>
      </c>
      <c r="AY592" s="23" t="s">
        <v>204</v>
      </c>
      <c r="BE592" s="184">
        <f t="shared" si="44"/>
        <v>0</v>
      </c>
      <c r="BF592" s="184">
        <f t="shared" si="45"/>
        <v>0</v>
      </c>
      <c r="BG592" s="184">
        <f t="shared" si="46"/>
        <v>0</v>
      </c>
      <c r="BH592" s="184">
        <f t="shared" si="47"/>
        <v>0</v>
      </c>
      <c r="BI592" s="184">
        <f t="shared" si="48"/>
        <v>0</v>
      </c>
      <c r="BJ592" s="23" t="s">
        <v>79</v>
      </c>
      <c r="BK592" s="184">
        <f t="shared" si="49"/>
        <v>0</v>
      </c>
      <c r="BL592" s="23" t="s">
        <v>122</v>
      </c>
      <c r="BM592" s="23" t="s">
        <v>1247</v>
      </c>
    </row>
    <row r="593" spans="2:65" s="1" customFormat="1" ht="25.5" customHeight="1" x14ac:dyDescent="0.35">
      <c r="B593" s="172"/>
      <c r="C593" s="173" t="s">
        <v>1248</v>
      </c>
      <c r="D593" s="173" t="s">
        <v>206</v>
      </c>
      <c r="E593" s="174" t="s">
        <v>1249</v>
      </c>
      <c r="F593" s="175" t="s">
        <v>1250</v>
      </c>
      <c r="G593" s="176" t="s">
        <v>285</v>
      </c>
      <c r="H593" s="177">
        <v>1.95</v>
      </c>
      <c r="I593" s="178"/>
      <c r="J593" s="179">
        <f t="shared" si="40"/>
        <v>0</v>
      </c>
      <c r="K593" s="175" t="s">
        <v>5</v>
      </c>
      <c r="L593" s="40"/>
      <c r="M593" s="180" t="s">
        <v>5</v>
      </c>
      <c r="N593" s="181" t="s">
        <v>42</v>
      </c>
      <c r="O593" s="41"/>
      <c r="P593" s="182">
        <f t="shared" si="41"/>
        <v>0</v>
      </c>
      <c r="Q593" s="182">
        <v>0</v>
      </c>
      <c r="R593" s="182">
        <f t="shared" si="42"/>
        <v>0</v>
      </c>
      <c r="S593" s="182">
        <v>0</v>
      </c>
      <c r="T593" s="183">
        <f t="shared" si="43"/>
        <v>0</v>
      </c>
      <c r="AR593" s="23" t="s">
        <v>122</v>
      </c>
      <c r="AT593" s="23" t="s">
        <v>206</v>
      </c>
      <c r="AU593" s="23" t="s">
        <v>81</v>
      </c>
      <c r="AY593" s="23" t="s">
        <v>204</v>
      </c>
      <c r="BE593" s="184">
        <f t="shared" si="44"/>
        <v>0</v>
      </c>
      <c r="BF593" s="184">
        <f t="shared" si="45"/>
        <v>0</v>
      </c>
      <c r="BG593" s="184">
        <f t="shared" si="46"/>
        <v>0</v>
      </c>
      <c r="BH593" s="184">
        <f t="shared" si="47"/>
        <v>0</v>
      </c>
      <c r="BI593" s="184">
        <f t="shared" si="48"/>
        <v>0</v>
      </c>
      <c r="BJ593" s="23" t="s">
        <v>79</v>
      </c>
      <c r="BK593" s="184">
        <f t="shared" si="49"/>
        <v>0</v>
      </c>
      <c r="BL593" s="23" t="s">
        <v>122</v>
      </c>
      <c r="BM593" s="23" t="s">
        <v>1251</v>
      </c>
    </row>
    <row r="594" spans="2:65" s="1" customFormat="1" ht="25.5" customHeight="1" x14ac:dyDescent="0.35">
      <c r="B594" s="172"/>
      <c r="C594" s="173" t="s">
        <v>1252</v>
      </c>
      <c r="D594" s="173" t="s">
        <v>206</v>
      </c>
      <c r="E594" s="174" t="s">
        <v>1253</v>
      </c>
      <c r="F594" s="175" t="s">
        <v>1254</v>
      </c>
      <c r="G594" s="176" t="s">
        <v>285</v>
      </c>
      <c r="H594" s="177">
        <v>2.1349999999999998</v>
      </c>
      <c r="I594" s="178"/>
      <c r="J594" s="179">
        <f t="shared" si="40"/>
        <v>0</v>
      </c>
      <c r="K594" s="175" t="s">
        <v>5</v>
      </c>
      <c r="L594" s="40"/>
      <c r="M594" s="180" t="s">
        <v>5</v>
      </c>
      <c r="N594" s="181" t="s">
        <v>42</v>
      </c>
      <c r="O594" s="41"/>
      <c r="P594" s="182">
        <f t="shared" si="41"/>
        <v>0</v>
      </c>
      <c r="Q594" s="182">
        <v>0</v>
      </c>
      <c r="R594" s="182">
        <f t="shared" si="42"/>
        <v>0</v>
      </c>
      <c r="S594" s="182">
        <v>0</v>
      </c>
      <c r="T594" s="183">
        <f t="shared" si="43"/>
        <v>0</v>
      </c>
      <c r="AR594" s="23" t="s">
        <v>122</v>
      </c>
      <c r="AT594" s="23" t="s">
        <v>206</v>
      </c>
      <c r="AU594" s="23" t="s">
        <v>81</v>
      </c>
      <c r="AY594" s="23" t="s">
        <v>204</v>
      </c>
      <c r="BE594" s="184">
        <f t="shared" si="44"/>
        <v>0</v>
      </c>
      <c r="BF594" s="184">
        <f t="shared" si="45"/>
        <v>0</v>
      </c>
      <c r="BG594" s="184">
        <f t="shared" si="46"/>
        <v>0</v>
      </c>
      <c r="BH594" s="184">
        <f t="shared" si="47"/>
        <v>0</v>
      </c>
      <c r="BI594" s="184">
        <f t="shared" si="48"/>
        <v>0</v>
      </c>
      <c r="BJ594" s="23" t="s">
        <v>79</v>
      </c>
      <c r="BK594" s="184">
        <f t="shared" si="49"/>
        <v>0</v>
      </c>
      <c r="BL594" s="23" t="s">
        <v>122</v>
      </c>
      <c r="BM594" s="23" t="s">
        <v>1255</v>
      </c>
    </row>
    <row r="595" spans="2:65" s="1" customFormat="1" ht="25.5" customHeight="1" x14ac:dyDescent="0.35">
      <c r="B595" s="172"/>
      <c r="C595" s="173" t="s">
        <v>1256</v>
      </c>
      <c r="D595" s="173" t="s">
        <v>206</v>
      </c>
      <c r="E595" s="174" t="s">
        <v>1257</v>
      </c>
      <c r="F595" s="175" t="s">
        <v>1258</v>
      </c>
      <c r="G595" s="176" t="s">
        <v>285</v>
      </c>
      <c r="H595" s="177">
        <v>1.5</v>
      </c>
      <c r="I595" s="178"/>
      <c r="J595" s="179">
        <f t="shared" si="40"/>
        <v>0</v>
      </c>
      <c r="K595" s="175" t="s">
        <v>5</v>
      </c>
      <c r="L595" s="40"/>
      <c r="M595" s="180" t="s">
        <v>5</v>
      </c>
      <c r="N595" s="181" t="s">
        <v>42</v>
      </c>
      <c r="O595" s="41"/>
      <c r="P595" s="182">
        <f t="shared" si="41"/>
        <v>0</v>
      </c>
      <c r="Q595" s="182">
        <v>0</v>
      </c>
      <c r="R595" s="182">
        <f t="shared" si="42"/>
        <v>0</v>
      </c>
      <c r="S595" s="182">
        <v>0</v>
      </c>
      <c r="T595" s="183">
        <f t="shared" si="43"/>
        <v>0</v>
      </c>
      <c r="AR595" s="23" t="s">
        <v>122</v>
      </c>
      <c r="AT595" s="23" t="s">
        <v>206</v>
      </c>
      <c r="AU595" s="23" t="s">
        <v>81</v>
      </c>
      <c r="AY595" s="23" t="s">
        <v>204</v>
      </c>
      <c r="BE595" s="184">
        <f t="shared" si="44"/>
        <v>0</v>
      </c>
      <c r="BF595" s="184">
        <f t="shared" si="45"/>
        <v>0</v>
      </c>
      <c r="BG595" s="184">
        <f t="shared" si="46"/>
        <v>0</v>
      </c>
      <c r="BH595" s="184">
        <f t="shared" si="47"/>
        <v>0</v>
      </c>
      <c r="BI595" s="184">
        <f t="shared" si="48"/>
        <v>0</v>
      </c>
      <c r="BJ595" s="23" t="s">
        <v>79</v>
      </c>
      <c r="BK595" s="184">
        <f t="shared" si="49"/>
        <v>0</v>
      </c>
      <c r="BL595" s="23" t="s">
        <v>122</v>
      </c>
      <c r="BM595" s="23" t="s">
        <v>1259</v>
      </c>
    </row>
    <row r="596" spans="2:65" s="1" customFormat="1" ht="25.5" customHeight="1" x14ac:dyDescent="0.35">
      <c r="B596" s="172"/>
      <c r="C596" s="173" t="s">
        <v>1260</v>
      </c>
      <c r="D596" s="173" t="s">
        <v>206</v>
      </c>
      <c r="E596" s="174" t="s">
        <v>1261</v>
      </c>
      <c r="F596" s="175" t="s">
        <v>1262</v>
      </c>
      <c r="G596" s="176" t="s">
        <v>831</v>
      </c>
      <c r="H596" s="177">
        <v>2</v>
      </c>
      <c r="I596" s="178"/>
      <c r="J596" s="179">
        <f t="shared" si="40"/>
        <v>0</v>
      </c>
      <c r="K596" s="175" t="s">
        <v>5</v>
      </c>
      <c r="L596" s="40"/>
      <c r="M596" s="180" t="s">
        <v>5</v>
      </c>
      <c r="N596" s="181" t="s">
        <v>42</v>
      </c>
      <c r="O596" s="41"/>
      <c r="P596" s="182">
        <f t="shared" si="41"/>
        <v>0</v>
      </c>
      <c r="Q596" s="182">
        <v>0</v>
      </c>
      <c r="R596" s="182">
        <f t="shared" si="42"/>
        <v>0</v>
      </c>
      <c r="S596" s="182">
        <v>0</v>
      </c>
      <c r="T596" s="183">
        <f t="shared" si="43"/>
        <v>0</v>
      </c>
      <c r="AR596" s="23" t="s">
        <v>122</v>
      </c>
      <c r="AT596" s="23" t="s">
        <v>206</v>
      </c>
      <c r="AU596" s="23" t="s">
        <v>81</v>
      </c>
      <c r="AY596" s="23" t="s">
        <v>204</v>
      </c>
      <c r="BE596" s="184">
        <f t="shared" si="44"/>
        <v>0</v>
      </c>
      <c r="BF596" s="184">
        <f t="shared" si="45"/>
        <v>0</v>
      </c>
      <c r="BG596" s="184">
        <f t="shared" si="46"/>
        <v>0</v>
      </c>
      <c r="BH596" s="184">
        <f t="shared" si="47"/>
        <v>0</v>
      </c>
      <c r="BI596" s="184">
        <f t="shared" si="48"/>
        <v>0</v>
      </c>
      <c r="BJ596" s="23" t="s">
        <v>79</v>
      </c>
      <c r="BK596" s="184">
        <f t="shared" si="49"/>
        <v>0</v>
      </c>
      <c r="BL596" s="23" t="s">
        <v>122</v>
      </c>
      <c r="BM596" s="23" t="s">
        <v>1263</v>
      </c>
    </row>
    <row r="597" spans="2:65" s="1" customFormat="1" ht="25.5" customHeight="1" x14ac:dyDescent="0.35">
      <c r="B597" s="172"/>
      <c r="C597" s="173" t="s">
        <v>1264</v>
      </c>
      <c r="D597" s="173" t="s">
        <v>206</v>
      </c>
      <c r="E597" s="174" t="s">
        <v>1265</v>
      </c>
      <c r="F597" s="175" t="s">
        <v>1266</v>
      </c>
      <c r="G597" s="176" t="s">
        <v>831</v>
      </c>
      <c r="H597" s="177">
        <v>8</v>
      </c>
      <c r="I597" s="178"/>
      <c r="J597" s="179">
        <f t="shared" si="40"/>
        <v>0</v>
      </c>
      <c r="K597" s="175" t="s">
        <v>5</v>
      </c>
      <c r="L597" s="40"/>
      <c r="M597" s="180" t="s">
        <v>5</v>
      </c>
      <c r="N597" s="181" t="s">
        <v>42</v>
      </c>
      <c r="O597" s="41"/>
      <c r="P597" s="182">
        <f t="shared" si="41"/>
        <v>0</v>
      </c>
      <c r="Q597" s="182">
        <v>0</v>
      </c>
      <c r="R597" s="182">
        <f t="shared" si="42"/>
        <v>0</v>
      </c>
      <c r="S597" s="182">
        <v>0</v>
      </c>
      <c r="T597" s="183">
        <f t="shared" si="43"/>
        <v>0</v>
      </c>
      <c r="AR597" s="23" t="s">
        <v>122</v>
      </c>
      <c r="AT597" s="23" t="s">
        <v>206</v>
      </c>
      <c r="AU597" s="23" t="s">
        <v>81</v>
      </c>
      <c r="AY597" s="23" t="s">
        <v>204</v>
      </c>
      <c r="BE597" s="184">
        <f t="shared" si="44"/>
        <v>0</v>
      </c>
      <c r="BF597" s="184">
        <f t="shared" si="45"/>
        <v>0</v>
      </c>
      <c r="BG597" s="184">
        <f t="shared" si="46"/>
        <v>0</v>
      </c>
      <c r="BH597" s="184">
        <f t="shared" si="47"/>
        <v>0</v>
      </c>
      <c r="BI597" s="184">
        <f t="shared" si="48"/>
        <v>0</v>
      </c>
      <c r="BJ597" s="23" t="s">
        <v>79</v>
      </c>
      <c r="BK597" s="184">
        <f t="shared" si="49"/>
        <v>0</v>
      </c>
      <c r="BL597" s="23" t="s">
        <v>122</v>
      </c>
      <c r="BM597" s="23" t="s">
        <v>1267</v>
      </c>
    </row>
    <row r="598" spans="2:65" s="1" customFormat="1" ht="25.5" customHeight="1" x14ac:dyDescent="0.35">
      <c r="B598" s="172"/>
      <c r="C598" s="173" t="s">
        <v>1268</v>
      </c>
      <c r="D598" s="173" t="s">
        <v>206</v>
      </c>
      <c r="E598" s="174" t="s">
        <v>1269</v>
      </c>
      <c r="F598" s="175" t="s">
        <v>1270</v>
      </c>
      <c r="G598" s="176" t="s">
        <v>285</v>
      </c>
      <c r="H598" s="177">
        <v>1.2</v>
      </c>
      <c r="I598" s="178"/>
      <c r="J598" s="179">
        <f t="shared" si="40"/>
        <v>0</v>
      </c>
      <c r="K598" s="175" t="s">
        <v>5</v>
      </c>
      <c r="L598" s="40"/>
      <c r="M598" s="180" t="s">
        <v>5</v>
      </c>
      <c r="N598" s="181" t="s">
        <v>42</v>
      </c>
      <c r="O598" s="41"/>
      <c r="P598" s="182">
        <f t="shared" si="41"/>
        <v>0</v>
      </c>
      <c r="Q598" s="182">
        <v>0</v>
      </c>
      <c r="R598" s="182">
        <f t="shared" si="42"/>
        <v>0</v>
      </c>
      <c r="S598" s="182">
        <v>0</v>
      </c>
      <c r="T598" s="183">
        <f t="shared" si="43"/>
        <v>0</v>
      </c>
      <c r="AR598" s="23" t="s">
        <v>122</v>
      </c>
      <c r="AT598" s="23" t="s">
        <v>206</v>
      </c>
      <c r="AU598" s="23" t="s">
        <v>81</v>
      </c>
      <c r="AY598" s="23" t="s">
        <v>204</v>
      </c>
      <c r="BE598" s="184">
        <f t="shared" si="44"/>
        <v>0</v>
      </c>
      <c r="BF598" s="184">
        <f t="shared" si="45"/>
        <v>0</v>
      </c>
      <c r="BG598" s="184">
        <f t="shared" si="46"/>
        <v>0</v>
      </c>
      <c r="BH598" s="184">
        <f t="shared" si="47"/>
        <v>0</v>
      </c>
      <c r="BI598" s="184">
        <f t="shared" si="48"/>
        <v>0</v>
      </c>
      <c r="BJ598" s="23" t="s">
        <v>79</v>
      </c>
      <c r="BK598" s="184">
        <f t="shared" si="49"/>
        <v>0</v>
      </c>
      <c r="BL598" s="23" t="s">
        <v>122</v>
      </c>
      <c r="BM598" s="23" t="s">
        <v>1271</v>
      </c>
    </row>
    <row r="599" spans="2:65" s="1" customFormat="1" ht="25.5" customHeight="1" x14ac:dyDescent="0.35">
      <c r="B599" s="172"/>
      <c r="C599" s="173" t="s">
        <v>1272</v>
      </c>
      <c r="D599" s="173" t="s">
        <v>206</v>
      </c>
      <c r="E599" s="174" t="s">
        <v>1273</v>
      </c>
      <c r="F599" s="175" t="s">
        <v>1274</v>
      </c>
      <c r="G599" s="176" t="s">
        <v>285</v>
      </c>
      <c r="H599" s="177">
        <v>0.93</v>
      </c>
      <c r="I599" s="178"/>
      <c r="J599" s="179">
        <f t="shared" si="40"/>
        <v>0</v>
      </c>
      <c r="K599" s="175" t="s">
        <v>5</v>
      </c>
      <c r="L599" s="40"/>
      <c r="M599" s="180" t="s">
        <v>5</v>
      </c>
      <c r="N599" s="181" t="s">
        <v>42</v>
      </c>
      <c r="O599" s="41"/>
      <c r="P599" s="182">
        <f t="shared" si="41"/>
        <v>0</v>
      </c>
      <c r="Q599" s="182">
        <v>0</v>
      </c>
      <c r="R599" s="182">
        <f t="shared" si="42"/>
        <v>0</v>
      </c>
      <c r="S599" s="182">
        <v>0</v>
      </c>
      <c r="T599" s="183">
        <f t="shared" si="43"/>
        <v>0</v>
      </c>
      <c r="AR599" s="23" t="s">
        <v>122</v>
      </c>
      <c r="AT599" s="23" t="s">
        <v>206</v>
      </c>
      <c r="AU599" s="23" t="s">
        <v>81</v>
      </c>
      <c r="AY599" s="23" t="s">
        <v>204</v>
      </c>
      <c r="BE599" s="184">
        <f t="shared" si="44"/>
        <v>0</v>
      </c>
      <c r="BF599" s="184">
        <f t="shared" si="45"/>
        <v>0</v>
      </c>
      <c r="BG599" s="184">
        <f t="shared" si="46"/>
        <v>0</v>
      </c>
      <c r="BH599" s="184">
        <f t="shared" si="47"/>
        <v>0</v>
      </c>
      <c r="BI599" s="184">
        <f t="shared" si="48"/>
        <v>0</v>
      </c>
      <c r="BJ599" s="23" t="s">
        <v>79</v>
      </c>
      <c r="BK599" s="184">
        <f t="shared" si="49"/>
        <v>0</v>
      </c>
      <c r="BL599" s="23" t="s">
        <v>122</v>
      </c>
      <c r="BM599" s="23" t="s">
        <v>1275</v>
      </c>
    </row>
    <row r="600" spans="2:65" s="1" customFormat="1" ht="25.5" customHeight="1" x14ac:dyDescent="0.35">
      <c r="B600" s="172"/>
      <c r="C600" s="173" t="s">
        <v>1276</v>
      </c>
      <c r="D600" s="173" t="s">
        <v>206</v>
      </c>
      <c r="E600" s="174" t="s">
        <v>1277</v>
      </c>
      <c r="F600" s="175" t="s">
        <v>1278</v>
      </c>
      <c r="G600" s="176" t="s">
        <v>831</v>
      </c>
      <c r="H600" s="177">
        <v>1</v>
      </c>
      <c r="I600" s="178"/>
      <c r="J600" s="179">
        <f t="shared" si="40"/>
        <v>0</v>
      </c>
      <c r="K600" s="175" t="s">
        <v>5</v>
      </c>
      <c r="L600" s="40"/>
      <c r="M600" s="180" t="s">
        <v>5</v>
      </c>
      <c r="N600" s="181" t="s">
        <v>42</v>
      </c>
      <c r="O600" s="41"/>
      <c r="P600" s="182">
        <f t="shared" si="41"/>
        <v>0</v>
      </c>
      <c r="Q600" s="182">
        <v>0</v>
      </c>
      <c r="R600" s="182">
        <f t="shared" si="42"/>
        <v>0</v>
      </c>
      <c r="S600" s="182">
        <v>0</v>
      </c>
      <c r="T600" s="183">
        <f t="shared" si="43"/>
        <v>0</v>
      </c>
      <c r="AR600" s="23" t="s">
        <v>122</v>
      </c>
      <c r="AT600" s="23" t="s">
        <v>206</v>
      </c>
      <c r="AU600" s="23" t="s">
        <v>81</v>
      </c>
      <c r="AY600" s="23" t="s">
        <v>204</v>
      </c>
      <c r="BE600" s="184">
        <f t="shared" si="44"/>
        <v>0</v>
      </c>
      <c r="BF600" s="184">
        <f t="shared" si="45"/>
        <v>0</v>
      </c>
      <c r="BG600" s="184">
        <f t="shared" si="46"/>
        <v>0</v>
      </c>
      <c r="BH600" s="184">
        <f t="shared" si="47"/>
        <v>0</v>
      </c>
      <c r="BI600" s="184">
        <f t="shared" si="48"/>
        <v>0</v>
      </c>
      <c r="BJ600" s="23" t="s">
        <v>79</v>
      </c>
      <c r="BK600" s="184">
        <f t="shared" si="49"/>
        <v>0</v>
      </c>
      <c r="BL600" s="23" t="s">
        <v>122</v>
      </c>
      <c r="BM600" s="23" t="s">
        <v>1279</v>
      </c>
    </row>
    <row r="601" spans="2:65" s="1" customFormat="1" ht="38.25" customHeight="1" x14ac:dyDescent="0.35">
      <c r="B601" s="172"/>
      <c r="C601" s="173" t="s">
        <v>1280</v>
      </c>
      <c r="D601" s="173" t="s">
        <v>206</v>
      </c>
      <c r="E601" s="174" t="s">
        <v>1281</v>
      </c>
      <c r="F601" s="175" t="s">
        <v>1282</v>
      </c>
      <c r="G601" s="176" t="s">
        <v>265</v>
      </c>
      <c r="H601" s="177">
        <v>3.7440000000000002</v>
      </c>
      <c r="I601" s="178"/>
      <c r="J601" s="179">
        <f t="shared" si="40"/>
        <v>0</v>
      </c>
      <c r="K601" s="175" t="s">
        <v>210</v>
      </c>
      <c r="L601" s="40"/>
      <c r="M601" s="180" t="s">
        <v>5</v>
      </c>
      <c r="N601" s="181" t="s">
        <v>42</v>
      </c>
      <c r="O601" s="41"/>
      <c r="P601" s="182">
        <f t="shared" si="41"/>
        <v>0</v>
      </c>
      <c r="Q601" s="182">
        <v>0</v>
      </c>
      <c r="R601" s="182">
        <f t="shared" si="42"/>
        <v>0</v>
      </c>
      <c r="S601" s="182">
        <v>0</v>
      </c>
      <c r="T601" s="183">
        <f t="shared" si="43"/>
        <v>0</v>
      </c>
      <c r="AR601" s="23" t="s">
        <v>122</v>
      </c>
      <c r="AT601" s="23" t="s">
        <v>206</v>
      </c>
      <c r="AU601" s="23" t="s">
        <v>81</v>
      </c>
      <c r="AY601" s="23" t="s">
        <v>204</v>
      </c>
      <c r="BE601" s="184">
        <f t="shared" si="44"/>
        <v>0</v>
      </c>
      <c r="BF601" s="184">
        <f t="shared" si="45"/>
        <v>0</v>
      </c>
      <c r="BG601" s="184">
        <f t="shared" si="46"/>
        <v>0</v>
      </c>
      <c r="BH601" s="184">
        <f t="shared" si="47"/>
        <v>0</v>
      </c>
      <c r="BI601" s="184">
        <f t="shared" si="48"/>
        <v>0</v>
      </c>
      <c r="BJ601" s="23" t="s">
        <v>79</v>
      </c>
      <c r="BK601" s="184">
        <f t="shared" si="49"/>
        <v>0</v>
      </c>
      <c r="BL601" s="23" t="s">
        <v>122</v>
      </c>
      <c r="BM601" s="23" t="s">
        <v>1283</v>
      </c>
    </row>
    <row r="602" spans="2:65" s="10" customFormat="1" ht="29.9" customHeight="1" x14ac:dyDescent="0.35">
      <c r="B602" s="159"/>
      <c r="D602" s="160" t="s">
        <v>70</v>
      </c>
      <c r="E602" s="170" t="s">
        <v>1284</v>
      </c>
      <c r="F602" s="170" t="s">
        <v>1285</v>
      </c>
      <c r="I602" s="162"/>
      <c r="J602" s="171">
        <f>BK602</f>
        <v>0</v>
      </c>
      <c r="L602" s="159"/>
      <c r="M602" s="164"/>
      <c r="N602" s="165"/>
      <c r="O602" s="165"/>
      <c r="P602" s="166">
        <f>SUM(P603:P687)</f>
        <v>0</v>
      </c>
      <c r="Q602" s="165"/>
      <c r="R602" s="166">
        <f>SUM(R603:R687)</f>
        <v>2.2685250000000004E-2</v>
      </c>
      <c r="S602" s="165"/>
      <c r="T602" s="167">
        <f>SUM(T603:T687)</f>
        <v>0</v>
      </c>
      <c r="AR602" s="160" t="s">
        <v>81</v>
      </c>
      <c r="AT602" s="168" t="s">
        <v>70</v>
      </c>
      <c r="AU602" s="168" t="s">
        <v>79</v>
      </c>
      <c r="AY602" s="160" t="s">
        <v>204</v>
      </c>
      <c r="BK602" s="169">
        <f>SUM(BK603:BK687)</f>
        <v>0</v>
      </c>
    </row>
    <row r="603" spans="2:65" s="1" customFormat="1" ht="25.5" customHeight="1" x14ac:dyDescent="0.35">
      <c r="B603" s="172"/>
      <c r="C603" s="173" t="s">
        <v>1286</v>
      </c>
      <c r="D603" s="173" t="s">
        <v>206</v>
      </c>
      <c r="E603" s="174" t="s">
        <v>1287</v>
      </c>
      <c r="F603" s="175" t="s">
        <v>1288</v>
      </c>
      <c r="G603" s="176" t="s">
        <v>276</v>
      </c>
      <c r="H603" s="177">
        <v>8.6630000000000003</v>
      </c>
      <c r="I603" s="178"/>
      <c r="J603" s="179">
        <f>ROUND(I603*H603,2)</f>
        <v>0</v>
      </c>
      <c r="K603" s="175" t="s">
        <v>5</v>
      </c>
      <c r="L603" s="40"/>
      <c r="M603" s="180" t="s">
        <v>5</v>
      </c>
      <c r="N603" s="181" t="s">
        <v>42</v>
      </c>
      <c r="O603" s="41"/>
      <c r="P603" s="182">
        <f>O603*H603</f>
        <v>0</v>
      </c>
      <c r="Q603" s="182">
        <v>1.4999999999999999E-4</v>
      </c>
      <c r="R603" s="182">
        <f>Q603*H603</f>
        <v>1.29945E-3</v>
      </c>
      <c r="S603" s="182">
        <v>0</v>
      </c>
      <c r="T603" s="183">
        <f>S603*H603</f>
        <v>0</v>
      </c>
      <c r="AR603" s="23" t="s">
        <v>122</v>
      </c>
      <c r="AT603" s="23" t="s">
        <v>206</v>
      </c>
      <c r="AU603" s="23" t="s">
        <v>81</v>
      </c>
      <c r="AY603" s="23" t="s">
        <v>204</v>
      </c>
      <c r="BE603" s="184">
        <f>IF(N603="základní",J603,0)</f>
        <v>0</v>
      </c>
      <c r="BF603" s="184">
        <f>IF(N603="snížená",J603,0)</f>
        <v>0</v>
      </c>
      <c r="BG603" s="184">
        <f>IF(N603="zákl. přenesená",J603,0)</f>
        <v>0</v>
      </c>
      <c r="BH603" s="184">
        <f>IF(N603="sníž. přenesená",J603,0)</f>
        <v>0</v>
      </c>
      <c r="BI603" s="184">
        <f>IF(N603="nulová",J603,0)</f>
        <v>0</v>
      </c>
      <c r="BJ603" s="23" t="s">
        <v>79</v>
      </c>
      <c r="BK603" s="184">
        <f>ROUND(I603*H603,2)</f>
        <v>0</v>
      </c>
      <c r="BL603" s="23" t="s">
        <v>122</v>
      </c>
      <c r="BM603" s="23" t="s">
        <v>1289</v>
      </c>
    </row>
    <row r="604" spans="2:65" s="11" customFormat="1" x14ac:dyDescent="0.35">
      <c r="B604" s="185"/>
      <c r="D604" s="186" t="s">
        <v>213</v>
      </c>
      <c r="E604" s="187" t="s">
        <v>5</v>
      </c>
      <c r="F604" s="188" t="s">
        <v>1290</v>
      </c>
      <c r="H604" s="189">
        <v>8.6630000000000003</v>
      </c>
      <c r="I604" s="190"/>
      <c r="L604" s="185"/>
      <c r="M604" s="191"/>
      <c r="N604" s="192"/>
      <c r="O604" s="192"/>
      <c r="P604" s="192"/>
      <c r="Q604" s="192"/>
      <c r="R604" s="192"/>
      <c r="S604" s="192"/>
      <c r="T604" s="193"/>
      <c r="AT604" s="187" t="s">
        <v>213</v>
      </c>
      <c r="AU604" s="187" t="s">
        <v>81</v>
      </c>
      <c r="AV604" s="11" t="s">
        <v>81</v>
      </c>
      <c r="AW604" s="11" t="s">
        <v>35</v>
      </c>
      <c r="AX604" s="11" t="s">
        <v>71</v>
      </c>
      <c r="AY604" s="187" t="s">
        <v>204</v>
      </c>
    </row>
    <row r="605" spans="2:65" s="12" customFormat="1" x14ac:dyDescent="0.35">
      <c r="B605" s="194"/>
      <c r="D605" s="186" t="s">
        <v>213</v>
      </c>
      <c r="E605" s="195" t="s">
        <v>5</v>
      </c>
      <c r="F605" s="196" t="s">
        <v>215</v>
      </c>
      <c r="H605" s="197">
        <v>8.6630000000000003</v>
      </c>
      <c r="I605" s="198"/>
      <c r="L605" s="194"/>
      <c r="M605" s="199"/>
      <c r="N605" s="200"/>
      <c r="O605" s="200"/>
      <c r="P605" s="200"/>
      <c r="Q605" s="200"/>
      <c r="R605" s="200"/>
      <c r="S605" s="200"/>
      <c r="T605" s="201"/>
      <c r="AT605" s="195" t="s">
        <v>213</v>
      </c>
      <c r="AU605" s="195" t="s">
        <v>81</v>
      </c>
      <c r="AV605" s="12" t="s">
        <v>211</v>
      </c>
      <c r="AW605" s="12" t="s">
        <v>35</v>
      </c>
      <c r="AX605" s="12" t="s">
        <v>79</v>
      </c>
      <c r="AY605" s="195" t="s">
        <v>204</v>
      </c>
    </row>
    <row r="606" spans="2:65" s="1" customFormat="1" ht="25.5" customHeight="1" x14ac:dyDescent="0.35">
      <c r="B606" s="172"/>
      <c r="C606" s="173" t="s">
        <v>1291</v>
      </c>
      <c r="D606" s="173" t="s">
        <v>206</v>
      </c>
      <c r="E606" s="174" t="s">
        <v>1292</v>
      </c>
      <c r="F606" s="175" t="s">
        <v>1293</v>
      </c>
      <c r="G606" s="176" t="s">
        <v>276</v>
      </c>
      <c r="H606" s="177">
        <v>6.02</v>
      </c>
      <c r="I606" s="178"/>
      <c r="J606" s="179">
        <f>ROUND(I606*H606,2)</f>
        <v>0</v>
      </c>
      <c r="K606" s="175" t="s">
        <v>5</v>
      </c>
      <c r="L606" s="40"/>
      <c r="M606" s="180" t="s">
        <v>5</v>
      </c>
      <c r="N606" s="181" t="s">
        <v>42</v>
      </c>
      <c r="O606" s="41"/>
      <c r="P606" s="182">
        <f>O606*H606</f>
        <v>0</v>
      </c>
      <c r="Q606" s="182">
        <v>1.4999999999999999E-4</v>
      </c>
      <c r="R606" s="182">
        <f>Q606*H606</f>
        <v>9.0299999999999983E-4</v>
      </c>
      <c r="S606" s="182">
        <v>0</v>
      </c>
      <c r="T606" s="183">
        <f>S606*H606</f>
        <v>0</v>
      </c>
      <c r="AR606" s="23" t="s">
        <v>122</v>
      </c>
      <c r="AT606" s="23" t="s">
        <v>206</v>
      </c>
      <c r="AU606" s="23" t="s">
        <v>81</v>
      </c>
      <c r="AY606" s="23" t="s">
        <v>204</v>
      </c>
      <c r="BE606" s="184">
        <f>IF(N606="základní",J606,0)</f>
        <v>0</v>
      </c>
      <c r="BF606" s="184">
        <f>IF(N606="snížená",J606,0)</f>
        <v>0</v>
      </c>
      <c r="BG606" s="184">
        <f>IF(N606="zákl. přenesená",J606,0)</f>
        <v>0</v>
      </c>
      <c r="BH606" s="184">
        <f>IF(N606="sníž. přenesená",J606,0)</f>
        <v>0</v>
      </c>
      <c r="BI606" s="184">
        <f>IF(N606="nulová",J606,0)</f>
        <v>0</v>
      </c>
      <c r="BJ606" s="23" t="s">
        <v>79</v>
      </c>
      <c r="BK606" s="184">
        <f>ROUND(I606*H606,2)</f>
        <v>0</v>
      </c>
      <c r="BL606" s="23" t="s">
        <v>122</v>
      </c>
      <c r="BM606" s="23" t="s">
        <v>1294</v>
      </c>
    </row>
    <row r="607" spans="2:65" s="11" customFormat="1" x14ac:dyDescent="0.35">
      <c r="B607" s="185"/>
      <c r="D607" s="186" t="s">
        <v>213</v>
      </c>
      <c r="E607" s="187" t="s">
        <v>5</v>
      </c>
      <c r="F607" s="188" t="s">
        <v>1295</v>
      </c>
      <c r="H607" s="189">
        <v>6.02</v>
      </c>
      <c r="I607" s="190"/>
      <c r="L607" s="185"/>
      <c r="M607" s="191"/>
      <c r="N607" s="192"/>
      <c r="O607" s="192"/>
      <c r="P607" s="192"/>
      <c r="Q607" s="192"/>
      <c r="R607" s="192"/>
      <c r="S607" s="192"/>
      <c r="T607" s="193"/>
      <c r="AT607" s="187" t="s">
        <v>213</v>
      </c>
      <c r="AU607" s="187" t="s">
        <v>81</v>
      </c>
      <c r="AV607" s="11" t="s">
        <v>81</v>
      </c>
      <c r="AW607" s="11" t="s">
        <v>35</v>
      </c>
      <c r="AX607" s="11" t="s">
        <v>71</v>
      </c>
      <c r="AY607" s="187" t="s">
        <v>204</v>
      </c>
    </row>
    <row r="608" spans="2:65" s="12" customFormat="1" x14ac:dyDescent="0.35">
      <c r="B608" s="194"/>
      <c r="D608" s="186" t="s">
        <v>213</v>
      </c>
      <c r="E608" s="195" t="s">
        <v>5</v>
      </c>
      <c r="F608" s="196" t="s">
        <v>215</v>
      </c>
      <c r="H608" s="197">
        <v>6.02</v>
      </c>
      <c r="I608" s="198"/>
      <c r="L608" s="194"/>
      <c r="M608" s="199"/>
      <c r="N608" s="200"/>
      <c r="O608" s="200"/>
      <c r="P608" s="200"/>
      <c r="Q608" s="200"/>
      <c r="R608" s="200"/>
      <c r="S608" s="200"/>
      <c r="T608" s="201"/>
      <c r="AT608" s="195" t="s">
        <v>213</v>
      </c>
      <c r="AU608" s="195" t="s">
        <v>81</v>
      </c>
      <c r="AV608" s="12" t="s">
        <v>211</v>
      </c>
      <c r="AW608" s="12" t="s">
        <v>35</v>
      </c>
      <c r="AX608" s="12" t="s">
        <v>79</v>
      </c>
      <c r="AY608" s="195" t="s">
        <v>204</v>
      </c>
    </row>
    <row r="609" spans="2:65" s="1" customFormat="1" ht="25.5" customHeight="1" x14ac:dyDescent="0.35">
      <c r="B609" s="172"/>
      <c r="C609" s="173" t="s">
        <v>1296</v>
      </c>
      <c r="D609" s="173" t="s">
        <v>206</v>
      </c>
      <c r="E609" s="174" t="s">
        <v>1297</v>
      </c>
      <c r="F609" s="175" t="s">
        <v>1298</v>
      </c>
      <c r="G609" s="176" t="s">
        <v>276</v>
      </c>
      <c r="H609" s="177">
        <v>11.962999999999999</v>
      </c>
      <c r="I609" s="178"/>
      <c r="J609" s="179">
        <f>ROUND(I609*H609,2)</f>
        <v>0</v>
      </c>
      <c r="K609" s="175" t="s">
        <v>5</v>
      </c>
      <c r="L609" s="40"/>
      <c r="M609" s="180" t="s">
        <v>5</v>
      </c>
      <c r="N609" s="181" t="s">
        <v>42</v>
      </c>
      <c r="O609" s="41"/>
      <c r="P609" s="182">
        <f>O609*H609</f>
        <v>0</v>
      </c>
      <c r="Q609" s="182">
        <v>1.4999999999999999E-4</v>
      </c>
      <c r="R609" s="182">
        <f>Q609*H609</f>
        <v>1.7944499999999997E-3</v>
      </c>
      <c r="S609" s="182">
        <v>0</v>
      </c>
      <c r="T609" s="183">
        <f>S609*H609</f>
        <v>0</v>
      </c>
      <c r="AR609" s="23" t="s">
        <v>122</v>
      </c>
      <c r="AT609" s="23" t="s">
        <v>206</v>
      </c>
      <c r="AU609" s="23" t="s">
        <v>81</v>
      </c>
      <c r="AY609" s="23" t="s">
        <v>204</v>
      </c>
      <c r="BE609" s="184">
        <f>IF(N609="základní",J609,0)</f>
        <v>0</v>
      </c>
      <c r="BF609" s="184">
        <f>IF(N609="snížená",J609,0)</f>
        <v>0</v>
      </c>
      <c r="BG609" s="184">
        <f>IF(N609="zákl. přenesená",J609,0)</f>
        <v>0</v>
      </c>
      <c r="BH609" s="184">
        <f>IF(N609="sníž. přenesená",J609,0)</f>
        <v>0</v>
      </c>
      <c r="BI609" s="184">
        <f>IF(N609="nulová",J609,0)</f>
        <v>0</v>
      </c>
      <c r="BJ609" s="23" t="s">
        <v>79</v>
      </c>
      <c r="BK609" s="184">
        <f>ROUND(I609*H609,2)</f>
        <v>0</v>
      </c>
      <c r="BL609" s="23" t="s">
        <v>122</v>
      </c>
      <c r="BM609" s="23" t="s">
        <v>1299</v>
      </c>
    </row>
    <row r="610" spans="2:65" s="11" customFormat="1" x14ac:dyDescent="0.35">
      <c r="B610" s="185"/>
      <c r="D610" s="186" t="s">
        <v>213</v>
      </c>
      <c r="E610" s="187" t="s">
        <v>5</v>
      </c>
      <c r="F610" s="188" t="s">
        <v>1300</v>
      </c>
      <c r="H610" s="189">
        <v>11.962999999999999</v>
      </c>
      <c r="I610" s="190"/>
      <c r="L610" s="185"/>
      <c r="M610" s="191"/>
      <c r="N610" s="192"/>
      <c r="O610" s="192"/>
      <c r="P610" s="192"/>
      <c r="Q610" s="192"/>
      <c r="R610" s="192"/>
      <c r="S610" s="192"/>
      <c r="T610" s="193"/>
      <c r="AT610" s="187" t="s">
        <v>213</v>
      </c>
      <c r="AU610" s="187" t="s">
        <v>81</v>
      </c>
      <c r="AV610" s="11" t="s">
        <v>81</v>
      </c>
      <c r="AW610" s="11" t="s">
        <v>35</v>
      </c>
      <c r="AX610" s="11" t="s">
        <v>79</v>
      </c>
      <c r="AY610" s="187" t="s">
        <v>204</v>
      </c>
    </row>
    <row r="611" spans="2:65" s="12" customFormat="1" x14ac:dyDescent="0.35">
      <c r="B611" s="194"/>
      <c r="D611" s="186" t="s">
        <v>213</v>
      </c>
      <c r="E611" s="195" t="s">
        <v>5</v>
      </c>
      <c r="F611" s="196" t="s">
        <v>215</v>
      </c>
      <c r="H611" s="197">
        <v>11.962999999999999</v>
      </c>
      <c r="I611" s="198"/>
      <c r="L611" s="194"/>
      <c r="M611" s="199"/>
      <c r="N611" s="200"/>
      <c r="O611" s="200"/>
      <c r="P611" s="200"/>
      <c r="Q611" s="200"/>
      <c r="R611" s="200"/>
      <c r="S611" s="200"/>
      <c r="T611" s="201"/>
      <c r="AT611" s="195" t="s">
        <v>213</v>
      </c>
      <c r="AU611" s="195" t="s">
        <v>81</v>
      </c>
      <c r="AV611" s="12" t="s">
        <v>211</v>
      </c>
      <c r="AW611" s="12" t="s">
        <v>35</v>
      </c>
      <c r="AX611" s="12" t="s">
        <v>71</v>
      </c>
      <c r="AY611" s="195" t="s">
        <v>204</v>
      </c>
    </row>
    <row r="612" spans="2:65" s="1" customFormat="1" ht="25.5" customHeight="1" x14ac:dyDescent="0.35">
      <c r="B612" s="172"/>
      <c r="C612" s="173" t="s">
        <v>1301</v>
      </c>
      <c r="D612" s="173" t="s">
        <v>206</v>
      </c>
      <c r="E612" s="174" t="s">
        <v>1302</v>
      </c>
      <c r="F612" s="175" t="s">
        <v>1303</v>
      </c>
      <c r="G612" s="176" t="s">
        <v>276</v>
      </c>
      <c r="H612" s="177">
        <v>9.7629999999999999</v>
      </c>
      <c r="I612" s="178"/>
      <c r="J612" s="179">
        <f>ROUND(I612*H612,2)</f>
        <v>0</v>
      </c>
      <c r="K612" s="175" t="s">
        <v>5</v>
      </c>
      <c r="L612" s="40"/>
      <c r="M612" s="180" t="s">
        <v>5</v>
      </c>
      <c r="N612" s="181" t="s">
        <v>42</v>
      </c>
      <c r="O612" s="41"/>
      <c r="P612" s="182">
        <f>O612*H612</f>
        <v>0</v>
      </c>
      <c r="Q612" s="182">
        <v>1.4999999999999999E-4</v>
      </c>
      <c r="R612" s="182">
        <f>Q612*H612</f>
        <v>1.46445E-3</v>
      </c>
      <c r="S612" s="182">
        <v>0</v>
      </c>
      <c r="T612" s="183">
        <f>S612*H612</f>
        <v>0</v>
      </c>
      <c r="AR612" s="23" t="s">
        <v>122</v>
      </c>
      <c r="AT612" s="23" t="s">
        <v>206</v>
      </c>
      <c r="AU612" s="23" t="s">
        <v>81</v>
      </c>
      <c r="AY612" s="23" t="s">
        <v>204</v>
      </c>
      <c r="BE612" s="184">
        <f>IF(N612="základní",J612,0)</f>
        <v>0</v>
      </c>
      <c r="BF612" s="184">
        <f>IF(N612="snížená",J612,0)</f>
        <v>0</v>
      </c>
      <c r="BG612" s="184">
        <f>IF(N612="zákl. přenesená",J612,0)</f>
        <v>0</v>
      </c>
      <c r="BH612" s="184">
        <f>IF(N612="sníž. přenesená",J612,0)</f>
        <v>0</v>
      </c>
      <c r="BI612" s="184">
        <f>IF(N612="nulová",J612,0)</f>
        <v>0</v>
      </c>
      <c r="BJ612" s="23" t="s">
        <v>79</v>
      </c>
      <c r="BK612" s="184">
        <f>ROUND(I612*H612,2)</f>
        <v>0</v>
      </c>
      <c r="BL612" s="23" t="s">
        <v>122</v>
      </c>
      <c r="BM612" s="23" t="s">
        <v>1304</v>
      </c>
    </row>
    <row r="613" spans="2:65" s="11" customFormat="1" x14ac:dyDescent="0.35">
      <c r="B613" s="185"/>
      <c r="D613" s="186" t="s">
        <v>213</v>
      </c>
      <c r="E613" s="187" t="s">
        <v>5</v>
      </c>
      <c r="F613" s="188" t="s">
        <v>1305</v>
      </c>
      <c r="H613" s="189">
        <v>9.7629999999999999</v>
      </c>
      <c r="I613" s="190"/>
      <c r="L613" s="185"/>
      <c r="M613" s="191"/>
      <c r="N613" s="192"/>
      <c r="O613" s="192"/>
      <c r="P613" s="192"/>
      <c r="Q613" s="192"/>
      <c r="R613" s="192"/>
      <c r="S613" s="192"/>
      <c r="T613" s="193"/>
      <c r="AT613" s="187" t="s">
        <v>213</v>
      </c>
      <c r="AU613" s="187" t="s">
        <v>81</v>
      </c>
      <c r="AV613" s="11" t="s">
        <v>81</v>
      </c>
      <c r="AW613" s="11" t="s">
        <v>35</v>
      </c>
      <c r="AX613" s="11" t="s">
        <v>79</v>
      </c>
      <c r="AY613" s="187" t="s">
        <v>204</v>
      </c>
    </row>
    <row r="614" spans="2:65" s="12" customFormat="1" x14ac:dyDescent="0.35">
      <c r="B614" s="194"/>
      <c r="D614" s="186" t="s">
        <v>213</v>
      </c>
      <c r="E614" s="195" t="s">
        <v>5</v>
      </c>
      <c r="F614" s="196" t="s">
        <v>215</v>
      </c>
      <c r="H614" s="197">
        <v>9.7629999999999999</v>
      </c>
      <c r="I614" s="198"/>
      <c r="L614" s="194"/>
      <c r="M614" s="199"/>
      <c r="N614" s="200"/>
      <c r="O614" s="200"/>
      <c r="P614" s="200"/>
      <c r="Q614" s="200"/>
      <c r="R614" s="200"/>
      <c r="S614" s="200"/>
      <c r="T614" s="201"/>
      <c r="AT614" s="195" t="s">
        <v>213</v>
      </c>
      <c r="AU614" s="195" t="s">
        <v>81</v>
      </c>
      <c r="AV614" s="12" t="s">
        <v>211</v>
      </c>
      <c r="AW614" s="12" t="s">
        <v>35</v>
      </c>
      <c r="AX614" s="12" t="s">
        <v>71</v>
      </c>
      <c r="AY614" s="195" t="s">
        <v>204</v>
      </c>
    </row>
    <row r="615" spans="2:65" s="1" customFormat="1" ht="25.5" customHeight="1" x14ac:dyDescent="0.35">
      <c r="B615" s="172"/>
      <c r="C615" s="173" t="s">
        <v>1306</v>
      </c>
      <c r="D615" s="173" t="s">
        <v>206</v>
      </c>
      <c r="E615" s="174" t="s">
        <v>1307</v>
      </c>
      <c r="F615" s="175" t="s">
        <v>1308</v>
      </c>
      <c r="G615" s="176" t="s">
        <v>276</v>
      </c>
      <c r="H615" s="177">
        <v>9.15</v>
      </c>
      <c r="I615" s="178"/>
      <c r="J615" s="179">
        <f>ROUND(I615*H615,2)</f>
        <v>0</v>
      </c>
      <c r="K615" s="175" t="s">
        <v>5</v>
      </c>
      <c r="L615" s="40"/>
      <c r="M615" s="180" t="s">
        <v>5</v>
      </c>
      <c r="N615" s="181" t="s">
        <v>42</v>
      </c>
      <c r="O615" s="41"/>
      <c r="P615" s="182">
        <f>O615*H615</f>
        <v>0</v>
      </c>
      <c r="Q615" s="182">
        <v>1.4999999999999999E-4</v>
      </c>
      <c r="R615" s="182">
        <f>Q615*H615</f>
        <v>1.3725E-3</v>
      </c>
      <c r="S615" s="182">
        <v>0</v>
      </c>
      <c r="T615" s="183">
        <f>S615*H615</f>
        <v>0</v>
      </c>
      <c r="AR615" s="23" t="s">
        <v>122</v>
      </c>
      <c r="AT615" s="23" t="s">
        <v>206</v>
      </c>
      <c r="AU615" s="23" t="s">
        <v>81</v>
      </c>
      <c r="AY615" s="23" t="s">
        <v>204</v>
      </c>
      <c r="BE615" s="184">
        <f>IF(N615="základní",J615,0)</f>
        <v>0</v>
      </c>
      <c r="BF615" s="184">
        <f>IF(N615="snížená",J615,0)</f>
        <v>0</v>
      </c>
      <c r="BG615" s="184">
        <f>IF(N615="zákl. přenesená",J615,0)</f>
        <v>0</v>
      </c>
      <c r="BH615" s="184">
        <f>IF(N615="sníž. přenesená",J615,0)</f>
        <v>0</v>
      </c>
      <c r="BI615" s="184">
        <f>IF(N615="nulová",J615,0)</f>
        <v>0</v>
      </c>
      <c r="BJ615" s="23" t="s">
        <v>79</v>
      </c>
      <c r="BK615" s="184">
        <f>ROUND(I615*H615,2)</f>
        <v>0</v>
      </c>
      <c r="BL615" s="23" t="s">
        <v>122</v>
      </c>
      <c r="BM615" s="23" t="s">
        <v>1309</v>
      </c>
    </row>
    <row r="616" spans="2:65" s="11" customFormat="1" x14ac:dyDescent="0.35">
      <c r="B616" s="185"/>
      <c r="D616" s="186" t="s">
        <v>213</v>
      </c>
      <c r="E616" s="187" t="s">
        <v>5</v>
      </c>
      <c r="F616" s="188" t="s">
        <v>1310</v>
      </c>
      <c r="H616" s="189">
        <v>9.15</v>
      </c>
      <c r="I616" s="190"/>
      <c r="L616" s="185"/>
      <c r="M616" s="191"/>
      <c r="N616" s="192"/>
      <c r="O616" s="192"/>
      <c r="P616" s="192"/>
      <c r="Q616" s="192"/>
      <c r="R616" s="192"/>
      <c r="S616" s="192"/>
      <c r="T616" s="193"/>
      <c r="AT616" s="187" t="s">
        <v>213</v>
      </c>
      <c r="AU616" s="187" t="s">
        <v>81</v>
      </c>
      <c r="AV616" s="11" t="s">
        <v>81</v>
      </c>
      <c r="AW616" s="11" t="s">
        <v>35</v>
      </c>
      <c r="AX616" s="11" t="s">
        <v>79</v>
      </c>
      <c r="AY616" s="187" t="s">
        <v>204</v>
      </c>
    </row>
    <row r="617" spans="2:65" s="12" customFormat="1" x14ac:dyDescent="0.35">
      <c r="B617" s="194"/>
      <c r="D617" s="186" t="s">
        <v>213</v>
      </c>
      <c r="E617" s="195" t="s">
        <v>5</v>
      </c>
      <c r="F617" s="196" t="s">
        <v>215</v>
      </c>
      <c r="H617" s="197">
        <v>9.15</v>
      </c>
      <c r="I617" s="198"/>
      <c r="L617" s="194"/>
      <c r="M617" s="199"/>
      <c r="N617" s="200"/>
      <c r="O617" s="200"/>
      <c r="P617" s="200"/>
      <c r="Q617" s="200"/>
      <c r="R617" s="200"/>
      <c r="S617" s="200"/>
      <c r="T617" s="201"/>
      <c r="AT617" s="195" t="s">
        <v>213</v>
      </c>
      <c r="AU617" s="195" t="s">
        <v>81</v>
      </c>
      <c r="AV617" s="12" t="s">
        <v>211</v>
      </c>
      <c r="AW617" s="12" t="s">
        <v>35</v>
      </c>
      <c r="AX617" s="12" t="s">
        <v>71</v>
      </c>
      <c r="AY617" s="195" t="s">
        <v>204</v>
      </c>
    </row>
    <row r="618" spans="2:65" s="1" customFormat="1" ht="25.5" customHeight="1" x14ac:dyDescent="0.35">
      <c r="B618" s="172"/>
      <c r="C618" s="173" t="s">
        <v>1311</v>
      </c>
      <c r="D618" s="173" t="s">
        <v>206</v>
      </c>
      <c r="E618" s="174" t="s">
        <v>1312</v>
      </c>
      <c r="F618" s="175" t="s">
        <v>1313</v>
      </c>
      <c r="G618" s="176" t="s">
        <v>276</v>
      </c>
      <c r="H618" s="177">
        <v>8.6630000000000003</v>
      </c>
      <c r="I618" s="178"/>
      <c r="J618" s="179">
        <f>ROUND(I618*H618,2)</f>
        <v>0</v>
      </c>
      <c r="K618" s="175" t="s">
        <v>5</v>
      </c>
      <c r="L618" s="40"/>
      <c r="M618" s="180" t="s">
        <v>5</v>
      </c>
      <c r="N618" s="181" t="s">
        <v>42</v>
      </c>
      <c r="O618" s="41"/>
      <c r="P618" s="182">
        <f>O618*H618</f>
        <v>0</v>
      </c>
      <c r="Q618" s="182">
        <v>1.4999999999999999E-4</v>
      </c>
      <c r="R618" s="182">
        <f>Q618*H618</f>
        <v>1.29945E-3</v>
      </c>
      <c r="S618" s="182">
        <v>0</v>
      </c>
      <c r="T618" s="183">
        <f>S618*H618</f>
        <v>0</v>
      </c>
      <c r="AR618" s="23" t="s">
        <v>122</v>
      </c>
      <c r="AT618" s="23" t="s">
        <v>206</v>
      </c>
      <c r="AU618" s="23" t="s">
        <v>81</v>
      </c>
      <c r="AY618" s="23" t="s">
        <v>204</v>
      </c>
      <c r="BE618" s="184">
        <f>IF(N618="základní",J618,0)</f>
        <v>0</v>
      </c>
      <c r="BF618" s="184">
        <f>IF(N618="snížená",J618,0)</f>
        <v>0</v>
      </c>
      <c r="BG618" s="184">
        <f>IF(N618="zákl. přenesená",J618,0)</f>
        <v>0</v>
      </c>
      <c r="BH618" s="184">
        <f>IF(N618="sníž. přenesená",J618,0)</f>
        <v>0</v>
      </c>
      <c r="BI618" s="184">
        <f>IF(N618="nulová",J618,0)</f>
        <v>0</v>
      </c>
      <c r="BJ618" s="23" t="s">
        <v>79</v>
      </c>
      <c r="BK618" s="184">
        <f>ROUND(I618*H618,2)</f>
        <v>0</v>
      </c>
      <c r="BL618" s="23" t="s">
        <v>122</v>
      </c>
      <c r="BM618" s="23" t="s">
        <v>1314</v>
      </c>
    </row>
    <row r="619" spans="2:65" s="11" customFormat="1" x14ac:dyDescent="0.35">
      <c r="B619" s="185"/>
      <c r="D619" s="186" t="s">
        <v>213</v>
      </c>
      <c r="E619" s="187" t="s">
        <v>5</v>
      </c>
      <c r="F619" s="188" t="s">
        <v>1290</v>
      </c>
      <c r="H619" s="189">
        <v>8.6630000000000003</v>
      </c>
      <c r="I619" s="190"/>
      <c r="L619" s="185"/>
      <c r="M619" s="191"/>
      <c r="N619" s="192"/>
      <c r="O619" s="192"/>
      <c r="P619" s="192"/>
      <c r="Q619" s="192"/>
      <c r="R619" s="192"/>
      <c r="S619" s="192"/>
      <c r="T619" s="193"/>
      <c r="AT619" s="187" t="s">
        <v>213</v>
      </c>
      <c r="AU619" s="187" t="s">
        <v>81</v>
      </c>
      <c r="AV619" s="11" t="s">
        <v>81</v>
      </c>
      <c r="AW619" s="11" t="s">
        <v>35</v>
      </c>
      <c r="AX619" s="11" t="s">
        <v>79</v>
      </c>
      <c r="AY619" s="187" t="s">
        <v>204</v>
      </c>
    </row>
    <row r="620" spans="2:65" s="12" customFormat="1" x14ac:dyDescent="0.35">
      <c r="B620" s="194"/>
      <c r="D620" s="186" t="s">
        <v>213</v>
      </c>
      <c r="E620" s="195" t="s">
        <v>5</v>
      </c>
      <c r="F620" s="196" t="s">
        <v>215</v>
      </c>
      <c r="H620" s="197">
        <v>8.6630000000000003</v>
      </c>
      <c r="I620" s="198"/>
      <c r="L620" s="194"/>
      <c r="M620" s="199"/>
      <c r="N620" s="200"/>
      <c r="O620" s="200"/>
      <c r="P620" s="200"/>
      <c r="Q620" s="200"/>
      <c r="R620" s="200"/>
      <c r="S620" s="200"/>
      <c r="T620" s="201"/>
      <c r="AT620" s="195" t="s">
        <v>213</v>
      </c>
      <c r="AU620" s="195" t="s">
        <v>81</v>
      </c>
      <c r="AV620" s="12" t="s">
        <v>211</v>
      </c>
      <c r="AW620" s="12" t="s">
        <v>35</v>
      </c>
      <c r="AX620" s="12" t="s">
        <v>71</v>
      </c>
      <c r="AY620" s="195" t="s">
        <v>204</v>
      </c>
    </row>
    <row r="621" spans="2:65" s="1" customFormat="1" ht="25.5" customHeight="1" x14ac:dyDescent="0.35">
      <c r="B621" s="172"/>
      <c r="C621" s="173" t="s">
        <v>1315</v>
      </c>
      <c r="D621" s="173" t="s">
        <v>206</v>
      </c>
      <c r="E621" s="174" t="s">
        <v>1316</v>
      </c>
      <c r="F621" s="175" t="s">
        <v>1317</v>
      </c>
      <c r="G621" s="176" t="s">
        <v>276</v>
      </c>
      <c r="H621" s="177">
        <v>24.515999999999998</v>
      </c>
      <c r="I621" s="178"/>
      <c r="J621" s="179">
        <f>ROUND(I621*H621,2)</f>
        <v>0</v>
      </c>
      <c r="K621" s="175" t="s">
        <v>5</v>
      </c>
      <c r="L621" s="40"/>
      <c r="M621" s="180" t="s">
        <v>5</v>
      </c>
      <c r="N621" s="181" t="s">
        <v>42</v>
      </c>
      <c r="O621" s="41"/>
      <c r="P621" s="182">
        <f>O621*H621</f>
        <v>0</v>
      </c>
      <c r="Q621" s="182">
        <v>1.4999999999999999E-4</v>
      </c>
      <c r="R621" s="182">
        <f>Q621*H621</f>
        <v>3.6773999999999995E-3</v>
      </c>
      <c r="S621" s="182">
        <v>0</v>
      </c>
      <c r="T621" s="183">
        <f>S621*H621</f>
        <v>0</v>
      </c>
      <c r="AR621" s="23" t="s">
        <v>122</v>
      </c>
      <c r="AT621" s="23" t="s">
        <v>206</v>
      </c>
      <c r="AU621" s="23" t="s">
        <v>81</v>
      </c>
      <c r="AY621" s="23" t="s">
        <v>204</v>
      </c>
      <c r="BE621" s="184">
        <f>IF(N621="základní",J621,0)</f>
        <v>0</v>
      </c>
      <c r="BF621" s="184">
        <f>IF(N621="snížená",J621,0)</f>
        <v>0</v>
      </c>
      <c r="BG621" s="184">
        <f>IF(N621="zákl. přenesená",J621,0)</f>
        <v>0</v>
      </c>
      <c r="BH621" s="184">
        <f>IF(N621="sníž. přenesená",J621,0)</f>
        <v>0</v>
      </c>
      <c r="BI621" s="184">
        <f>IF(N621="nulová",J621,0)</f>
        <v>0</v>
      </c>
      <c r="BJ621" s="23" t="s">
        <v>79</v>
      </c>
      <c r="BK621" s="184">
        <f>ROUND(I621*H621,2)</f>
        <v>0</v>
      </c>
      <c r="BL621" s="23" t="s">
        <v>122</v>
      </c>
      <c r="BM621" s="23" t="s">
        <v>1318</v>
      </c>
    </row>
    <row r="622" spans="2:65" s="11" customFormat="1" x14ac:dyDescent="0.35">
      <c r="B622" s="185"/>
      <c r="D622" s="186" t="s">
        <v>213</v>
      </c>
      <c r="E622" s="187" t="s">
        <v>5</v>
      </c>
      <c r="F622" s="188" t="s">
        <v>1319</v>
      </c>
      <c r="H622" s="189">
        <v>24.515999999999998</v>
      </c>
      <c r="I622" s="190"/>
      <c r="L622" s="185"/>
      <c r="M622" s="191"/>
      <c r="N622" s="192"/>
      <c r="O622" s="192"/>
      <c r="P622" s="192"/>
      <c r="Q622" s="192"/>
      <c r="R622" s="192"/>
      <c r="S622" s="192"/>
      <c r="T622" s="193"/>
      <c r="AT622" s="187" t="s">
        <v>213</v>
      </c>
      <c r="AU622" s="187" t="s">
        <v>81</v>
      </c>
      <c r="AV622" s="11" t="s">
        <v>81</v>
      </c>
      <c r="AW622" s="11" t="s">
        <v>35</v>
      </c>
      <c r="AX622" s="11" t="s">
        <v>79</v>
      </c>
      <c r="AY622" s="187" t="s">
        <v>204</v>
      </c>
    </row>
    <row r="623" spans="2:65" s="12" customFormat="1" x14ac:dyDescent="0.35">
      <c r="B623" s="194"/>
      <c r="D623" s="186" t="s">
        <v>213</v>
      </c>
      <c r="E623" s="195" t="s">
        <v>5</v>
      </c>
      <c r="F623" s="196" t="s">
        <v>215</v>
      </c>
      <c r="H623" s="197">
        <v>24.515999999999998</v>
      </c>
      <c r="I623" s="198"/>
      <c r="L623" s="194"/>
      <c r="M623" s="199"/>
      <c r="N623" s="200"/>
      <c r="O623" s="200"/>
      <c r="P623" s="200"/>
      <c r="Q623" s="200"/>
      <c r="R623" s="200"/>
      <c r="S623" s="200"/>
      <c r="T623" s="201"/>
      <c r="AT623" s="195" t="s">
        <v>213</v>
      </c>
      <c r="AU623" s="195" t="s">
        <v>81</v>
      </c>
      <c r="AV623" s="12" t="s">
        <v>211</v>
      </c>
      <c r="AW623" s="12" t="s">
        <v>35</v>
      </c>
      <c r="AX623" s="12" t="s">
        <v>71</v>
      </c>
      <c r="AY623" s="195" t="s">
        <v>204</v>
      </c>
    </row>
    <row r="624" spans="2:65" s="1" customFormat="1" ht="25.5" customHeight="1" x14ac:dyDescent="0.35">
      <c r="B624" s="172"/>
      <c r="C624" s="173" t="s">
        <v>1320</v>
      </c>
      <c r="D624" s="173" t="s">
        <v>206</v>
      </c>
      <c r="E624" s="174" t="s">
        <v>1321</v>
      </c>
      <c r="F624" s="175" t="s">
        <v>1322</v>
      </c>
      <c r="G624" s="176" t="s">
        <v>276</v>
      </c>
      <c r="H624" s="177">
        <v>5.85</v>
      </c>
      <c r="I624" s="178"/>
      <c r="J624" s="179">
        <f>ROUND(I624*H624,2)</f>
        <v>0</v>
      </c>
      <c r="K624" s="175" t="s">
        <v>5</v>
      </c>
      <c r="L624" s="40"/>
      <c r="M624" s="180" t="s">
        <v>5</v>
      </c>
      <c r="N624" s="181" t="s">
        <v>42</v>
      </c>
      <c r="O624" s="41"/>
      <c r="P624" s="182">
        <f>O624*H624</f>
        <v>0</v>
      </c>
      <c r="Q624" s="182">
        <v>1.4999999999999999E-4</v>
      </c>
      <c r="R624" s="182">
        <f>Q624*H624</f>
        <v>8.7749999999999992E-4</v>
      </c>
      <c r="S624" s="182">
        <v>0</v>
      </c>
      <c r="T624" s="183">
        <f>S624*H624</f>
        <v>0</v>
      </c>
      <c r="AR624" s="23" t="s">
        <v>122</v>
      </c>
      <c r="AT624" s="23" t="s">
        <v>206</v>
      </c>
      <c r="AU624" s="23" t="s">
        <v>81</v>
      </c>
      <c r="AY624" s="23" t="s">
        <v>204</v>
      </c>
      <c r="BE624" s="184">
        <f>IF(N624="základní",J624,0)</f>
        <v>0</v>
      </c>
      <c r="BF624" s="184">
        <f>IF(N624="snížená",J624,0)</f>
        <v>0</v>
      </c>
      <c r="BG624" s="184">
        <f>IF(N624="zákl. přenesená",J624,0)</f>
        <v>0</v>
      </c>
      <c r="BH624" s="184">
        <f>IF(N624="sníž. přenesená",J624,0)</f>
        <v>0</v>
      </c>
      <c r="BI624" s="184">
        <f>IF(N624="nulová",J624,0)</f>
        <v>0</v>
      </c>
      <c r="BJ624" s="23" t="s">
        <v>79</v>
      </c>
      <c r="BK624" s="184">
        <f>ROUND(I624*H624,2)</f>
        <v>0</v>
      </c>
      <c r="BL624" s="23" t="s">
        <v>122</v>
      </c>
      <c r="BM624" s="23" t="s">
        <v>1323</v>
      </c>
    </row>
    <row r="625" spans="2:65" s="11" customFormat="1" x14ac:dyDescent="0.35">
      <c r="B625" s="185"/>
      <c r="D625" s="186" t="s">
        <v>213</v>
      </c>
      <c r="E625" s="187" t="s">
        <v>5</v>
      </c>
      <c r="F625" s="188" t="s">
        <v>1324</v>
      </c>
      <c r="H625" s="189">
        <v>5.85</v>
      </c>
      <c r="I625" s="190"/>
      <c r="L625" s="185"/>
      <c r="M625" s="191"/>
      <c r="N625" s="192"/>
      <c r="O625" s="192"/>
      <c r="P625" s="192"/>
      <c r="Q625" s="192"/>
      <c r="R625" s="192"/>
      <c r="S625" s="192"/>
      <c r="T625" s="193"/>
      <c r="AT625" s="187" t="s">
        <v>213</v>
      </c>
      <c r="AU625" s="187" t="s">
        <v>81</v>
      </c>
      <c r="AV625" s="11" t="s">
        <v>81</v>
      </c>
      <c r="AW625" s="11" t="s">
        <v>35</v>
      </c>
      <c r="AX625" s="11" t="s">
        <v>71</v>
      </c>
      <c r="AY625" s="187" t="s">
        <v>204</v>
      </c>
    </row>
    <row r="626" spans="2:65" s="12" customFormat="1" x14ac:dyDescent="0.35">
      <c r="B626" s="194"/>
      <c r="D626" s="186" t="s">
        <v>213</v>
      </c>
      <c r="E626" s="195" t="s">
        <v>5</v>
      </c>
      <c r="F626" s="196" t="s">
        <v>215</v>
      </c>
      <c r="H626" s="197">
        <v>5.85</v>
      </c>
      <c r="I626" s="198"/>
      <c r="L626" s="194"/>
      <c r="M626" s="199"/>
      <c r="N626" s="200"/>
      <c r="O626" s="200"/>
      <c r="P626" s="200"/>
      <c r="Q626" s="200"/>
      <c r="R626" s="200"/>
      <c r="S626" s="200"/>
      <c r="T626" s="201"/>
      <c r="AT626" s="195" t="s">
        <v>213</v>
      </c>
      <c r="AU626" s="195" t="s">
        <v>81</v>
      </c>
      <c r="AV626" s="12" t="s">
        <v>211</v>
      </c>
      <c r="AW626" s="12" t="s">
        <v>35</v>
      </c>
      <c r="AX626" s="12" t="s">
        <v>79</v>
      </c>
      <c r="AY626" s="195" t="s">
        <v>204</v>
      </c>
    </row>
    <row r="627" spans="2:65" s="1" customFormat="1" ht="25.5" customHeight="1" x14ac:dyDescent="0.35">
      <c r="B627" s="172"/>
      <c r="C627" s="173" t="s">
        <v>1325</v>
      </c>
      <c r="D627" s="173" t="s">
        <v>206</v>
      </c>
      <c r="E627" s="174" t="s">
        <v>1326</v>
      </c>
      <c r="F627" s="175" t="s">
        <v>1327</v>
      </c>
      <c r="G627" s="176" t="s">
        <v>276</v>
      </c>
      <c r="H627" s="177">
        <v>4.6580000000000004</v>
      </c>
      <c r="I627" s="178"/>
      <c r="J627" s="179">
        <f>ROUND(I627*H627,2)</f>
        <v>0</v>
      </c>
      <c r="K627" s="175" t="s">
        <v>5</v>
      </c>
      <c r="L627" s="40"/>
      <c r="M627" s="180" t="s">
        <v>5</v>
      </c>
      <c r="N627" s="181" t="s">
        <v>42</v>
      </c>
      <c r="O627" s="41"/>
      <c r="P627" s="182">
        <f>O627*H627</f>
        <v>0</v>
      </c>
      <c r="Q627" s="182">
        <v>1.4999999999999999E-4</v>
      </c>
      <c r="R627" s="182">
        <f>Q627*H627</f>
        <v>6.9870000000000002E-4</v>
      </c>
      <c r="S627" s="182">
        <v>0</v>
      </c>
      <c r="T627" s="183">
        <f>S627*H627</f>
        <v>0</v>
      </c>
      <c r="AR627" s="23" t="s">
        <v>122</v>
      </c>
      <c r="AT627" s="23" t="s">
        <v>206</v>
      </c>
      <c r="AU627" s="23" t="s">
        <v>81</v>
      </c>
      <c r="AY627" s="23" t="s">
        <v>204</v>
      </c>
      <c r="BE627" s="184">
        <f>IF(N627="základní",J627,0)</f>
        <v>0</v>
      </c>
      <c r="BF627" s="184">
        <f>IF(N627="snížená",J627,0)</f>
        <v>0</v>
      </c>
      <c r="BG627" s="184">
        <f>IF(N627="zákl. přenesená",J627,0)</f>
        <v>0</v>
      </c>
      <c r="BH627" s="184">
        <f>IF(N627="sníž. přenesená",J627,0)</f>
        <v>0</v>
      </c>
      <c r="BI627" s="184">
        <f>IF(N627="nulová",J627,0)</f>
        <v>0</v>
      </c>
      <c r="BJ627" s="23" t="s">
        <v>79</v>
      </c>
      <c r="BK627" s="184">
        <f>ROUND(I627*H627,2)</f>
        <v>0</v>
      </c>
      <c r="BL627" s="23" t="s">
        <v>122</v>
      </c>
      <c r="BM627" s="23" t="s">
        <v>1328</v>
      </c>
    </row>
    <row r="628" spans="2:65" s="11" customFormat="1" x14ac:dyDescent="0.35">
      <c r="B628" s="185"/>
      <c r="D628" s="186" t="s">
        <v>213</v>
      </c>
      <c r="E628" s="187" t="s">
        <v>5</v>
      </c>
      <c r="F628" s="188" t="s">
        <v>1329</v>
      </c>
      <c r="H628" s="189">
        <v>4.6580000000000004</v>
      </c>
      <c r="I628" s="190"/>
      <c r="L628" s="185"/>
      <c r="M628" s="191"/>
      <c r="N628" s="192"/>
      <c r="O628" s="192"/>
      <c r="P628" s="192"/>
      <c r="Q628" s="192"/>
      <c r="R628" s="192"/>
      <c r="S628" s="192"/>
      <c r="T628" s="193"/>
      <c r="AT628" s="187" t="s">
        <v>213</v>
      </c>
      <c r="AU628" s="187" t="s">
        <v>81</v>
      </c>
      <c r="AV628" s="11" t="s">
        <v>81</v>
      </c>
      <c r="AW628" s="11" t="s">
        <v>35</v>
      </c>
      <c r="AX628" s="11" t="s">
        <v>71</v>
      </c>
      <c r="AY628" s="187" t="s">
        <v>204</v>
      </c>
    </row>
    <row r="629" spans="2:65" s="12" customFormat="1" x14ac:dyDescent="0.35">
      <c r="B629" s="194"/>
      <c r="D629" s="186" t="s">
        <v>213</v>
      </c>
      <c r="E629" s="195" t="s">
        <v>5</v>
      </c>
      <c r="F629" s="196" t="s">
        <v>215</v>
      </c>
      <c r="H629" s="197">
        <v>4.6580000000000004</v>
      </c>
      <c r="I629" s="198"/>
      <c r="L629" s="194"/>
      <c r="M629" s="199"/>
      <c r="N629" s="200"/>
      <c r="O629" s="200"/>
      <c r="P629" s="200"/>
      <c r="Q629" s="200"/>
      <c r="R629" s="200"/>
      <c r="S629" s="200"/>
      <c r="T629" s="201"/>
      <c r="AT629" s="195" t="s">
        <v>213</v>
      </c>
      <c r="AU629" s="195" t="s">
        <v>81</v>
      </c>
      <c r="AV629" s="12" t="s">
        <v>211</v>
      </c>
      <c r="AW629" s="12" t="s">
        <v>35</v>
      </c>
      <c r="AX629" s="12" t="s">
        <v>79</v>
      </c>
      <c r="AY629" s="195" t="s">
        <v>204</v>
      </c>
    </row>
    <row r="630" spans="2:65" s="1" customFormat="1" ht="25.5" customHeight="1" x14ac:dyDescent="0.35">
      <c r="B630" s="172"/>
      <c r="C630" s="173" t="s">
        <v>1330</v>
      </c>
      <c r="D630" s="173" t="s">
        <v>206</v>
      </c>
      <c r="E630" s="174" t="s">
        <v>1331</v>
      </c>
      <c r="F630" s="175" t="s">
        <v>1332</v>
      </c>
      <c r="G630" s="176" t="s">
        <v>276</v>
      </c>
      <c r="H630" s="177">
        <v>7.9880000000000004</v>
      </c>
      <c r="I630" s="178"/>
      <c r="J630" s="179">
        <f>ROUND(I630*H630,2)</f>
        <v>0</v>
      </c>
      <c r="K630" s="175" t="s">
        <v>5</v>
      </c>
      <c r="L630" s="40"/>
      <c r="M630" s="180" t="s">
        <v>5</v>
      </c>
      <c r="N630" s="181" t="s">
        <v>42</v>
      </c>
      <c r="O630" s="41"/>
      <c r="P630" s="182">
        <f>O630*H630</f>
        <v>0</v>
      </c>
      <c r="Q630" s="182">
        <v>1.4999999999999999E-4</v>
      </c>
      <c r="R630" s="182">
        <f>Q630*H630</f>
        <v>1.1982E-3</v>
      </c>
      <c r="S630" s="182">
        <v>0</v>
      </c>
      <c r="T630" s="183">
        <f>S630*H630</f>
        <v>0</v>
      </c>
      <c r="AR630" s="23" t="s">
        <v>122</v>
      </c>
      <c r="AT630" s="23" t="s">
        <v>206</v>
      </c>
      <c r="AU630" s="23" t="s">
        <v>81</v>
      </c>
      <c r="AY630" s="23" t="s">
        <v>204</v>
      </c>
      <c r="BE630" s="184">
        <f>IF(N630="základní",J630,0)</f>
        <v>0</v>
      </c>
      <c r="BF630" s="184">
        <f>IF(N630="snížená",J630,0)</f>
        <v>0</v>
      </c>
      <c r="BG630" s="184">
        <f>IF(N630="zákl. přenesená",J630,0)</f>
        <v>0</v>
      </c>
      <c r="BH630" s="184">
        <f>IF(N630="sníž. přenesená",J630,0)</f>
        <v>0</v>
      </c>
      <c r="BI630" s="184">
        <f>IF(N630="nulová",J630,0)</f>
        <v>0</v>
      </c>
      <c r="BJ630" s="23" t="s">
        <v>79</v>
      </c>
      <c r="BK630" s="184">
        <f>ROUND(I630*H630,2)</f>
        <v>0</v>
      </c>
      <c r="BL630" s="23" t="s">
        <v>122</v>
      </c>
      <c r="BM630" s="23" t="s">
        <v>1333</v>
      </c>
    </row>
    <row r="631" spans="2:65" s="11" customFormat="1" x14ac:dyDescent="0.35">
      <c r="B631" s="185"/>
      <c r="D631" s="186" t="s">
        <v>213</v>
      </c>
      <c r="E631" s="187" t="s">
        <v>5</v>
      </c>
      <c r="F631" s="188" t="s">
        <v>1334</v>
      </c>
      <c r="H631" s="189">
        <v>7.9880000000000004</v>
      </c>
      <c r="I631" s="190"/>
      <c r="L631" s="185"/>
      <c r="M631" s="191"/>
      <c r="N631" s="192"/>
      <c r="O631" s="192"/>
      <c r="P631" s="192"/>
      <c r="Q631" s="192"/>
      <c r="R631" s="192"/>
      <c r="S631" s="192"/>
      <c r="T631" s="193"/>
      <c r="AT631" s="187" t="s">
        <v>213</v>
      </c>
      <c r="AU631" s="187" t="s">
        <v>81</v>
      </c>
      <c r="AV631" s="11" t="s">
        <v>81</v>
      </c>
      <c r="AW631" s="11" t="s">
        <v>35</v>
      </c>
      <c r="AX631" s="11" t="s">
        <v>71</v>
      </c>
      <c r="AY631" s="187" t="s">
        <v>204</v>
      </c>
    </row>
    <row r="632" spans="2:65" s="12" customFormat="1" x14ac:dyDescent="0.35">
      <c r="B632" s="194"/>
      <c r="D632" s="186" t="s">
        <v>213</v>
      </c>
      <c r="E632" s="195" t="s">
        <v>5</v>
      </c>
      <c r="F632" s="196" t="s">
        <v>215</v>
      </c>
      <c r="H632" s="197">
        <v>7.9880000000000004</v>
      </c>
      <c r="I632" s="198"/>
      <c r="L632" s="194"/>
      <c r="M632" s="199"/>
      <c r="N632" s="200"/>
      <c r="O632" s="200"/>
      <c r="P632" s="200"/>
      <c r="Q632" s="200"/>
      <c r="R632" s="200"/>
      <c r="S632" s="200"/>
      <c r="T632" s="201"/>
      <c r="AT632" s="195" t="s">
        <v>213</v>
      </c>
      <c r="AU632" s="195" t="s">
        <v>81</v>
      </c>
      <c r="AV632" s="12" t="s">
        <v>211</v>
      </c>
      <c r="AW632" s="12" t="s">
        <v>35</v>
      </c>
      <c r="AX632" s="12" t="s">
        <v>79</v>
      </c>
      <c r="AY632" s="195" t="s">
        <v>204</v>
      </c>
    </row>
    <row r="633" spans="2:65" s="1" customFormat="1" ht="25.5" customHeight="1" x14ac:dyDescent="0.35">
      <c r="B633" s="172"/>
      <c r="C633" s="173" t="s">
        <v>1335</v>
      </c>
      <c r="D633" s="173" t="s">
        <v>206</v>
      </c>
      <c r="E633" s="174" t="s">
        <v>1336</v>
      </c>
      <c r="F633" s="175" t="s">
        <v>1337</v>
      </c>
      <c r="G633" s="176" t="s">
        <v>276</v>
      </c>
      <c r="H633" s="177">
        <v>8.6630000000000003</v>
      </c>
      <c r="I633" s="178"/>
      <c r="J633" s="179">
        <f>ROUND(I633*H633,2)</f>
        <v>0</v>
      </c>
      <c r="K633" s="175" t="s">
        <v>5</v>
      </c>
      <c r="L633" s="40"/>
      <c r="M633" s="180" t="s">
        <v>5</v>
      </c>
      <c r="N633" s="181" t="s">
        <v>42</v>
      </c>
      <c r="O633" s="41"/>
      <c r="P633" s="182">
        <f>O633*H633</f>
        <v>0</v>
      </c>
      <c r="Q633" s="182">
        <v>1.4999999999999999E-4</v>
      </c>
      <c r="R633" s="182">
        <f>Q633*H633</f>
        <v>1.29945E-3</v>
      </c>
      <c r="S633" s="182">
        <v>0</v>
      </c>
      <c r="T633" s="183">
        <f>S633*H633</f>
        <v>0</v>
      </c>
      <c r="AR633" s="23" t="s">
        <v>122</v>
      </c>
      <c r="AT633" s="23" t="s">
        <v>206</v>
      </c>
      <c r="AU633" s="23" t="s">
        <v>81</v>
      </c>
      <c r="AY633" s="23" t="s">
        <v>204</v>
      </c>
      <c r="BE633" s="184">
        <f>IF(N633="základní",J633,0)</f>
        <v>0</v>
      </c>
      <c r="BF633" s="184">
        <f>IF(N633="snížená",J633,0)</f>
        <v>0</v>
      </c>
      <c r="BG633" s="184">
        <f>IF(N633="zákl. přenesená",J633,0)</f>
        <v>0</v>
      </c>
      <c r="BH633" s="184">
        <f>IF(N633="sníž. přenesená",J633,0)</f>
        <v>0</v>
      </c>
      <c r="BI633" s="184">
        <f>IF(N633="nulová",J633,0)</f>
        <v>0</v>
      </c>
      <c r="BJ633" s="23" t="s">
        <v>79</v>
      </c>
      <c r="BK633" s="184">
        <f>ROUND(I633*H633,2)</f>
        <v>0</v>
      </c>
      <c r="BL633" s="23" t="s">
        <v>122</v>
      </c>
      <c r="BM633" s="23" t="s">
        <v>1338</v>
      </c>
    </row>
    <row r="634" spans="2:65" s="11" customFormat="1" x14ac:dyDescent="0.35">
      <c r="B634" s="185"/>
      <c r="D634" s="186" t="s">
        <v>213</v>
      </c>
      <c r="E634" s="187" t="s">
        <v>5</v>
      </c>
      <c r="F634" s="188" t="s">
        <v>1339</v>
      </c>
      <c r="H634" s="189">
        <v>8.6630000000000003</v>
      </c>
      <c r="I634" s="190"/>
      <c r="L634" s="185"/>
      <c r="M634" s="191"/>
      <c r="N634" s="192"/>
      <c r="O634" s="192"/>
      <c r="P634" s="192"/>
      <c r="Q634" s="192"/>
      <c r="R634" s="192"/>
      <c r="S634" s="192"/>
      <c r="T634" s="193"/>
      <c r="AT634" s="187" t="s">
        <v>213</v>
      </c>
      <c r="AU634" s="187" t="s">
        <v>81</v>
      </c>
      <c r="AV634" s="11" t="s">
        <v>81</v>
      </c>
      <c r="AW634" s="11" t="s">
        <v>35</v>
      </c>
      <c r="AX634" s="11" t="s">
        <v>71</v>
      </c>
      <c r="AY634" s="187" t="s">
        <v>204</v>
      </c>
    </row>
    <row r="635" spans="2:65" s="12" customFormat="1" x14ac:dyDescent="0.35">
      <c r="B635" s="194"/>
      <c r="D635" s="186" t="s">
        <v>213</v>
      </c>
      <c r="E635" s="195" t="s">
        <v>5</v>
      </c>
      <c r="F635" s="196" t="s">
        <v>215</v>
      </c>
      <c r="H635" s="197">
        <v>8.6630000000000003</v>
      </c>
      <c r="I635" s="198"/>
      <c r="L635" s="194"/>
      <c r="M635" s="199"/>
      <c r="N635" s="200"/>
      <c r="O635" s="200"/>
      <c r="P635" s="200"/>
      <c r="Q635" s="200"/>
      <c r="R635" s="200"/>
      <c r="S635" s="200"/>
      <c r="T635" s="201"/>
      <c r="AT635" s="195" t="s">
        <v>213</v>
      </c>
      <c r="AU635" s="195" t="s">
        <v>81</v>
      </c>
      <c r="AV635" s="12" t="s">
        <v>211</v>
      </c>
      <c r="AW635" s="12" t="s">
        <v>35</v>
      </c>
      <c r="AX635" s="12" t="s">
        <v>79</v>
      </c>
      <c r="AY635" s="195" t="s">
        <v>204</v>
      </c>
    </row>
    <row r="636" spans="2:65" s="1" customFormat="1" ht="25.5" customHeight="1" x14ac:dyDescent="0.35">
      <c r="B636" s="172"/>
      <c r="C636" s="173" t="s">
        <v>1340</v>
      </c>
      <c r="D636" s="173" t="s">
        <v>206</v>
      </c>
      <c r="E636" s="174" t="s">
        <v>1341</v>
      </c>
      <c r="F636" s="175" t="s">
        <v>1342</v>
      </c>
      <c r="G636" s="176" t="s">
        <v>276</v>
      </c>
      <c r="H636" s="177">
        <v>3.206</v>
      </c>
      <c r="I636" s="178"/>
      <c r="J636" s="179">
        <f>ROUND(I636*H636,2)</f>
        <v>0</v>
      </c>
      <c r="K636" s="175" t="s">
        <v>5</v>
      </c>
      <c r="L636" s="40"/>
      <c r="M636" s="180" t="s">
        <v>5</v>
      </c>
      <c r="N636" s="181" t="s">
        <v>42</v>
      </c>
      <c r="O636" s="41"/>
      <c r="P636" s="182">
        <f>O636*H636</f>
        <v>0</v>
      </c>
      <c r="Q636" s="182">
        <v>1.4999999999999999E-4</v>
      </c>
      <c r="R636" s="182">
        <f>Q636*H636</f>
        <v>4.8089999999999993E-4</v>
      </c>
      <c r="S636" s="182">
        <v>0</v>
      </c>
      <c r="T636" s="183">
        <f>S636*H636</f>
        <v>0</v>
      </c>
      <c r="AR636" s="23" t="s">
        <v>122</v>
      </c>
      <c r="AT636" s="23" t="s">
        <v>206</v>
      </c>
      <c r="AU636" s="23" t="s">
        <v>81</v>
      </c>
      <c r="AY636" s="23" t="s">
        <v>204</v>
      </c>
      <c r="BE636" s="184">
        <f>IF(N636="základní",J636,0)</f>
        <v>0</v>
      </c>
      <c r="BF636" s="184">
        <f>IF(N636="snížená",J636,0)</f>
        <v>0</v>
      </c>
      <c r="BG636" s="184">
        <f>IF(N636="zákl. přenesená",J636,0)</f>
        <v>0</v>
      </c>
      <c r="BH636" s="184">
        <f>IF(N636="sníž. přenesená",J636,0)</f>
        <v>0</v>
      </c>
      <c r="BI636" s="184">
        <f>IF(N636="nulová",J636,0)</f>
        <v>0</v>
      </c>
      <c r="BJ636" s="23" t="s">
        <v>79</v>
      </c>
      <c r="BK636" s="184">
        <f>ROUND(I636*H636,2)</f>
        <v>0</v>
      </c>
      <c r="BL636" s="23" t="s">
        <v>122</v>
      </c>
      <c r="BM636" s="23" t="s">
        <v>1343</v>
      </c>
    </row>
    <row r="637" spans="2:65" s="11" customFormat="1" x14ac:dyDescent="0.35">
      <c r="B637" s="185"/>
      <c r="D637" s="186" t="s">
        <v>213</v>
      </c>
      <c r="E637" s="187" t="s">
        <v>5</v>
      </c>
      <c r="F637" s="188" t="s">
        <v>1344</v>
      </c>
      <c r="H637" s="189">
        <v>3.206</v>
      </c>
      <c r="I637" s="190"/>
      <c r="L637" s="185"/>
      <c r="M637" s="191"/>
      <c r="N637" s="192"/>
      <c r="O637" s="192"/>
      <c r="P637" s="192"/>
      <c r="Q637" s="192"/>
      <c r="R637" s="192"/>
      <c r="S637" s="192"/>
      <c r="T637" s="193"/>
      <c r="AT637" s="187" t="s">
        <v>213</v>
      </c>
      <c r="AU637" s="187" t="s">
        <v>81</v>
      </c>
      <c r="AV637" s="11" t="s">
        <v>81</v>
      </c>
      <c r="AW637" s="11" t="s">
        <v>35</v>
      </c>
      <c r="AX637" s="11" t="s">
        <v>71</v>
      </c>
      <c r="AY637" s="187" t="s">
        <v>204</v>
      </c>
    </row>
    <row r="638" spans="2:65" s="12" customFormat="1" x14ac:dyDescent="0.35">
      <c r="B638" s="194"/>
      <c r="D638" s="186" t="s">
        <v>213</v>
      </c>
      <c r="E638" s="195" t="s">
        <v>5</v>
      </c>
      <c r="F638" s="196" t="s">
        <v>215</v>
      </c>
      <c r="H638" s="197">
        <v>3.206</v>
      </c>
      <c r="I638" s="198"/>
      <c r="L638" s="194"/>
      <c r="M638" s="199"/>
      <c r="N638" s="200"/>
      <c r="O638" s="200"/>
      <c r="P638" s="200"/>
      <c r="Q638" s="200"/>
      <c r="R638" s="200"/>
      <c r="S638" s="200"/>
      <c r="T638" s="201"/>
      <c r="AT638" s="195" t="s">
        <v>213</v>
      </c>
      <c r="AU638" s="195" t="s">
        <v>81</v>
      </c>
      <c r="AV638" s="12" t="s">
        <v>211</v>
      </c>
      <c r="AW638" s="12" t="s">
        <v>35</v>
      </c>
      <c r="AX638" s="12" t="s">
        <v>79</v>
      </c>
      <c r="AY638" s="195" t="s">
        <v>204</v>
      </c>
    </row>
    <row r="639" spans="2:65" s="1" customFormat="1" ht="25.5" customHeight="1" x14ac:dyDescent="0.35">
      <c r="B639" s="172"/>
      <c r="C639" s="173" t="s">
        <v>1345</v>
      </c>
      <c r="D639" s="173" t="s">
        <v>206</v>
      </c>
      <c r="E639" s="174" t="s">
        <v>1346</v>
      </c>
      <c r="F639" s="175" t="s">
        <v>1347</v>
      </c>
      <c r="G639" s="176" t="s">
        <v>276</v>
      </c>
      <c r="H639" s="177">
        <v>12.093999999999999</v>
      </c>
      <c r="I639" s="178"/>
      <c r="J639" s="179">
        <f>ROUND(I639*H639,2)</f>
        <v>0</v>
      </c>
      <c r="K639" s="175" t="s">
        <v>5</v>
      </c>
      <c r="L639" s="40"/>
      <c r="M639" s="180" t="s">
        <v>5</v>
      </c>
      <c r="N639" s="181" t="s">
        <v>42</v>
      </c>
      <c r="O639" s="41"/>
      <c r="P639" s="182">
        <f>O639*H639</f>
        <v>0</v>
      </c>
      <c r="Q639" s="182">
        <v>1.4999999999999999E-4</v>
      </c>
      <c r="R639" s="182">
        <f>Q639*H639</f>
        <v>1.8140999999999997E-3</v>
      </c>
      <c r="S639" s="182">
        <v>0</v>
      </c>
      <c r="T639" s="183">
        <f>S639*H639</f>
        <v>0</v>
      </c>
      <c r="AR639" s="23" t="s">
        <v>122</v>
      </c>
      <c r="AT639" s="23" t="s">
        <v>206</v>
      </c>
      <c r="AU639" s="23" t="s">
        <v>81</v>
      </c>
      <c r="AY639" s="23" t="s">
        <v>204</v>
      </c>
      <c r="BE639" s="184">
        <f>IF(N639="základní",J639,0)</f>
        <v>0</v>
      </c>
      <c r="BF639" s="184">
        <f>IF(N639="snížená",J639,0)</f>
        <v>0</v>
      </c>
      <c r="BG639" s="184">
        <f>IF(N639="zákl. přenesená",J639,0)</f>
        <v>0</v>
      </c>
      <c r="BH639" s="184">
        <f>IF(N639="sníž. přenesená",J639,0)</f>
        <v>0</v>
      </c>
      <c r="BI639" s="184">
        <f>IF(N639="nulová",J639,0)</f>
        <v>0</v>
      </c>
      <c r="BJ639" s="23" t="s">
        <v>79</v>
      </c>
      <c r="BK639" s="184">
        <f>ROUND(I639*H639,2)</f>
        <v>0</v>
      </c>
      <c r="BL639" s="23" t="s">
        <v>122</v>
      </c>
      <c r="BM639" s="23" t="s">
        <v>1348</v>
      </c>
    </row>
    <row r="640" spans="2:65" s="11" customFormat="1" x14ac:dyDescent="0.35">
      <c r="B640" s="185"/>
      <c r="D640" s="186" t="s">
        <v>213</v>
      </c>
      <c r="E640" s="187" t="s">
        <v>5</v>
      </c>
      <c r="F640" s="188" t="s">
        <v>1349</v>
      </c>
      <c r="H640" s="189">
        <v>12.093999999999999</v>
      </c>
      <c r="I640" s="190"/>
      <c r="L640" s="185"/>
      <c r="M640" s="191"/>
      <c r="N640" s="192"/>
      <c r="O640" s="192"/>
      <c r="P640" s="192"/>
      <c r="Q640" s="192"/>
      <c r="R640" s="192"/>
      <c r="S640" s="192"/>
      <c r="T640" s="193"/>
      <c r="AT640" s="187" t="s">
        <v>213</v>
      </c>
      <c r="AU640" s="187" t="s">
        <v>81</v>
      </c>
      <c r="AV640" s="11" t="s">
        <v>81</v>
      </c>
      <c r="AW640" s="11" t="s">
        <v>35</v>
      </c>
      <c r="AX640" s="11" t="s">
        <v>71</v>
      </c>
      <c r="AY640" s="187" t="s">
        <v>204</v>
      </c>
    </row>
    <row r="641" spans="2:65" s="12" customFormat="1" x14ac:dyDescent="0.35">
      <c r="B641" s="194"/>
      <c r="D641" s="186" t="s">
        <v>213</v>
      </c>
      <c r="E641" s="195" t="s">
        <v>5</v>
      </c>
      <c r="F641" s="196" t="s">
        <v>215</v>
      </c>
      <c r="H641" s="197">
        <v>12.093999999999999</v>
      </c>
      <c r="I641" s="198"/>
      <c r="L641" s="194"/>
      <c r="M641" s="199"/>
      <c r="N641" s="200"/>
      <c r="O641" s="200"/>
      <c r="P641" s="200"/>
      <c r="Q641" s="200"/>
      <c r="R641" s="200"/>
      <c r="S641" s="200"/>
      <c r="T641" s="201"/>
      <c r="AT641" s="195" t="s">
        <v>213</v>
      </c>
      <c r="AU641" s="195" t="s">
        <v>81</v>
      </c>
      <c r="AV641" s="12" t="s">
        <v>211</v>
      </c>
      <c r="AW641" s="12" t="s">
        <v>35</v>
      </c>
      <c r="AX641" s="12" t="s">
        <v>79</v>
      </c>
      <c r="AY641" s="195" t="s">
        <v>204</v>
      </c>
    </row>
    <row r="642" spans="2:65" s="1" customFormat="1" ht="25.5" customHeight="1" x14ac:dyDescent="0.35">
      <c r="B642" s="172"/>
      <c r="C642" s="173" t="s">
        <v>1350</v>
      </c>
      <c r="D642" s="173" t="s">
        <v>206</v>
      </c>
      <c r="E642" s="174" t="s">
        <v>1351</v>
      </c>
      <c r="F642" s="175" t="s">
        <v>1352</v>
      </c>
      <c r="G642" s="176" t="s">
        <v>276</v>
      </c>
      <c r="H642" s="177">
        <v>10.238</v>
      </c>
      <c r="I642" s="178"/>
      <c r="J642" s="179">
        <f>ROUND(I642*H642,2)</f>
        <v>0</v>
      </c>
      <c r="K642" s="175" t="s">
        <v>5</v>
      </c>
      <c r="L642" s="40"/>
      <c r="M642" s="180" t="s">
        <v>5</v>
      </c>
      <c r="N642" s="181" t="s">
        <v>42</v>
      </c>
      <c r="O642" s="41"/>
      <c r="P642" s="182">
        <f>O642*H642</f>
        <v>0</v>
      </c>
      <c r="Q642" s="182">
        <v>1.4999999999999999E-4</v>
      </c>
      <c r="R642" s="182">
        <f>Q642*H642</f>
        <v>1.5356999999999999E-3</v>
      </c>
      <c r="S642" s="182">
        <v>0</v>
      </c>
      <c r="T642" s="183">
        <f>S642*H642</f>
        <v>0</v>
      </c>
      <c r="AR642" s="23" t="s">
        <v>122</v>
      </c>
      <c r="AT642" s="23" t="s">
        <v>206</v>
      </c>
      <c r="AU642" s="23" t="s">
        <v>81</v>
      </c>
      <c r="AY642" s="23" t="s">
        <v>204</v>
      </c>
      <c r="BE642" s="184">
        <f>IF(N642="základní",J642,0)</f>
        <v>0</v>
      </c>
      <c r="BF642" s="184">
        <f>IF(N642="snížená",J642,0)</f>
        <v>0</v>
      </c>
      <c r="BG642" s="184">
        <f>IF(N642="zákl. přenesená",J642,0)</f>
        <v>0</v>
      </c>
      <c r="BH642" s="184">
        <f>IF(N642="sníž. přenesená",J642,0)</f>
        <v>0</v>
      </c>
      <c r="BI642" s="184">
        <f>IF(N642="nulová",J642,0)</f>
        <v>0</v>
      </c>
      <c r="BJ642" s="23" t="s">
        <v>79</v>
      </c>
      <c r="BK642" s="184">
        <f>ROUND(I642*H642,2)</f>
        <v>0</v>
      </c>
      <c r="BL642" s="23" t="s">
        <v>122</v>
      </c>
      <c r="BM642" s="23" t="s">
        <v>1353</v>
      </c>
    </row>
    <row r="643" spans="2:65" s="11" customFormat="1" x14ac:dyDescent="0.35">
      <c r="B643" s="185"/>
      <c r="D643" s="186" t="s">
        <v>213</v>
      </c>
      <c r="E643" s="187" t="s">
        <v>5</v>
      </c>
      <c r="F643" s="188" t="s">
        <v>1354</v>
      </c>
      <c r="H643" s="189">
        <v>10.238</v>
      </c>
      <c r="I643" s="190"/>
      <c r="L643" s="185"/>
      <c r="M643" s="191"/>
      <c r="N643" s="192"/>
      <c r="O643" s="192"/>
      <c r="P643" s="192"/>
      <c r="Q643" s="192"/>
      <c r="R643" s="192"/>
      <c r="S643" s="192"/>
      <c r="T643" s="193"/>
      <c r="AT643" s="187" t="s">
        <v>213</v>
      </c>
      <c r="AU643" s="187" t="s">
        <v>81</v>
      </c>
      <c r="AV643" s="11" t="s">
        <v>81</v>
      </c>
      <c r="AW643" s="11" t="s">
        <v>35</v>
      </c>
      <c r="AX643" s="11" t="s">
        <v>71</v>
      </c>
      <c r="AY643" s="187" t="s">
        <v>204</v>
      </c>
    </row>
    <row r="644" spans="2:65" s="12" customFormat="1" x14ac:dyDescent="0.35">
      <c r="B644" s="194"/>
      <c r="D644" s="186" t="s">
        <v>213</v>
      </c>
      <c r="E644" s="195" t="s">
        <v>5</v>
      </c>
      <c r="F644" s="196" t="s">
        <v>215</v>
      </c>
      <c r="H644" s="197">
        <v>10.238</v>
      </c>
      <c r="I644" s="198"/>
      <c r="L644" s="194"/>
      <c r="M644" s="199"/>
      <c r="N644" s="200"/>
      <c r="O644" s="200"/>
      <c r="P644" s="200"/>
      <c r="Q644" s="200"/>
      <c r="R644" s="200"/>
      <c r="S644" s="200"/>
      <c r="T644" s="201"/>
      <c r="AT644" s="195" t="s">
        <v>213</v>
      </c>
      <c r="AU644" s="195" t="s">
        <v>81</v>
      </c>
      <c r="AV644" s="12" t="s">
        <v>211</v>
      </c>
      <c r="AW644" s="12" t="s">
        <v>35</v>
      </c>
      <c r="AX644" s="12" t="s">
        <v>79</v>
      </c>
      <c r="AY644" s="195" t="s">
        <v>204</v>
      </c>
    </row>
    <row r="645" spans="2:65" s="1" customFormat="1" ht="25.5" customHeight="1" x14ac:dyDescent="0.35">
      <c r="B645" s="172"/>
      <c r="C645" s="173" t="s">
        <v>1355</v>
      </c>
      <c r="D645" s="173" t="s">
        <v>206</v>
      </c>
      <c r="E645" s="174" t="s">
        <v>1356</v>
      </c>
      <c r="F645" s="175" t="s">
        <v>1357</v>
      </c>
      <c r="G645" s="176" t="s">
        <v>276</v>
      </c>
      <c r="H645" s="177">
        <v>1.8</v>
      </c>
      <c r="I645" s="178"/>
      <c r="J645" s="179">
        <f>ROUND(I645*H645,2)</f>
        <v>0</v>
      </c>
      <c r="K645" s="175" t="s">
        <v>5</v>
      </c>
      <c r="L645" s="40"/>
      <c r="M645" s="180" t="s">
        <v>5</v>
      </c>
      <c r="N645" s="181" t="s">
        <v>42</v>
      </c>
      <c r="O645" s="41"/>
      <c r="P645" s="182">
        <f>O645*H645</f>
        <v>0</v>
      </c>
      <c r="Q645" s="182">
        <v>1.4999999999999999E-4</v>
      </c>
      <c r="R645" s="182">
        <f>Q645*H645</f>
        <v>2.7E-4</v>
      </c>
      <c r="S645" s="182">
        <v>0</v>
      </c>
      <c r="T645" s="183">
        <f>S645*H645</f>
        <v>0</v>
      </c>
      <c r="AR645" s="23" t="s">
        <v>122</v>
      </c>
      <c r="AT645" s="23" t="s">
        <v>206</v>
      </c>
      <c r="AU645" s="23" t="s">
        <v>81</v>
      </c>
      <c r="AY645" s="23" t="s">
        <v>204</v>
      </c>
      <c r="BE645" s="184">
        <f>IF(N645="základní",J645,0)</f>
        <v>0</v>
      </c>
      <c r="BF645" s="184">
        <f>IF(N645="snížená",J645,0)</f>
        <v>0</v>
      </c>
      <c r="BG645" s="184">
        <f>IF(N645="zákl. přenesená",J645,0)</f>
        <v>0</v>
      </c>
      <c r="BH645" s="184">
        <f>IF(N645="sníž. přenesená",J645,0)</f>
        <v>0</v>
      </c>
      <c r="BI645" s="184">
        <f>IF(N645="nulová",J645,0)</f>
        <v>0</v>
      </c>
      <c r="BJ645" s="23" t="s">
        <v>79</v>
      </c>
      <c r="BK645" s="184">
        <f>ROUND(I645*H645,2)</f>
        <v>0</v>
      </c>
      <c r="BL645" s="23" t="s">
        <v>122</v>
      </c>
      <c r="BM645" s="23" t="s">
        <v>1358</v>
      </c>
    </row>
    <row r="646" spans="2:65" s="11" customFormat="1" x14ac:dyDescent="0.35">
      <c r="B646" s="185"/>
      <c r="D646" s="186" t="s">
        <v>213</v>
      </c>
      <c r="E646" s="187" t="s">
        <v>5</v>
      </c>
      <c r="F646" s="188" t="s">
        <v>1359</v>
      </c>
      <c r="H646" s="189">
        <v>1.8</v>
      </c>
      <c r="I646" s="190"/>
      <c r="L646" s="185"/>
      <c r="M646" s="191"/>
      <c r="N646" s="192"/>
      <c r="O646" s="192"/>
      <c r="P646" s="192"/>
      <c r="Q646" s="192"/>
      <c r="R646" s="192"/>
      <c r="S646" s="192"/>
      <c r="T646" s="193"/>
      <c r="AT646" s="187" t="s">
        <v>213</v>
      </c>
      <c r="AU646" s="187" t="s">
        <v>81</v>
      </c>
      <c r="AV646" s="11" t="s">
        <v>81</v>
      </c>
      <c r="AW646" s="11" t="s">
        <v>35</v>
      </c>
      <c r="AX646" s="11" t="s">
        <v>71</v>
      </c>
      <c r="AY646" s="187" t="s">
        <v>204</v>
      </c>
    </row>
    <row r="647" spans="2:65" s="12" customFormat="1" x14ac:dyDescent="0.35">
      <c r="B647" s="194"/>
      <c r="D647" s="186" t="s">
        <v>213</v>
      </c>
      <c r="E647" s="195" t="s">
        <v>5</v>
      </c>
      <c r="F647" s="196" t="s">
        <v>215</v>
      </c>
      <c r="H647" s="197">
        <v>1.8</v>
      </c>
      <c r="I647" s="198"/>
      <c r="L647" s="194"/>
      <c r="M647" s="199"/>
      <c r="N647" s="200"/>
      <c r="O647" s="200"/>
      <c r="P647" s="200"/>
      <c r="Q647" s="200"/>
      <c r="R647" s="200"/>
      <c r="S647" s="200"/>
      <c r="T647" s="201"/>
      <c r="AT647" s="195" t="s">
        <v>213</v>
      </c>
      <c r="AU647" s="195" t="s">
        <v>81</v>
      </c>
      <c r="AV647" s="12" t="s">
        <v>211</v>
      </c>
      <c r="AW647" s="12" t="s">
        <v>35</v>
      </c>
      <c r="AX647" s="12" t="s">
        <v>79</v>
      </c>
      <c r="AY647" s="195" t="s">
        <v>204</v>
      </c>
    </row>
    <row r="648" spans="2:65" s="1" customFormat="1" ht="25.5" customHeight="1" x14ac:dyDescent="0.35">
      <c r="B648" s="172"/>
      <c r="C648" s="173" t="s">
        <v>1360</v>
      </c>
      <c r="D648" s="173" t="s">
        <v>206</v>
      </c>
      <c r="E648" s="174" t="s">
        <v>1361</v>
      </c>
      <c r="F648" s="175" t="s">
        <v>1362</v>
      </c>
      <c r="G648" s="176" t="s">
        <v>1950</v>
      </c>
      <c r="H648" s="177">
        <v>1</v>
      </c>
      <c r="I648" s="178"/>
      <c r="J648" s="179">
        <f>ROUND(I648*H648,2)</f>
        <v>0</v>
      </c>
      <c r="K648" s="175" t="s">
        <v>5</v>
      </c>
      <c r="L648" s="40"/>
      <c r="M648" s="180" t="s">
        <v>5</v>
      </c>
      <c r="N648" s="181" t="s">
        <v>42</v>
      </c>
      <c r="O648" s="41"/>
      <c r="P648" s="182">
        <f>O648*H648</f>
        <v>0</v>
      </c>
      <c r="Q648" s="182">
        <v>1.4999999999999999E-4</v>
      </c>
      <c r="R648" s="182">
        <f>Q648*H648</f>
        <v>1.4999999999999999E-4</v>
      </c>
      <c r="S648" s="182">
        <v>0</v>
      </c>
      <c r="T648" s="183">
        <f>S648*H648</f>
        <v>0</v>
      </c>
      <c r="AR648" s="23" t="s">
        <v>122</v>
      </c>
      <c r="AT648" s="23" t="s">
        <v>206</v>
      </c>
      <c r="AU648" s="23" t="s">
        <v>81</v>
      </c>
      <c r="AY648" s="23" t="s">
        <v>204</v>
      </c>
      <c r="BE648" s="184">
        <f>IF(N648="základní",J648,0)</f>
        <v>0</v>
      </c>
      <c r="BF648" s="184">
        <f>IF(N648="snížená",J648,0)</f>
        <v>0</v>
      </c>
      <c r="BG648" s="184">
        <f>IF(N648="zákl. přenesená",J648,0)</f>
        <v>0</v>
      </c>
      <c r="BH648" s="184">
        <f>IF(N648="sníž. přenesená",J648,0)</f>
        <v>0</v>
      </c>
      <c r="BI648" s="184">
        <f>IF(N648="nulová",J648,0)</f>
        <v>0</v>
      </c>
      <c r="BJ648" s="23" t="s">
        <v>79</v>
      </c>
      <c r="BK648" s="184">
        <f>ROUND(I648*H648,2)</f>
        <v>0</v>
      </c>
      <c r="BL648" s="23" t="s">
        <v>122</v>
      </c>
      <c r="BM648" s="23" t="s">
        <v>1363</v>
      </c>
    </row>
    <row r="649" spans="2:65" s="11" customFormat="1" x14ac:dyDescent="0.35">
      <c r="B649" s="185"/>
      <c r="D649" s="186" t="s">
        <v>213</v>
      </c>
      <c r="E649" s="187" t="s">
        <v>5</v>
      </c>
      <c r="F649" s="188" t="s">
        <v>79</v>
      </c>
      <c r="H649" s="189">
        <v>1</v>
      </c>
      <c r="I649" s="190"/>
      <c r="L649" s="185"/>
      <c r="M649" s="191"/>
      <c r="N649" s="192"/>
      <c r="O649" s="192"/>
      <c r="P649" s="192"/>
      <c r="Q649" s="192"/>
      <c r="R649" s="192"/>
      <c r="S649" s="192"/>
      <c r="T649" s="193"/>
      <c r="AT649" s="187" t="s">
        <v>213</v>
      </c>
      <c r="AU649" s="187" t="s">
        <v>81</v>
      </c>
      <c r="AV649" s="11" t="s">
        <v>81</v>
      </c>
      <c r="AW649" s="11" t="s">
        <v>35</v>
      </c>
      <c r="AX649" s="11" t="s">
        <v>71</v>
      </c>
      <c r="AY649" s="187" t="s">
        <v>204</v>
      </c>
    </row>
    <row r="650" spans="2:65" s="12" customFormat="1" x14ac:dyDescent="0.35">
      <c r="B650" s="194"/>
      <c r="D650" s="186" t="s">
        <v>213</v>
      </c>
      <c r="E650" s="195" t="s">
        <v>5</v>
      </c>
      <c r="F650" s="196" t="s">
        <v>215</v>
      </c>
      <c r="H650" s="197">
        <v>1</v>
      </c>
      <c r="I650" s="198"/>
      <c r="L650" s="194"/>
      <c r="M650" s="199"/>
      <c r="N650" s="200"/>
      <c r="O650" s="200"/>
      <c r="P650" s="200"/>
      <c r="Q650" s="200"/>
      <c r="R650" s="200"/>
      <c r="S650" s="200"/>
      <c r="T650" s="201"/>
      <c r="AT650" s="195" t="s">
        <v>213</v>
      </c>
      <c r="AU650" s="195" t="s">
        <v>81</v>
      </c>
      <c r="AV650" s="12" t="s">
        <v>211</v>
      </c>
      <c r="AW650" s="12" t="s">
        <v>35</v>
      </c>
      <c r="AX650" s="12" t="s">
        <v>79</v>
      </c>
      <c r="AY650" s="195" t="s">
        <v>204</v>
      </c>
    </row>
    <row r="651" spans="2:65" s="1" customFormat="1" ht="25.5" customHeight="1" x14ac:dyDescent="0.35">
      <c r="B651" s="172"/>
      <c r="C651" s="173" t="s">
        <v>1364</v>
      </c>
      <c r="D651" s="173" t="s">
        <v>206</v>
      </c>
      <c r="E651" s="174" t="s">
        <v>1365</v>
      </c>
      <c r="F651" s="175" t="s">
        <v>1366</v>
      </c>
      <c r="G651" s="176" t="s">
        <v>1950</v>
      </c>
      <c r="H651" s="177">
        <v>1</v>
      </c>
      <c r="I651" s="178"/>
      <c r="J651" s="179">
        <f>ROUND(I651*H651,2)</f>
        <v>0</v>
      </c>
      <c r="K651" s="175" t="s">
        <v>5</v>
      </c>
      <c r="L651" s="40"/>
      <c r="M651" s="180" t="s">
        <v>5</v>
      </c>
      <c r="N651" s="181" t="s">
        <v>42</v>
      </c>
      <c r="O651" s="41"/>
      <c r="P651" s="182">
        <f>O651*H651</f>
        <v>0</v>
      </c>
      <c r="Q651" s="182">
        <v>1.4999999999999999E-4</v>
      </c>
      <c r="R651" s="182">
        <f>Q651*H651</f>
        <v>1.4999999999999999E-4</v>
      </c>
      <c r="S651" s="182">
        <v>0</v>
      </c>
      <c r="T651" s="183">
        <f>S651*H651</f>
        <v>0</v>
      </c>
      <c r="AR651" s="23" t="s">
        <v>122</v>
      </c>
      <c r="AT651" s="23" t="s">
        <v>206</v>
      </c>
      <c r="AU651" s="23" t="s">
        <v>81</v>
      </c>
      <c r="AY651" s="23" t="s">
        <v>204</v>
      </c>
      <c r="BE651" s="184">
        <f>IF(N651="základní",J651,0)</f>
        <v>0</v>
      </c>
      <c r="BF651" s="184">
        <f>IF(N651="snížená",J651,0)</f>
        <v>0</v>
      </c>
      <c r="BG651" s="184">
        <f>IF(N651="zákl. přenesená",J651,0)</f>
        <v>0</v>
      </c>
      <c r="BH651" s="184">
        <f>IF(N651="sníž. přenesená",J651,0)</f>
        <v>0</v>
      </c>
      <c r="BI651" s="184">
        <f>IF(N651="nulová",J651,0)</f>
        <v>0</v>
      </c>
      <c r="BJ651" s="23" t="s">
        <v>79</v>
      </c>
      <c r="BK651" s="184">
        <f>ROUND(I651*H651,2)</f>
        <v>0</v>
      </c>
      <c r="BL651" s="23" t="s">
        <v>122</v>
      </c>
      <c r="BM651" s="23" t="s">
        <v>1367</v>
      </c>
    </row>
    <row r="652" spans="2:65" s="11" customFormat="1" x14ac:dyDescent="0.35">
      <c r="B652" s="185"/>
      <c r="D652" s="186" t="s">
        <v>213</v>
      </c>
      <c r="E652" s="187" t="s">
        <v>5</v>
      </c>
      <c r="F652" s="188" t="s">
        <v>79</v>
      </c>
      <c r="H652" s="189">
        <v>1</v>
      </c>
      <c r="I652" s="190"/>
      <c r="L652" s="185"/>
      <c r="M652" s="191"/>
      <c r="N652" s="192"/>
      <c r="O652" s="192"/>
      <c r="P652" s="192"/>
      <c r="Q652" s="192"/>
      <c r="R652" s="192"/>
      <c r="S652" s="192"/>
      <c r="T652" s="193"/>
      <c r="AT652" s="187" t="s">
        <v>213</v>
      </c>
      <c r="AU652" s="187" t="s">
        <v>81</v>
      </c>
      <c r="AV652" s="11" t="s">
        <v>81</v>
      </c>
      <c r="AW652" s="11" t="s">
        <v>35</v>
      </c>
      <c r="AX652" s="11" t="s">
        <v>71</v>
      </c>
      <c r="AY652" s="187" t="s">
        <v>204</v>
      </c>
    </row>
    <row r="653" spans="2:65" s="12" customFormat="1" x14ac:dyDescent="0.35">
      <c r="B653" s="194"/>
      <c r="D653" s="186" t="s">
        <v>213</v>
      </c>
      <c r="E653" s="195" t="s">
        <v>5</v>
      </c>
      <c r="F653" s="196" t="s">
        <v>215</v>
      </c>
      <c r="H653" s="197">
        <v>1</v>
      </c>
      <c r="I653" s="198"/>
      <c r="L653" s="194"/>
      <c r="M653" s="199"/>
      <c r="N653" s="200"/>
      <c r="O653" s="200"/>
      <c r="P653" s="200"/>
      <c r="Q653" s="200"/>
      <c r="R653" s="200"/>
      <c r="S653" s="200"/>
      <c r="T653" s="201"/>
      <c r="AT653" s="195" t="s">
        <v>213</v>
      </c>
      <c r="AU653" s="195" t="s">
        <v>81</v>
      </c>
      <c r="AV653" s="12" t="s">
        <v>211</v>
      </c>
      <c r="AW653" s="12" t="s">
        <v>35</v>
      </c>
      <c r="AX653" s="12" t="s">
        <v>79</v>
      </c>
      <c r="AY653" s="195" t="s">
        <v>204</v>
      </c>
    </row>
    <row r="654" spans="2:65" s="1" customFormat="1" ht="25.5" customHeight="1" x14ac:dyDescent="0.35">
      <c r="B654" s="172"/>
      <c r="C654" s="173" t="s">
        <v>1368</v>
      </c>
      <c r="D654" s="173" t="s">
        <v>206</v>
      </c>
      <c r="E654" s="174" t="s">
        <v>1369</v>
      </c>
      <c r="F654" s="175" t="s">
        <v>1370</v>
      </c>
      <c r="G654" s="176" t="s">
        <v>1950</v>
      </c>
      <c r="H654" s="177">
        <v>1</v>
      </c>
      <c r="I654" s="178"/>
      <c r="J654" s="179">
        <f>ROUND(I654*H654,2)</f>
        <v>0</v>
      </c>
      <c r="K654" s="175" t="s">
        <v>5</v>
      </c>
      <c r="L654" s="40"/>
      <c r="M654" s="180" t="s">
        <v>5</v>
      </c>
      <c r="N654" s="181" t="s">
        <v>42</v>
      </c>
      <c r="O654" s="41"/>
      <c r="P654" s="182">
        <f>O654*H654</f>
        <v>0</v>
      </c>
      <c r="Q654" s="182">
        <v>1.4999999999999999E-4</v>
      </c>
      <c r="R654" s="182">
        <f>Q654*H654</f>
        <v>1.4999999999999999E-4</v>
      </c>
      <c r="S654" s="182">
        <v>0</v>
      </c>
      <c r="T654" s="183">
        <f>S654*H654</f>
        <v>0</v>
      </c>
      <c r="AR654" s="23" t="s">
        <v>122</v>
      </c>
      <c r="AT654" s="23" t="s">
        <v>206</v>
      </c>
      <c r="AU654" s="23" t="s">
        <v>81</v>
      </c>
      <c r="AY654" s="23" t="s">
        <v>204</v>
      </c>
      <c r="BE654" s="184">
        <f>IF(N654="základní",J654,0)</f>
        <v>0</v>
      </c>
      <c r="BF654" s="184">
        <f>IF(N654="snížená",J654,0)</f>
        <v>0</v>
      </c>
      <c r="BG654" s="184">
        <f>IF(N654="zákl. přenesená",J654,0)</f>
        <v>0</v>
      </c>
      <c r="BH654" s="184">
        <f>IF(N654="sníž. přenesená",J654,0)</f>
        <v>0</v>
      </c>
      <c r="BI654" s="184">
        <f>IF(N654="nulová",J654,0)</f>
        <v>0</v>
      </c>
      <c r="BJ654" s="23" t="s">
        <v>79</v>
      </c>
      <c r="BK654" s="184">
        <f>ROUND(I654*H654,2)</f>
        <v>0</v>
      </c>
      <c r="BL654" s="23" t="s">
        <v>122</v>
      </c>
      <c r="BM654" s="23" t="s">
        <v>1371</v>
      </c>
    </row>
    <row r="655" spans="2:65" s="11" customFormat="1" x14ac:dyDescent="0.35">
      <c r="B655" s="185"/>
      <c r="D655" s="186" t="s">
        <v>213</v>
      </c>
      <c r="E655" s="187" t="s">
        <v>5</v>
      </c>
      <c r="F655" s="188" t="s">
        <v>79</v>
      </c>
      <c r="H655" s="189">
        <v>1</v>
      </c>
      <c r="I655" s="190"/>
      <c r="L655" s="185"/>
      <c r="M655" s="191"/>
      <c r="N655" s="192"/>
      <c r="O655" s="192"/>
      <c r="P655" s="192"/>
      <c r="Q655" s="192"/>
      <c r="R655" s="192"/>
      <c r="S655" s="192"/>
      <c r="T655" s="193"/>
      <c r="AT655" s="187" t="s">
        <v>213</v>
      </c>
      <c r="AU655" s="187" t="s">
        <v>81</v>
      </c>
      <c r="AV655" s="11" t="s">
        <v>81</v>
      </c>
      <c r="AW655" s="11" t="s">
        <v>35</v>
      </c>
      <c r="AX655" s="11" t="s">
        <v>71</v>
      </c>
      <c r="AY655" s="187" t="s">
        <v>204</v>
      </c>
    </row>
    <row r="656" spans="2:65" s="12" customFormat="1" x14ac:dyDescent="0.35">
      <c r="B656" s="194"/>
      <c r="D656" s="186" t="s">
        <v>213</v>
      </c>
      <c r="E656" s="195" t="s">
        <v>5</v>
      </c>
      <c r="F656" s="196" t="s">
        <v>215</v>
      </c>
      <c r="H656" s="197">
        <v>1</v>
      </c>
      <c r="I656" s="198"/>
      <c r="L656" s="194"/>
      <c r="M656" s="199"/>
      <c r="N656" s="200"/>
      <c r="O656" s="200"/>
      <c r="P656" s="200"/>
      <c r="Q656" s="200"/>
      <c r="R656" s="200"/>
      <c r="S656" s="200"/>
      <c r="T656" s="201"/>
      <c r="AT656" s="195" t="s">
        <v>213</v>
      </c>
      <c r="AU656" s="195" t="s">
        <v>81</v>
      </c>
      <c r="AV656" s="12" t="s">
        <v>211</v>
      </c>
      <c r="AW656" s="12" t="s">
        <v>35</v>
      </c>
      <c r="AX656" s="12" t="s">
        <v>79</v>
      </c>
      <c r="AY656" s="195" t="s">
        <v>204</v>
      </c>
    </row>
    <row r="657" spans="2:65" s="1" customFormat="1" ht="25.5" customHeight="1" x14ac:dyDescent="0.35">
      <c r="B657" s="172"/>
      <c r="C657" s="173" t="s">
        <v>1372</v>
      </c>
      <c r="D657" s="173" t="s">
        <v>206</v>
      </c>
      <c r="E657" s="174" t="s">
        <v>1373</v>
      </c>
      <c r="F657" s="175" t="s">
        <v>1374</v>
      </c>
      <c r="G657" s="176" t="s">
        <v>1950</v>
      </c>
      <c r="H657" s="177">
        <v>1</v>
      </c>
      <c r="I657" s="178"/>
      <c r="J657" s="179">
        <f>ROUND(I657*H657,2)</f>
        <v>0</v>
      </c>
      <c r="K657" s="175" t="s">
        <v>5</v>
      </c>
      <c r="L657" s="40"/>
      <c r="M657" s="180" t="s">
        <v>5</v>
      </c>
      <c r="N657" s="181" t="s">
        <v>42</v>
      </c>
      <c r="O657" s="41"/>
      <c r="P657" s="182">
        <f>O657*H657</f>
        <v>0</v>
      </c>
      <c r="Q657" s="182">
        <v>1.4999999999999999E-4</v>
      </c>
      <c r="R657" s="182">
        <f>Q657*H657</f>
        <v>1.4999999999999999E-4</v>
      </c>
      <c r="S657" s="182">
        <v>0</v>
      </c>
      <c r="T657" s="183">
        <f>S657*H657</f>
        <v>0</v>
      </c>
      <c r="AR657" s="23" t="s">
        <v>122</v>
      </c>
      <c r="AT657" s="23" t="s">
        <v>206</v>
      </c>
      <c r="AU657" s="23" t="s">
        <v>81</v>
      </c>
      <c r="AY657" s="23" t="s">
        <v>204</v>
      </c>
      <c r="BE657" s="184">
        <f>IF(N657="základní",J657,0)</f>
        <v>0</v>
      </c>
      <c r="BF657" s="184">
        <f>IF(N657="snížená",J657,0)</f>
        <v>0</v>
      </c>
      <c r="BG657" s="184">
        <f>IF(N657="zákl. přenesená",J657,0)</f>
        <v>0</v>
      </c>
      <c r="BH657" s="184">
        <f>IF(N657="sníž. přenesená",J657,0)</f>
        <v>0</v>
      </c>
      <c r="BI657" s="184">
        <f>IF(N657="nulová",J657,0)</f>
        <v>0</v>
      </c>
      <c r="BJ657" s="23" t="s">
        <v>79</v>
      </c>
      <c r="BK657" s="184">
        <f>ROUND(I657*H657,2)</f>
        <v>0</v>
      </c>
      <c r="BL657" s="23" t="s">
        <v>122</v>
      </c>
      <c r="BM657" s="23" t="s">
        <v>1375</v>
      </c>
    </row>
    <row r="658" spans="2:65" s="11" customFormat="1" x14ac:dyDescent="0.35">
      <c r="B658" s="185"/>
      <c r="D658" s="186" t="s">
        <v>213</v>
      </c>
      <c r="E658" s="187" t="s">
        <v>5</v>
      </c>
      <c r="F658" s="188" t="s">
        <v>79</v>
      </c>
      <c r="H658" s="189">
        <v>1</v>
      </c>
      <c r="I658" s="190"/>
      <c r="L658" s="185"/>
      <c r="M658" s="191"/>
      <c r="N658" s="192"/>
      <c r="O658" s="192"/>
      <c r="P658" s="192"/>
      <c r="Q658" s="192"/>
      <c r="R658" s="192"/>
      <c r="S658" s="192"/>
      <c r="T658" s="193"/>
      <c r="AT658" s="187" t="s">
        <v>213</v>
      </c>
      <c r="AU658" s="187" t="s">
        <v>81</v>
      </c>
      <c r="AV658" s="11" t="s">
        <v>81</v>
      </c>
      <c r="AW658" s="11" t="s">
        <v>35</v>
      </c>
      <c r="AX658" s="11" t="s">
        <v>71</v>
      </c>
      <c r="AY658" s="187" t="s">
        <v>204</v>
      </c>
    </row>
    <row r="659" spans="2:65" s="12" customFormat="1" x14ac:dyDescent="0.35">
      <c r="B659" s="194"/>
      <c r="D659" s="186" t="s">
        <v>213</v>
      </c>
      <c r="E659" s="195" t="s">
        <v>5</v>
      </c>
      <c r="F659" s="196" t="s">
        <v>215</v>
      </c>
      <c r="H659" s="197">
        <v>1</v>
      </c>
      <c r="I659" s="198"/>
      <c r="L659" s="194"/>
      <c r="M659" s="199"/>
      <c r="N659" s="200"/>
      <c r="O659" s="200"/>
      <c r="P659" s="200"/>
      <c r="Q659" s="200"/>
      <c r="R659" s="200"/>
      <c r="S659" s="200"/>
      <c r="T659" s="201"/>
      <c r="AT659" s="195" t="s">
        <v>213</v>
      </c>
      <c r="AU659" s="195" t="s">
        <v>81</v>
      </c>
      <c r="AV659" s="12" t="s">
        <v>211</v>
      </c>
      <c r="AW659" s="12" t="s">
        <v>35</v>
      </c>
      <c r="AX659" s="12" t="s">
        <v>79</v>
      </c>
      <c r="AY659" s="195" t="s">
        <v>204</v>
      </c>
    </row>
    <row r="660" spans="2:65" s="1" customFormat="1" ht="25.5" customHeight="1" x14ac:dyDescent="0.35">
      <c r="B660" s="172"/>
      <c r="C660" s="173" t="s">
        <v>1376</v>
      </c>
      <c r="D660" s="173" t="s">
        <v>206</v>
      </c>
      <c r="E660" s="174" t="s">
        <v>1377</v>
      </c>
      <c r="F660" s="175" t="s">
        <v>1378</v>
      </c>
      <c r="G660" s="176" t="s">
        <v>1950</v>
      </c>
      <c r="H660" s="177">
        <v>1</v>
      </c>
      <c r="I660" s="178"/>
      <c r="J660" s="179">
        <f>ROUND(I660*H660,2)</f>
        <v>0</v>
      </c>
      <c r="K660" s="175" t="s">
        <v>5</v>
      </c>
      <c r="L660" s="40"/>
      <c r="M660" s="180" t="s">
        <v>5</v>
      </c>
      <c r="N660" s="181" t="s">
        <v>42</v>
      </c>
      <c r="O660" s="41"/>
      <c r="P660" s="182">
        <f>O660*H660</f>
        <v>0</v>
      </c>
      <c r="Q660" s="182">
        <v>1.4999999999999999E-4</v>
      </c>
      <c r="R660" s="182">
        <f>Q660*H660</f>
        <v>1.4999999999999999E-4</v>
      </c>
      <c r="S660" s="182">
        <v>0</v>
      </c>
      <c r="T660" s="183">
        <f>S660*H660</f>
        <v>0</v>
      </c>
      <c r="AR660" s="23" t="s">
        <v>122</v>
      </c>
      <c r="AT660" s="23" t="s">
        <v>206</v>
      </c>
      <c r="AU660" s="23" t="s">
        <v>81</v>
      </c>
      <c r="AY660" s="23" t="s">
        <v>204</v>
      </c>
      <c r="BE660" s="184">
        <f>IF(N660="základní",J660,0)</f>
        <v>0</v>
      </c>
      <c r="BF660" s="184">
        <f>IF(N660="snížená",J660,0)</f>
        <v>0</v>
      </c>
      <c r="BG660" s="184">
        <f>IF(N660="zákl. přenesená",J660,0)</f>
        <v>0</v>
      </c>
      <c r="BH660" s="184">
        <f>IF(N660="sníž. přenesená",J660,0)</f>
        <v>0</v>
      </c>
      <c r="BI660" s="184">
        <f>IF(N660="nulová",J660,0)</f>
        <v>0</v>
      </c>
      <c r="BJ660" s="23" t="s">
        <v>79</v>
      </c>
      <c r="BK660" s="184">
        <f>ROUND(I660*H660,2)</f>
        <v>0</v>
      </c>
      <c r="BL660" s="23" t="s">
        <v>122</v>
      </c>
      <c r="BM660" s="23" t="s">
        <v>1379</v>
      </c>
    </row>
    <row r="661" spans="2:65" s="11" customFormat="1" x14ac:dyDescent="0.35">
      <c r="B661" s="185"/>
      <c r="D661" s="186" t="s">
        <v>213</v>
      </c>
      <c r="E661" s="187" t="s">
        <v>5</v>
      </c>
      <c r="F661" s="188" t="s">
        <v>79</v>
      </c>
      <c r="H661" s="189">
        <v>1</v>
      </c>
      <c r="I661" s="190"/>
      <c r="L661" s="185"/>
      <c r="M661" s="191"/>
      <c r="N661" s="192"/>
      <c r="O661" s="192"/>
      <c r="P661" s="192"/>
      <c r="Q661" s="192"/>
      <c r="R661" s="192"/>
      <c r="S661" s="192"/>
      <c r="T661" s="193"/>
      <c r="AT661" s="187" t="s">
        <v>213</v>
      </c>
      <c r="AU661" s="187" t="s">
        <v>81</v>
      </c>
      <c r="AV661" s="11" t="s">
        <v>81</v>
      </c>
      <c r="AW661" s="11" t="s">
        <v>35</v>
      </c>
      <c r="AX661" s="11" t="s">
        <v>71</v>
      </c>
      <c r="AY661" s="187" t="s">
        <v>204</v>
      </c>
    </row>
    <row r="662" spans="2:65" s="12" customFormat="1" x14ac:dyDescent="0.35">
      <c r="B662" s="194"/>
      <c r="D662" s="186" t="s">
        <v>213</v>
      </c>
      <c r="E662" s="195" t="s">
        <v>5</v>
      </c>
      <c r="F662" s="196" t="s">
        <v>215</v>
      </c>
      <c r="H662" s="197">
        <v>1</v>
      </c>
      <c r="I662" s="198"/>
      <c r="L662" s="194"/>
      <c r="M662" s="199"/>
      <c r="N662" s="200"/>
      <c r="O662" s="200"/>
      <c r="P662" s="200"/>
      <c r="Q662" s="200"/>
      <c r="R662" s="200"/>
      <c r="S662" s="200"/>
      <c r="T662" s="201"/>
      <c r="AT662" s="195" t="s">
        <v>213</v>
      </c>
      <c r="AU662" s="195" t="s">
        <v>81</v>
      </c>
      <c r="AV662" s="12" t="s">
        <v>211</v>
      </c>
      <c r="AW662" s="12" t="s">
        <v>35</v>
      </c>
      <c r="AX662" s="12" t="s">
        <v>79</v>
      </c>
      <c r="AY662" s="195" t="s">
        <v>204</v>
      </c>
    </row>
    <row r="663" spans="2:65" s="1" customFormat="1" ht="25.5" customHeight="1" x14ac:dyDescent="0.35">
      <c r="B663" s="172"/>
      <c r="C663" s="173" t="s">
        <v>1380</v>
      </c>
      <c r="D663" s="173" t="s">
        <v>206</v>
      </c>
      <c r="E663" s="174" t="s">
        <v>1381</v>
      </c>
      <c r="F663" s="175" t="s">
        <v>1382</v>
      </c>
      <c r="G663" s="176" t="s">
        <v>1950</v>
      </c>
      <c r="H663" s="177">
        <v>1</v>
      </c>
      <c r="I663" s="178"/>
      <c r="J663" s="179">
        <f>ROUND(I663*H663,2)</f>
        <v>0</v>
      </c>
      <c r="K663" s="175" t="s">
        <v>5</v>
      </c>
      <c r="L663" s="40"/>
      <c r="M663" s="180" t="s">
        <v>5</v>
      </c>
      <c r="N663" s="181" t="s">
        <v>42</v>
      </c>
      <c r="O663" s="41"/>
      <c r="P663" s="182">
        <f>O663*H663</f>
        <v>0</v>
      </c>
      <c r="Q663" s="182">
        <v>1.4999999999999999E-4</v>
      </c>
      <c r="R663" s="182">
        <f>Q663*H663</f>
        <v>1.4999999999999999E-4</v>
      </c>
      <c r="S663" s="182">
        <v>0</v>
      </c>
      <c r="T663" s="183">
        <f>S663*H663</f>
        <v>0</v>
      </c>
      <c r="AR663" s="23" t="s">
        <v>122</v>
      </c>
      <c r="AT663" s="23" t="s">
        <v>206</v>
      </c>
      <c r="AU663" s="23" t="s">
        <v>81</v>
      </c>
      <c r="AY663" s="23" t="s">
        <v>204</v>
      </c>
      <c r="BE663" s="184">
        <f>IF(N663="základní",J663,0)</f>
        <v>0</v>
      </c>
      <c r="BF663" s="184">
        <f>IF(N663="snížená",J663,0)</f>
        <v>0</v>
      </c>
      <c r="BG663" s="184">
        <f>IF(N663="zákl. přenesená",J663,0)</f>
        <v>0</v>
      </c>
      <c r="BH663" s="184">
        <f>IF(N663="sníž. přenesená",J663,0)</f>
        <v>0</v>
      </c>
      <c r="BI663" s="184">
        <f>IF(N663="nulová",J663,0)</f>
        <v>0</v>
      </c>
      <c r="BJ663" s="23" t="s">
        <v>79</v>
      </c>
      <c r="BK663" s="184">
        <f>ROUND(I663*H663,2)</f>
        <v>0</v>
      </c>
      <c r="BL663" s="23" t="s">
        <v>122</v>
      </c>
      <c r="BM663" s="23" t="s">
        <v>1383</v>
      </c>
    </row>
    <row r="664" spans="2:65" s="11" customFormat="1" x14ac:dyDescent="0.35">
      <c r="B664" s="185"/>
      <c r="D664" s="186" t="s">
        <v>213</v>
      </c>
      <c r="E664" s="187" t="s">
        <v>5</v>
      </c>
      <c r="F664" s="188" t="s">
        <v>79</v>
      </c>
      <c r="H664" s="189">
        <v>1</v>
      </c>
      <c r="I664" s="190"/>
      <c r="L664" s="185"/>
      <c r="M664" s="191"/>
      <c r="N664" s="192"/>
      <c r="O664" s="192"/>
      <c r="P664" s="192"/>
      <c r="Q664" s="192"/>
      <c r="R664" s="192"/>
      <c r="S664" s="192"/>
      <c r="T664" s="193"/>
      <c r="AT664" s="187" t="s">
        <v>213</v>
      </c>
      <c r="AU664" s="187" t="s">
        <v>81</v>
      </c>
      <c r="AV664" s="11" t="s">
        <v>81</v>
      </c>
      <c r="AW664" s="11" t="s">
        <v>35</v>
      </c>
      <c r="AX664" s="11" t="s">
        <v>71</v>
      </c>
      <c r="AY664" s="187" t="s">
        <v>204</v>
      </c>
    </row>
    <row r="665" spans="2:65" s="12" customFormat="1" x14ac:dyDescent="0.35">
      <c r="B665" s="194"/>
      <c r="D665" s="186" t="s">
        <v>213</v>
      </c>
      <c r="E665" s="195" t="s">
        <v>5</v>
      </c>
      <c r="F665" s="196" t="s">
        <v>215</v>
      </c>
      <c r="H665" s="197">
        <v>1</v>
      </c>
      <c r="I665" s="198"/>
      <c r="L665" s="194"/>
      <c r="M665" s="199"/>
      <c r="N665" s="200"/>
      <c r="O665" s="200"/>
      <c r="P665" s="200"/>
      <c r="Q665" s="200"/>
      <c r="R665" s="200"/>
      <c r="S665" s="200"/>
      <c r="T665" s="201"/>
      <c r="AT665" s="195" t="s">
        <v>213</v>
      </c>
      <c r="AU665" s="195" t="s">
        <v>81</v>
      </c>
      <c r="AV665" s="12" t="s">
        <v>211</v>
      </c>
      <c r="AW665" s="12" t="s">
        <v>35</v>
      </c>
      <c r="AX665" s="12" t="s">
        <v>79</v>
      </c>
      <c r="AY665" s="195" t="s">
        <v>204</v>
      </c>
    </row>
    <row r="666" spans="2:65" s="1" customFormat="1" ht="25.5" customHeight="1" x14ac:dyDescent="0.35">
      <c r="B666" s="172"/>
      <c r="C666" s="173" t="s">
        <v>1384</v>
      </c>
      <c r="D666" s="173" t="s">
        <v>206</v>
      </c>
      <c r="E666" s="174" t="s">
        <v>1385</v>
      </c>
      <c r="F666" s="175" t="s">
        <v>1386</v>
      </c>
      <c r="G666" s="176" t="s">
        <v>1950</v>
      </c>
      <c r="H666" s="177">
        <v>1</v>
      </c>
      <c r="I666" s="178"/>
      <c r="J666" s="179">
        <f>ROUND(I666*H666,2)</f>
        <v>0</v>
      </c>
      <c r="K666" s="175" t="s">
        <v>5</v>
      </c>
      <c r="L666" s="40"/>
      <c r="M666" s="180" t="s">
        <v>5</v>
      </c>
      <c r="N666" s="181" t="s">
        <v>42</v>
      </c>
      <c r="O666" s="41"/>
      <c r="P666" s="182">
        <f>O666*H666</f>
        <v>0</v>
      </c>
      <c r="Q666" s="182">
        <v>1.4999999999999999E-4</v>
      </c>
      <c r="R666" s="182">
        <f>Q666*H666</f>
        <v>1.4999999999999999E-4</v>
      </c>
      <c r="S666" s="182">
        <v>0</v>
      </c>
      <c r="T666" s="183">
        <f>S666*H666</f>
        <v>0</v>
      </c>
      <c r="AR666" s="23" t="s">
        <v>122</v>
      </c>
      <c r="AT666" s="23" t="s">
        <v>206</v>
      </c>
      <c r="AU666" s="23" t="s">
        <v>81</v>
      </c>
      <c r="AY666" s="23" t="s">
        <v>204</v>
      </c>
      <c r="BE666" s="184">
        <f>IF(N666="základní",J666,0)</f>
        <v>0</v>
      </c>
      <c r="BF666" s="184">
        <f>IF(N666="snížená",J666,0)</f>
        <v>0</v>
      </c>
      <c r="BG666" s="184">
        <f>IF(N666="zákl. přenesená",J666,0)</f>
        <v>0</v>
      </c>
      <c r="BH666" s="184">
        <f>IF(N666="sníž. přenesená",J666,0)</f>
        <v>0</v>
      </c>
      <c r="BI666" s="184">
        <f>IF(N666="nulová",J666,0)</f>
        <v>0</v>
      </c>
      <c r="BJ666" s="23" t="s">
        <v>79</v>
      </c>
      <c r="BK666" s="184">
        <f>ROUND(I666*H666,2)</f>
        <v>0</v>
      </c>
      <c r="BL666" s="23" t="s">
        <v>122</v>
      </c>
      <c r="BM666" s="23" t="s">
        <v>1387</v>
      </c>
    </row>
    <row r="667" spans="2:65" s="11" customFormat="1" x14ac:dyDescent="0.35">
      <c r="B667" s="185"/>
      <c r="D667" s="186" t="s">
        <v>213</v>
      </c>
      <c r="E667" s="187" t="s">
        <v>5</v>
      </c>
      <c r="F667" s="188" t="s">
        <v>79</v>
      </c>
      <c r="H667" s="189">
        <v>1</v>
      </c>
      <c r="I667" s="190"/>
      <c r="L667" s="185"/>
      <c r="M667" s="191"/>
      <c r="N667" s="192"/>
      <c r="O667" s="192"/>
      <c r="P667" s="192"/>
      <c r="Q667" s="192"/>
      <c r="R667" s="192"/>
      <c r="S667" s="192"/>
      <c r="T667" s="193"/>
      <c r="AT667" s="187" t="s">
        <v>213</v>
      </c>
      <c r="AU667" s="187" t="s">
        <v>81</v>
      </c>
      <c r="AV667" s="11" t="s">
        <v>81</v>
      </c>
      <c r="AW667" s="11" t="s">
        <v>35</v>
      </c>
      <c r="AX667" s="11" t="s">
        <v>71</v>
      </c>
      <c r="AY667" s="187" t="s">
        <v>204</v>
      </c>
    </row>
    <row r="668" spans="2:65" s="12" customFormat="1" x14ac:dyDescent="0.35">
      <c r="B668" s="194"/>
      <c r="D668" s="186" t="s">
        <v>213</v>
      </c>
      <c r="E668" s="195" t="s">
        <v>5</v>
      </c>
      <c r="F668" s="196" t="s">
        <v>215</v>
      </c>
      <c r="H668" s="197">
        <v>1</v>
      </c>
      <c r="I668" s="198"/>
      <c r="L668" s="194"/>
      <c r="M668" s="199"/>
      <c r="N668" s="200"/>
      <c r="O668" s="200"/>
      <c r="P668" s="200"/>
      <c r="Q668" s="200"/>
      <c r="R668" s="200"/>
      <c r="S668" s="200"/>
      <c r="T668" s="201"/>
      <c r="AT668" s="195" t="s">
        <v>213</v>
      </c>
      <c r="AU668" s="195" t="s">
        <v>81</v>
      </c>
      <c r="AV668" s="12" t="s">
        <v>211</v>
      </c>
      <c r="AW668" s="12" t="s">
        <v>35</v>
      </c>
      <c r="AX668" s="12" t="s">
        <v>79</v>
      </c>
      <c r="AY668" s="195" t="s">
        <v>204</v>
      </c>
    </row>
    <row r="669" spans="2:65" s="1" customFormat="1" ht="25.5" customHeight="1" x14ac:dyDescent="0.35">
      <c r="B669" s="172"/>
      <c r="C669" s="173" t="s">
        <v>1388</v>
      </c>
      <c r="D669" s="173" t="s">
        <v>206</v>
      </c>
      <c r="E669" s="174" t="s">
        <v>1389</v>
      </c>
      <c r="F669" s="175" t="s">
        <v>1390</v>
      </c>
      <c r="G669" s="176" t="s">
        <v>1950</v>
      </c>
      <c r="H669" s="177">
        <v>1</v>
      </c>
      <c r="I669" s="178"/>
      <c r="J669" s="179">
        <f>ROUND(I669*H669,2)</f>
        <v>0</v>
      </c>
      <c r="K669" s="175" t="s">
        <v>5</v>
      </c>
      <c r="L669" s="40"/>
      <c r="M669" s="180" t="s">
        <v>5</v>
      </c>
      <c r="N669" s="181" t="s">
        <v>42</v>
      </c>
      <c r="O669" s="41"/>
      <c r="P669" s="182">
        <f>O669*H669</f>
        <v>0</v>
      </c>
      <c r="Q669" s="182">
        <v>1.4999999999999999E-4</v>
      </c>
      <c r="R669" s="182">
        <f>Q669*H669</f>
        <v>1.4999999999999999E-4</v>
      </c>
      <c r="S669" s="182">
        <v>0</v>
      </c>
      <c r="T669" s="183">
        <f>S669*H669</f>
        <v>0</v>
      </c>
      <c r="AR669" s="23" t="s">
        <v>122</v>
      </c>
      <c r="AT669" s="23" t="s">
        <v>206</v>
      </c>
      <c r="AU669" s="23" t="s">
        <v>81</v>
      </c>
      <c r="AY669" s="23" t="s">
        <v>204</v>
      </c>
      <c r="BE669" s="184">
        <f>IF(N669="základní",J669,0)</f>
        <v>0</v>
      </c>
      <c r="BF669" s="184">
        <f>IF(N669="snížená",J669,0)</f>
        <v>0</v>
      </c>
      <c r="BG669" s="184">
        <f>IF(N669="zákl. přenesená",J669,0)</f>
        <v>0</v>
      </c>
      <c r="BH669" s="184">
        <f>IF(N669="sníž. přenesená",J669,0)</f>
        <v>0</v>
      </c>
      <c r="BI669" s="184">
        <f>IF(N669="nulová",J669,0)</f>
        <v>0</v>
      </c>
      <c r="BJ669" s="23" t="s">
        <v>79</v>
      </c>
      <c r="BK669" s="184">
        <f>ROUND(I669*H669,2)</f>
        <v>0</v>
      </c>
      <c r="BL669" s="23" t="s">
        <v>122</v>
      </c>
      <c r="BM669" s="23" t="s">
        <v>1391</v>
      </c>
    </row>
    <row r="670" spans="2:65" s="11" customFormat="1" x14ac:dyDescent="0.35">
      <c r="B670" s="185"/>
      <c r="D670" s="186" t="s">
        <v>213</v>
      </c>
      <c r="E670" s="187" t="s">
        <v>5</v>
      </c>
      <c r="F670" s="188" t="s">
        <v>79</v>
      </c>
      <c r="H670" s="189">
        <v>1</v>
      </c>
      <c r="I670" s="190"/>
      <c r="L670" s="185"/>
      <c r="M670" s="191"/>
      <c r="N670" s="192"/>
      <c r="O670" s="192"/>
      <c r="P670" s="192"/>
      <c r="Q670" s="192"/>
      <c r="R670" s="192"/>
      <c r="S670" s="192"/>
      <c r="T670" s="193"/>
      <c r="AT670" s="187" t="s">
        <v>213</v>
      </c>
      <c r="AU670" s="187" t="s">
        <v>81</v>
      </c>
      <c r="AV670" s="11" t="s">
        <v>81</v>
      </c>
      <c r="AW670" s="11" t="s">
        <v>35</v>
      </c>
      <c r="AX670" s="11" t="s">
        <v>71</v>
      </c>
      <c r="AY670" s="187" t="s">
        <v>204</v>
      </c>
    </row>
    <row r="671" spans="2:65" s="12" customFormat="1" x14ac:dyDescent="0.35">
      <c r="B671" s="194"/>
      <c r="D671" s="186" t="s">
        <v>213</v>
      </c>
      <c r="E671" s="195" t="s">
        <v>5</v>
      </c>
      <c r="F671" s="196" t="s">
        <v>215</v>
      </c>
      <c r="H671" s="197">
        <v>1</v>
      </c>
      <c r="I671" s="198"/>
      <c r="L671" s="194"/>
      <c r="M671" s="199"/>
      <c r="N671" s="200"/>
      <c r="O671" s="200"/>
      <c r="P671" s="200"/>
      <c r="Q671" s="200"/>
      <c r="R671" s="200"/>
      <c r="S671" s="200"/>
      <c r="T671" s="201"/>
      <c r="AT671" s="195" t="s">
        <v>213</v>
      </c>
      <c r="AU671" s="195" t="s">
        <v>81</v>
      </c>
      <c r="AV671" s="12" t="s">
        <v>211</v>
      </c>
      <c r="AW671" s="12" t="s">
        <v>35</v>
      </c>
      <c r="AX671" s="12" t="s">
        <v>79</v>
      </c>
      <c r="AY671" s="195" t="s">
        <v>204</v>
      </c>
    </row>
    <row r="672" spans="2:65" s="1" customFormat="1" ht="25.5" customHeight="1" x14ac:dyDescent="0.35">
      <c r="B672" s="172"/>
      <c r="C672" s="173" t="s">
        <v>1392</v>
      </c>
      <c r="D672" s="173" t="s">
        <v>206</v>
      </c>
      <c r="E672" s="174" t="s">
        <v>1393</v>
      </c>
      <c r="F672" s="175" t="s">
        <v>1394</v>
      </c>
      <c r="G672" s="176" t="s">
        <v>1950</v>
      </c>
      <c r="H672" s="177">
        <v>1</v>
      </c>
      <c r="I672" s="178"/>
      <c r="J672" s="179">
        <f>ROUND(I672*H672,2)</f>
        <v>0</v>
      </c>
      <c r="K672" s="175" t="s">
        <v>5</v>
      </c>
      <c r="L672" s="40"/>
      <c r="M672" s="180" t="s">
        <v>5</v>
      </c>
      <c r="N672" s="181" t="s">
        <v>42</v>
      </c>
      <c r="O672" s="41"/>
      <c r="P672" s="182">
        <f>O672*H672</f>
        <v>0</v>
      </c>
      <c r="Q672" s="182">
        <v>1.4999999999999999E-4</v>
      </c>
      <c r="R672" s="182">
        <f>Q672*H672</f>
        <v>1.4999999999999999E-4</v>
      </c>
      <c r="S672" s="182">
        <v>0</v>
      </c>
      <c r="T672" s="183">
        <f>S672*H672</f>
        <v>0</v>
      </c>
      <c r="AR672" s="23" t="s">
        <v>122</v>
      </c>
      <c r="AT672" s="23" t="s">
        <v>206</v>
      </c>
      <c r="AU672" s="23" t="s">
        <v>81</v>
      </c>
      <c r="AY672" s="23" t="s">
        <v>204</v>
      </c>
      <c r="BE672" s="184">
        <f>IF(N672="základní",J672,0)</f>
        <v>0</v>
      </c>
      <c r="BF672" s="184">
        <f>IF(N672="snížená",J672,0)</f>
        <v>0</v>
      </c>
      <c r="BG672" s="184">
        <f>IF(N672="zákl. přenesená",J672,0)</f>
        <v>0</v>
      </c>
      <c r="BH672" s="184">
        <f>IF(N672="sníž. přenesená",J672,0)</f>
        <v>0</v>
      </c>
      <c r="BI672" s="184">
        <f>IF(N672="nulová",J672,0)</f>
        <v>0</v>
      </c>
      <c r="BJ672" s="23" t="s">
        <v>79</v>
      </c>
      <c r="BK672" s="184">
        <f>ROUND(I672*H672,2)</f>
        <v>0</v>
      </c>
      <c r="BL672" s="23" t="s">
        <v>122</v>
      </c>
      <c r="BM672" s="23" t="s">
        <v>1395</v>
      </c>
    </row>
    <row r="673" spans="2:65" s="11" customFormat="1" x14ac:dyDescent="0.35">
      <c r="B673" s="185"/>
      <c r="D673" s="186" t="s">
        <v>213</v>
      </c>
      <c r="E673" s="187" t="s">
        <v>5</v>
      </c>
      <c r="F673" s="188" t="s">
        <v>79</v>
      </c>
      <c r="H673" s="189">
        <v>1</v>
      </c>
      <c r="I673" s="190"/>
      <c r="L673" s="185"/>
      <c r="M673" s="191"/>
      <c r="N673" s="192"/>
      <c r="O673" s="192"/>
      <c r="P673" s="192"/>
      <c r="Q673" s="192"/>
      <c r="R673" s="192"/>
      <c r="S673" s="192"/>
      <c r="T673" s="193"/>
      <c r="AT673" s="187" t="s">
        <v>213</v>
      </c>
      <c r="AU673" s="187" t="s">
        <v>81</v>
      </c>
      <c r="AV673" s="11" t="s">
        <v>81</v>
      </c>
      <c r="AW673" s="11" t="s">
        <v>35</v>
      </c>
      <c r="AX673" s="11" t="s">
        <v>71</v>
      </c>
      <c r="AY673" s="187" t="s">
        <v>204</v>
      </c>
    </row>
    <row r="674" spans="2:65" s="12" customFormat="1" x14ac:dyDescent="0.35">
      <c r="B674" s="194"/>
      <c r="D674" s="186" t="s">
        <v>213</v>
      </c>
      <c r="E674" s="195" t="s">
        <v>5</v>
      </c>
      <c r="F674" s="196" t="s">
        <v>215</v>
      </c>
      <c r="H674" s="197">
        <v>1</v>
      </c>
      <c r="I674" s="198"/>
      <c r="L674" s="194"/>
      <c r="M674" s="199"/>
      <c r="N674" s="200"/>
      <c r="O674" s="200"/>
      <c r="P674" s="200"/>
      <c r="Q674" s="200"/>
      <c r="R674" s="200"/>
      <c r="S674" s="200"/>
      <c r="T674" s="201"/>
      <c r="AT674" s="195" t="s">
        <v>213</v>
      </c>
      <c r="AU674" s="195" t="s">
        <v>81</v>
      </c>
      <c r="AV674" s="12" t="s">
        <v>211</v>
      </c>
      <c r="AW674" s="12" t="s">
        <v>35</v>
      </c>
      <c r="AX674" s="12" t="s">
        <v>79</v>
      </c>
      <c r="AY674" s="195" t="s">
        <v>204</v>
      </c>
    </row>
    <row r="675" spans="2:65" s="1" customFormat="1" ht="25.5" customHeight="1" x14ac:dyDescent="0.35">
      <c r="B675" s="172"/>
      <c r="C675" s="173" t="s">
        <v>1396</v>
      </c>
      <c r="D675" s="173" t="s">
        <v>206</v>
      </c>
      <c r="E675" s="174" t="s">
        <v>1397</v>
      </c>
      <c r="F675" s="175" t="s">
        <v>1398</v>
      </c>
      <c r="G675" s="176" t="s">
        <v>1950</v>
      </c>
      <c r="H675" s="177">
        <v>1</v>
      </c>
      <c r="I675" s="178"/>
      <c r="J675" s="179">
        <f>ROUND(I675*H675,2)</f>
        <v>0</v>
      </c>
      <c r="K675" s="175" t="s">
        <v>5</v>
      </c>
      <c r="L675" s="40"/>
      <c r="M675" s="180" t="s">
        <v>5</v>
      </c>
      <c r="N675" s="181" t="s">
        <v>42</v>
      </c>
      <c r="O675" s="41"/>
      <c r="P675" s="182">
        <f>O675*H675</f>
        <v>0</v>
      </c>
      <c r="Q675" s="182">
        <v>1.4999999999999999E-4</v>
      </c>
      <c r="R675" s="182">
        <f>Q675*H675</f>
        <v>1.4999999999999999E-4</v>
      </c>
      <c r="S675" s="182">
        <v>0</v>
      </c>
      <c r="T675" s="183">
        <f>S675*H675</f>
        <v>0</v>
      </c>
      <c r="AR675" s="23" t="s">
        <v>122</v>
      </c>
      <c r="AT675" s="23" t="s">
        <v>206</v>
      </c>
      <c r="AU675" s="23" t="s">
        <v>81</v>
      </c>
      <c r="AY675" s="23" t="s">
        <v>204</v>
      </c>
      <c r="BE675" s="184">
        <f>IF(N675="základní",J675,0)</f>
        <v>0</v>
      </c>
      <c r="BF675" s="184">
        <f>IF(N675="snížená",J675,0)</f>
        <v>0</v>
      </c>
      <c r="BG675" s="184">
        <f>IF(N675="zákl. přenesená",J675,0)</f>
        <v>0</v>
      </c>
      <c r="BH675" s="184">
        <f>IF(N675="sníž. přenesená",J675,0)</f>
        <v>0</v>
      </c>
      <c r="BI675" s="184">
        <f>IF(N675="nulová",J675,0)</f>
        <v>0</v>
      </c>
      <c r="BJ675" s="23" t="s">
        <v>79</v>
      </c>
      <c r="BK675" s="184">
        <f>ROUND(I675*H675,2)</f>
        <v>0</v>
      </c>
      <c r="BL675" s="23" t="s">
        <v>122</v>
      </c>
      <c r="BM675" s="23" t="s">
        <v>1399</v>
      </c>
    </row>
    <row r="676" spans="2:65" s="11" customFormat="1" x14ac:dyDescent="0.35">
      <c r="B676" s="185"/>
      <c r="D676" s="186" t="s">
        <v>213</v>
      </c>
      <c r="E676" s="187" t="s">
        <v>5</v>
      </c>
      <c r="F676" s="188" t="s">
        <v>79</v>
      </c>
      <c r="H676" s="189">
        <v>1</v>
      </c>
      <c r="I676" s="190"/>
      <c r="L676" s="185"/>
      <c r="M676" s="191"/>
      <c r="N676" s="192"/>
      <c r="O676" s="192"/>
      <c r="P676" s="192"/>
      <c r="Q676" s="192"/>
      <c r="R676" s="192"/>
      <c r="S676" s="192"/>
      <c r="T676" s="193"/>
      <c r="AT676" s="187" t="s">
        <v>213</v>
      </c>
      <c r="AU676" s="187" t="s">
        <v>81</v>
      </c>
      <c r="AV676" s="11" t="s">
        <v>81</v>
      </c>
      <c r="AW676" s="11" t="s">
        <v>35</v>
      </c>
      <c r="AX676" s="11" t="s">
        <v>71</v>
      </c>
      <c r="AY676" s="187" t="s">
        <v>204</v>
      </c>
    </row>
    <row r="677" spans="2:65" s="12" customFormat="1" x14ac:dyDescent="0.35">
      <c r="B677" s="194"/>
      <c r="D677" s="186" t="s">
        <v>213</v>
      </c>
      <c r="E677" s="195" t="s">
        <v>5</v>
      </c>
      <c r="F677" s="196" t="s">
        <v>215</v>
      </c>
      <c r="H677" s="197">
        <v>1</v>
      </c>
      <c r="I677" s="198"/>
      <c r="L677" s="194"/>
      <c r="M677" s="199"/>
      <c r="N677" s="200"/>
      <c r="O677" s="200"/>
      <c r="P677" s="200"/>
      <c r="Q677" s="200"/>
      <c r="R677" s="200"/>
      <c r="S677" s="200"/>
      <c r="T677" s="201"/>
      <c r="AT677" s="195" t="s">
        <v>213</v>
      </c>
      <c r="AU677" s="195" t="s">
        <v>81</v>
      </c>
      <c r="AV677" s="12" t="s">
        <v>211</v>
      </c>
      <c r="AW677" s="12" t="s">
        <v>35</v>
      </c>
      <c r="AX677" s="12" t="s">
        <v>79</v>
      </c>
      <c r="AY677" s="195" t="s">
        <v>204</v>
      </c>
    </row>
    <row r="678" spans="2:65" s="1" customFormat="1" ht="25.5" customHeight="1" x14ac:dyDescent="0.35">
      <c r="B678" s="172"/>
      <c r="C678" s="173" t="s">
        <v>1400</v>
      </c>
      <c r="D678" s="173" t="s">
        <v>206</v>
      </c>
      <c r="E678" s="174" t="s">
        <v>1401</v>
      </c>
      <c r="F678" s="175" t="s">
        <v>1402</v>
      </c>
      <c r="G678" s="176" t="s">
        <v>1950</v>
      </c>
      <c r="H678" s="177">
        <v>1</v>
      </c>
      <c r="I678" s="178"/>
      <c r="J678" s="179">
        <f>ROUND(I678*H678,2)</f>
        <v>0</v>
      </c>
      <c r="K678" s="175" t="s">
        <v>5</v>
      </c>
      <c r="L678" s="40"/>
      <c r="M678" s="180" t="s">
        <v>5</v>
      </c>
      <c r="N678" s="181" t="s">
        <v>42</v>
      </c>
      <c r="O678" s="41"/>
      <c r="P678" s="182">
        <f>O678*H678</f>
        <v>0</v>
      </c>
      <c r="Q678" s="182">
        <v>1.4999999999999999E-4</v>
      </c>
      <c r="R678" s="182">
        <f>Q678*H678</f>
        <v>1.4999999999999999E-4</v>
      </c>
      <c r="S678" s="182">
        <v>0</v>
      </c>
      <c r="T678" s="183">
        <f>S678*H678</f>
        <v>0</v>
      </c>
      <c r="AR678" s="23" t="s">
        <v>122</v>
      </c>
      <c r="AT678" s="23" t="s">
        <v>206</v>
      </c>
      <c r="AU678" s="23" t="s">
        <v>81</v>
      </c>
      <c r="AY678" s="23" t="s">
        <v>204</v>
      </c>
      <c r="BE678" s="184">
        <f>IF(N678="základní",J678,0)</f>
        <v>0</v>
      </c>
      <c r="BF678" s="184">
        <f>IF(N678="snížená",J678,0)</f>
        <v>0</v>
      </c>
      <c r="BG678" s="184">
        <f>IF(N678="zákl. přenesená",J678,0)</f>
        <v>0</v>
      </c>
      <c r="BH678" s="184">
        <f>IF(N678="sníž. přenesená",J678,0)</f>
        <v>0</v>
      </c>
      <c r="BI678" s="184">
        <f>IF(N678="nulová",J678,0)</f>
        <v>0</v>
      </c>
      <c r="BJ678" s="23" t="s">
        <v>79</v>
      </c>
      <c r="BK678" s="184">
        <f>ROUND(I678*H678,2)</f>
        <v>0</v>
      </c>
      <c r="BL678" s="23" t="s">
        <v>122</v>
      </c>
      <c r="BM678" s="23" t="s">
        <v>1403</v>
      </c>
    </row>
    <row r="679" spans="2:65" s="11" customFormat="1" x14ac:dyDescent="0.35">
      <c r="B679" s="185"/>
      <c r="D679" s="186" t="s">
        <v>213</v>
      </c>
      <c r="E679" s="187" t="s">
        <v>5</v>
      </c>
      <c r="F679" s="188" t="s">
        <v>79</v>
      </c>
      <c r="H679" s="189">
        <v>1</v>
      </c>
      <c r="I679" s="190"/>
      <c r="L679" s="185"/>
      <c r="M679" s="191"/>
      <c r="N679" s="192"/>
      <c r="O679" s="192"/>
      <c r="P679" s="192"/>
      <c r="Q679" s="192"/>
      <c r="R679" s="192"/>
      <c r="S679" s="192"/>
      <c r="T679" s="193"/>
      <c r="AT679" s="187" t="s">
        <v>213</v>
      </c>
      <c r="AU679" s="187" t="s">
        <v>81</v>
      </c>
      <c r="AV679" s="11" t="s">
        <v>81</v>
      </c>
      <c r="AW679" s="11" t="s">
        <v>35</v>
      </c>
      <c r="AX679" s="11" t="s">
        <v>71</v>
      </c>
      <c r="AY679" s="187" t="s">
        <v>204</v>
      </c>
    </row>
    <row r="680" spans="2:65" s="12" customFormat="1" x14ac:dyDescent="0.35">
      <c r="B680" s="194"/>
      <c r="D680" s="186" t="s">
        <v>213</v>
      </c>
      <c r="E680" s="195" t="s">
        <v>5</v>
      </c>
      <c r="F680" s="196" t="s">
        <v>215</v>
      </c>
      <c r="H680" s="197">
        <v>1</v>
      </c>
      <c r="I680" s="198"/>
      <c r="L680" s="194"/>
      <c r="M680" s="199"/>
      <c r="N680" s="200"/>
      <c r="O680" s="200"/>
      <c r="P680" s="200"/>
      <c r="Q680" s="200"/>
      <c r="R680" s="200"/>
      <c r="S680" s="200"/>
      <c r="T680" s="201"/>
      <c r="AT680" s="195" t="s">
        <v>213</v>
      </c>
      <c r="AU680" s="195" t="s">
        <v>81</v>
      </c>
      <c r="AV680" s="12" t="s">
        <v>211</v>
      </c>
      <c r="AW680" s="12" t="s">
        <v>35</v>
      </c>
      <c r="AX680" s="12" t="s">
        <v>79</v>
      </c>
      <c r="AY680" s="195" t="s">
        <v>204</v>
      </c>
    </row>
    <row r="681" spans="2:65" s="1" customFormat="1" ht="25.5" customHeight="1" x14ac:dyDescent="0.35">
      <c r="B681" s="172"/>
      <c r="C681" s="173" t="s">
        <v>1404</v>
      </c>
      <c r="D681" s="173" t="s">
        <v>206</v>
      </c>
      <c r="E681" s="174" t="s">
        <v>1405</v>
      </c>
      <c r="F681" s="175" t="s">
        <v>1406</v>
      </c>
      <c r="G681" s="176" t="s">
        <v>1950</v>
      </c>
      <c r="H681" s="177">
        <v>4</v>
      </c>
      <c r="I681" s="178"/>
      <c r="J681" s="179">
        <f>ROUND(I681*H681,2)</f>
        <v>0</v>
      </c>
      <c r="K681" s="175" t="s">
        <v>5</v>
      </c>
      <c r="L681" s="40"/>
      <c r="M681" s="180" t="s">
        <v>5</v>
      </c>
      <c r="N681" s="181" t="s">
        <v>42</v>
      </c>
      <c r="O681" s="41"/>
      <c r="P681" s="182">
        <f>O681*H681</f>
        <v>0</v>
      </c>
      <c r="Q681" s="182">
        <v>1.4999999999999999E-4</v>
      </c>
      <c r="R681" s="182">
        <f>Q681*H681</f>
        <v>5.9999999999999995E-4</v>
      </c>
      <c r="S681" s="182">
        <v>0</v>
      </c>
      <c r="T681" s="183">
        <f>S681*H681</f>
        <v>0</v>
      </c>
      <c r="AR681" s="23" t="s">
        <v>122</v>
      </c>
      <c r="AT681" s="23" t="s">
        <v>206</v>
      </c>
      <c r="AU681" s="23" t="s">
        <v>81</v>
      </c>
      <c r="AY681" s="23" t="s">
        <v>204</v>
      </c>
      <c r="BE681" s="184">
        <f>IF(N681="základní",J681,0)</f>
        <v>0</v>
      </c>
      <c r="BF681" s="184">
        <f>IF(N681="snížená",J681,0)</f>
        <v>0</v>
      </c>
      <c r="BG681" s="184">
        <f>IF(N681="zákl. přenesená",J681,0)</f>
        <v>0</v>
      </c>
      <c r="BH681" s="184">
        <f>IF(N681="sníž. přenesená",J681,0)</f>
        <v>0</v>
      </c>
      <c r="BI681" s="184">
        <f>IF(N681="nulová",J681,0)</f>
        <v>0</v>
      </c>
      <c r="BJ681" s="23" t="s">
        <v>79</v>
      </c>
      <c r="BK681" s="184">
        <f>ROUND(I681*H681,2)</f>
        <v>0</v>
      </c>
      <c r="BL681" s="23" t="s">
        <v>122</v>
      </c>
      <c r="BM681" s="23" t="s">
        <v>1407</v>
      </c>
    </row>
    <row r="682" spans="2:65" s="11" customFormat="1" x14ac:dyDescent="0.35">
      <c r="B682" s="185"/>
      <c r="D682" s="186" t="s">
        <v>213</v>
      </c>
      <c r="E682" s="187" t="s">
        <v>5</v>
      </c>
      <c r="F682" s="188" t="s">
        <v>211</v>
      </c>
      <c r="H682" s="189">
        <v>4</v>
      </c>
      <c r="I682" s="190"/>
      <c r="L682" s="185"/>
      <c r="M682" s="191"/>
      <c r="N682" s="192"/>
      <c r="O682" s="192"/>
      <c r="P682" s="192"/>
      <c r="Q682" s="192"/>
      <c r="R682" s="192"/>
      <c r="S682" s="192"/>
      <c r="T682" s="193"/>
      <c r="AT682" s="187" t="s">
        <v>213</v>
      </c>
      <c r="AU682" s="187" t="s">
        <v>81</v>
      </c>
      <c r="AV682" s="11" t="s">
        <v>81</v>
      </c>
      <c r="AW682" s="11" t="s">
        <v>35</v>
      </c>
      <c r="AX682" s="11" t="s">
        <v>71</v>
      </c>
      <c r="AY682" s="187" t="s">
        <v>204</v>
      </c>
    </row>
    <row r="683" spans="2:65" s="12" customFormat="1" x14ac:dyDescent="0.35">
      <c r="B683" s="194"/>
      <c r="D683" s="186" t="s">
        <v>213</v>
      </c>
      <c r="E683" s="195" t="s">
        <v>5</v>
      </c>
      <c r="F683" s="196" t="s">
        <v>215</v>
      </c>
      <c r="H683" s="197">
        <v>4</v>
      </c>
      <c r="I683" s="198"/>
      <c r="L683" s="194"/>
      <c r="M683" s="199"/>
      <c r="N683" s="200"/>
      <c r="O683" s="200"/>
      <c r="P683" s="200"/>
      <c r="Q683" s="200"/>
      <c r="R683" s="200"/>
      <c r="S683" s="200"/>
      <c r="T683" s="201"/>
      <c r="AT683" s="195" t="s">
        <v>213</v>
      </c>
      <c r="AU683" s="195" t="s">
        <v>81</v>
      </c>
      <c r="AV683" s="12" t="s">
        <v>211</v>
      </c>
      <c r="AW683" s="12" t="s">
        <v>35</v>
      </c>
      <c r="AX683" s="12" t="s">
        <v>79</v>
      </c>
      <c r="AY683" s="195" t="s">
        <v>204</v>
      </c>
    </row>
    <row r="684" spans="2:65" s="1" customFormat="1" ht="25.5" customHeight="1" x14ac:dyDescent="0.35">
      <c r="B684" s="172"/>
      <c r="C684" s="173" t="s">
        <v>1408</v>
      </c>
      <c r="D684" s="173" t="s">
        <v>206</v>
      </c>
      <c r="E684" s="174" t="s">
        <v>1409</v>
      </c>
      <c r="F684" s="175" t="s">
        <v>1410</v>
      </c>
      <c r="G684" s="176" t="s">
        <v>1950</v>
      </c>
      <c r="H684" s="177">
        <v>3</v>
      </c>
      <c r="I684" s="178"/>
      <c r="J684" s="179">
        <f>ROUND(I684*H684,2)</f>
        <v>0</v>
      </c>
      <c r="K684" s="175" t="s">
        <v>5</v>
      </c>
      <c r="L684" s="40"/>
      <c r="M684" s="180" t="s">
        <v>5</v>
      </c>
      <c r="N684" s="181" t="s">
        <v>42</v>
      </c>
      <c r="O684" s="41"/>
      <c r="P684" s="182">
        <f>O684*H684</f>
        <v>0</v>
      </c>
      <c r="Q684" s="182">
        <v>1.4999999999999999E-4</v>
      </c>
      <c r="R684" s="182">
        <f>Q684*H684</f>
        <v>4.4999999999999999E-4</v>
      </c>
      <c r="S684" s="182">
        <v>0</v>
      </c>
      <c r="T684" s="183">
        <f>S684*H684</f>
        <v>0</v>
      </c>
      <c r="AR684" s="23" t="s">
        <v>122</v>
      </c>
      <c r="AT684" s="23" t="s">
        <v>206</v>
      </c>
      <c r="AU684" s="23" t="s">
        <v>81</v>
      </c>
      <c r="AY684" s="23" t="s">
        <v>204</v>
      </c>
      <c r="BE684" s="184">
        <f>IF(N684="základní",J684,0)</f>
        <v>0</v>
      </c>
      <c r="BF684" s="184">
        <f>IF(N684="snížená",J684,0)</f>
        <v>0</v>
      </c>
      <c r="BG684" s="184">
        <f>IF(N684="zákl. přenesená",J684,0)</f>
        <v>0</v>
      </c>
      <c r="BH684" s="184">
        <f>IF(N684="sníž. přenesená",J684,0)</f>
        <v>0</v>
      </c>
      <c r="BI684" s="184">
        <f>IF(N684="nulová",J684,0)</f>
        <v>0</v>
      </c>
      <c r="BJ684" s="23" t="s">
        <v>79</v>
      </c>
      <c r="BK684" s="184">
        <f>ROUND(I684*H684,2)</f>
        <v>0</v>
      </c>
      <c r="BL684" s="23" t="s">
        <v>122</v>
      </c>
      <c r="BM684" s="23" t="s">
        <v>1411</v>
      </c>
    </row>
    <row r="685" spans="2:65" s="11" customFormat="1" x14ac:dyDescent="0.35">
      <c r="B685" s="185"/>
      <c r="D685" s="186" t="s">
        <v>213</v>
      </c>
      <c r="E685" s="187" t="s">
        <v>5</v>
      </c>
      <c r="F685" s="188" t="s">
        <v>219</v>
      </c>
      <c r="H685" s="189">
        <v>3</v>
      </c>
      <c r="I685" s="190"/>
      <c r="L685" s="185"/>
      <c r="M685" s="191"/>
      <c r="N685" s="192"/>
      <c r="O685" s="192"/>
      <c r="P685" s="192"/>
      <c r="Q685" s="192"/>
      <c r="R685" s="192"/>
      <c r="S685" s="192"/>
      <c r="T685" s="193"/>
      <c r="AT685" s="187" t="s">
        <v>213</v>
      </c>
      <c r="AU685" s="187" t="s">
        <v>81</v>
      </c>
      <c r="AV685" s="11" t="s">
        <v>81</v>
      </c>
      <c r="AW685" s="11" t="s">
        <v>35</v>
      </c>
      <c r="AX685" s="11" t="s">
        <v>71</v>
      </c>
      <c r="AY685" s="187" t="s">
        <v>204</v>
      </c>
    </row>
    <row r="686" spans="2:65" s="12" customFormat="1" x14ac:dyDescent="0.35">
      <c r="B686" s="194"/>
      <c r="D686" s="186" t="s">
        <v>213</v>
      </c>
      <c r="E686" s="195" t="s">
        <v>5</v>
      </c>
      <c r="F686" s="196" t="s">
        <v>215</v>
      </c>
      <c r="H686" s="197">
        <v>3</v>
      </c>
      <c r="I686" s="198"/>
      <c r="L686" s="194"/>
      <c r="M686" s="199"/>
      <c r="N686" s="200"/>
      <c r="O686" s="200"/>
      <c r="P686" s="200"/>
      <c r="Q686" s="200"/>
      <c r="R686" s="200"/>
      <c r="S686" s="200"/>
      <c r="T686" s="201"/>
      <c r="AT686" s="195" t="s">
        <v>213</v>
      </c>
      <c r="AU686" s="195" t="s">
        <v>81</v>
      </c>
      <c r="AV686" s="12" t="s">
        <v>211</v>
      </c>
      <c r="AW686" s="12" t="s">
        <v>35</v>
      </c>
      <c r="AX686" s="12" t="s">
        <v>79</v>
      </c>
      <c r="AY686" s="195" t="s">
        <v>204</v>
      </c>
    </row>
    <row r="687" spans="2:65" s="1" customFormat="1" ht="38.25" customHeight="1" x14ac:dyDescent="0.35">
      <c r="B687" s="172"/>
      <c r="C687" s="173" t="s">
        <v>1412</v>
      </c>
      <c r="D687" s="173" t="s">
        <v>206</v>
      </c>
      <c r="E687" s="174" t="s">
        <v>1413</v>
      </c>
      <c r="F687" s="175" t="s">
        <v>1414</v>
      </c>
      <c r="G687" s="176" t="s">
        <v>265</v>
      </c>
      <c r="H687" s="177">
        <v>5.8550000000000004</v>
      </c>
      <c r="I687" s="178"/>
      <c r="J687" s="179">
        <f>ROUND(I687*H687,2)</f>
        <v>0</v>
      </c>
      <c r="K687" s="175" t="s">
        <v>210</v>
      </c>
      <c r="L687" s="40"/>
      <c r="M687" s="180" t="s">
        <v>5</v>
      </c>
      <c r="N687" s="181" t="s">
        <v>42</v>
      </c>
      <c r="O687" s="41"/>
      <c r="P687" s="182">
        <f>O687*H687</f>
        <v>0</v>
      </c>
      <c r="Q687" s="182">
        <v>0</v>
      </c>
      <c r="R687" s="182">
        <f>Q687*H687</f>
        <v>0</v>
      </c>
      <c r="S687" s="182">
        <v>0</v>
      </c>
      <c r="T687" s="183">
        <f>S687*H687</f>
        <v>0</v>
      </c>
      <c r="AR687" s="23" t="s">
        <v>122</v>
      </c>
      <c r="AT687" s="23" t="s">
        <v>206</v>
      </c>
      <c r="AU687" s="23" t="s">
        <v>81</v>
      </c>
      <c r="AY687" s="23" t="s">
        <v>204</v>
      </c>
      <c r="BE687" s="184">
        <f>IF(N687="základní",J687,0)</f>
        <v>0</v>
      </c>
      <c r="BF687" s="184">
        <f>IF(N687="snížená",J687,0)</f>
        <v>0</v>
      </c>
      <c r="BG687" s="184">
        <f>IF(N687="zákl. přenesená",J687,0)</f>
        <v>0</v>
      </c>
      <c r="BH687" s="184">
        <f>IF(N687="sníž. přenesená",J687,0)</f>
        <v>0</v>
      </c>
      <c r="BI687" s="184">
        <f>IF(N687="nulová",J687,0)</f>
        <v>0</v>
      </c>
      <c r="BJ687" s="23" t="s">
        <v>79</v>
      </c>
      <c r="BK687" s="184">
        <f>ROUND(I687*H687,2)</f>
        <v>0</v>
      </c>
      <c r="BL687" s="23" t="s">
        <v>122</v>
      </c>
      <c r="BM687" s="23" t="s">
        <v>1415</v>
      </c>
    </row>
    <row r="688" spans="2:65" s="10" customFormat="1" ht="29.9" customHeight="1" x14ac:dyDescent="0.35">
      <c r="B688" s="159"/>
      <c r="D688" s="160" t="s">
        <v>70</v>
      </c>
      <c r="E688" s="170" t="s">
        <v>1416</v>
      </c>
      <c r="F688" s="170" t="s">
        <v>1417</v>
      </c>
      <c r="I688" s="162"/>
      <c r="J688" s="171">
        <f>BK688</f>
        <v>0</v>
      </c>
      <c r="L688" s="159"/>
      <c r="M688" s="164"/>
      <c r="N688" s="165"/>
      <c r="O688" s="165"/>
      <c r="P688" s="166">
        <f>SUM(P689:P721)</f>
        <v>0</v>
      </c>
      <c r="Q688" s="165"/>
      <c r="R688" s="166">
        <f>SUM(R689:R721)</f>
        <v>2.7545209100000001</v>
      </c>
      <c r="S688" s="165"/>
      <c r="T688" s="167">
        <f>SUM(T689:T721)</f>
        <v>0</v>
      </c>
      <c r="AR688" s="160" t="s">
        <v>81</v>
      </c>
      <c r="AT688" s="168" t="s">
        <v>70</v>
      </c>
      <c r="AU688" s="168" t="s">
        <v>79</v>
      </c>
      <c r="AY688" s="160" t="s">
        <v>204</v>
      </c>
      <c r="BK688" s="169">
        <f>SUM(BK689:BK721)</f>
        <v>0</v>
      </c>
    </row>
    <row r="689" spans="2:65" s="1" customFormat="1" ht="25.5" customHeight="1" x14ac:dyDescent="0.35">
      <c r="B689" s="172"/>
      <c r="C689" s="173" t="s">
        <v>1418</v>
      </c>
      <c r="D689" s="173" t="s">
        <v>206</v>
      </c>
      <c r="E689" s="174" t="s">
        <v>1419</v>
      </c>
      <c r="F689" s="175" t="s">
        <v>1420</v>
      </c>
      <c r="G689" s="176" t="s">
        <v>285</v>
      </c>
      <c r="H689" s="177">
        <v>36.301000000000002</v>
      </c>
      <c r="I689" s="178"/>
      <c r="J689" s="179">
        <f>ROUND(I689*H689,2)</f>
        <v>0</v>
      </c>
      <c r="K689" s="175" t="s">
        <v>210</v>
      </c>
      <c r="L689" s="40"/>
      <c r="M689" s="180" t="s">
        <v>5</v>
      </c>
      <c r="N689" s="181" t="s">
        <v>42</v>
      </c>
      <c r="O689" s="41"/>
      <c r="P689" s="182">
        <f>O689*H689</f>
        <v>0</v>
      </c>
      <c r="Q689" s="182">
        <v>6.2E-4</v>
      </c>
      <c r="R689" s="182">
        <f>Q689*H689</f>
        <v>2.2506620000000001E-2</v>
      </c>
      <c r="S689" s="182">
        <v>0</v>
      </c>
      <c r="T689" s="183">
        <f>S689*H689</f>
        <v>0</v>
      </c>
      <c r="AR689" s="23" t="s">
        <v>122</v>
      </c>
      <c r="AT689" s="23" t="s">
        <v>206</v>
      </c>
      <c r="AU689" s="23" t="s">
        <v>81</v>
      </c>
      <c r="AY689" s="23" t="s">
        <v>204</v>
      </c>
      <c r="BE689" s="184">
        <f>IF(N689="základní",J689,0)</f>
        <v>0</v>
      </c>
      <c r="BF689" s="184">
        <f>IF(N689="snížená",J689,0)</f>
        <v>0</v>
      </c>
      <c r="BG689" s="184">
        <f>IF(N689="zákl. přenesená",J689,0)</f>
        <v>0</v>
      </c>
      <c r="BH689" s="184">
        <f>IF(N689="sníž. přenesená",J689,0)</f>
        <v>0</v>
      </c>
      <c r="BI689" s="184">
        <f>IF(N689="nulová",J689,0)</f>
        <v>0</v>
      </c>
      <c r="BJ689" s="23" t="s">
        <v>79</v>
      </c>
      <c r="BK689" s="184">
        <f>ROUND(I689*H689,2)</f>
        <v>0</v>
      </c>
      <c r="BL689" s="23" t="s">
        <v>122</v>
      </c>
      <c r="BM689" s="23" t="s">
        <v>1421</v>
      </c>
    </row>
    <row r="690" spans="2:65" s="11" customFormat="1" x14ac:dyDescent="0.35">
      <c r="B690" s="185"/>
      <c r="D690" s="186" t="s">
        <v>213</v>
      </c>
      <c r="E690" s="187" t="s">
        <v>5</v>
      </c>
      <c r="F690" s="188" t="s">
        <v>1422</v>
      </c>
      <c r="H690" s="189">
        <v>36.301000000000002</v>
      </c>
      <c r="I690" s="190"/>
      <c r="L690" s="185"/>
      <c r="M690" s="191"/>
      <c r="N690" s="192"/>
      <c r="O690" s="192"/>
      <c r="P690" s="192"/>
      <c r="Q690" s="192"/>
      <c r="R690" s="192"/>
      <c r="S690" s="192"/>
      <c r="T690" s="193"/>
      <c r="AT690" s="187" t="s">
        <v>213</v>
      </c>
      <c r="AU690" s="187" t="s">
        <v>81</v>
      </c>
      <c r="AV690" s="11" t="s">
        <v>81</v>
      </c>
      <c r="AW690" s="11" t="s">
        <v>35</v>
      </c>
      <c r="AX690" s="11" t="s">
        <v>71</v>
      </c>
      <c r="AY690" s="187" t="s">
        <v>204</v>
      </c>
    </row>
    <row r="691" spans="2:65" s="12" customFormat="1" x14ac:dyDescent="0.35">
      <c r="B691" s="194"/>
      <c r="D691" s="186" t="s">
        <v>213</v>
      </c>
      <c r="E691" s="195" t="s">
        <v>5</v>
      </c>
      <c r="F691" s="196" t="s">
        <v>215</v>
      </c>
      <c r="H691" s="197">
        <v>36.301000000000002</v>
      </c>
      <c r="I691" s="198"/>
      <c r="L691" s="194"/>
      <c r="M691" s="199"/>
      <c r="N691" s="200"/>
      <c r="O691" s="200"/>
      <c r="P691" s="200"/>
      <c r="Q691" s="200"/>
      <c r="R691" s="200"/>
      <c r="S691" s="200"/>
      <c r="T691" s="201"/>
      <c r="AT691" s="195" t="s">
        <v>213</v>
      </c>
      <c r="AU691" s="195" t="s">
        <v>81</v>
      </c>
      <c r="AV691" s="12" t="s">
        <v>211</v>
      </c>
      <c r="AW691" s="12" t="s">
        <v>35</v>
      </c>
      <c r="AX691" s="12" t="s">
        <v>79</v>
      </c>
      <c r="AY691" s="195" t="s">
        <v>204</v>
      </c>
    </row>
    <row r="692" spans="2:65" s="1" customFormat="1" ht="16.5" customHeight="1" x14ac:dyDescent="0.35">
      <c r="B692" s="172"/>
      <c r="C692" s="209" t="s">
        <v>1423</v>
      </c>
      <c r="D692" s="209" t="s">
        <v>292</v>
      </c>
      <c r="E692" s="210" t="s">
        <v>1424</v>
      </c>
      <c r="F692" s="211" t="s">
        <v>1425</v>
      </c>
      <c r="G692" s="212" t="s">
        <v>285</v>
      </c>
      <c r="H692" s="213">
        <v>39.930999999999997</v>
      </c>
      <c r="I692" s="214"/>
      <c r="J692" s="215">
        <f>ROUND(I692*H692,2)</f>
        <v>0</v>
      </c>
      <c r="K692" s="211" t="s">
        <v>210</v>
      </c>
      <c r="L692" s="216"/>
      <c r="M692" s="217" t="s">
        <v>5</v>
      </c>
      <c r="N692" s="218" t="s">
        <v>42</v>
      </c>
      <c r="O692" s="41"/>
      <c r="P692" s="182">
        <f>O692*H692</f>
        <v>0</v>
      </c>
      <c r="Q692" s="182">
        <v>3.6000000000000002E-4</v>
      </c>
      <c r="R692" s="182">
        <f>Q692*H692</f>
        <v>1.437516E-2</v>
      </c>
      <c r="S692" s="182">
        <v>0</v>
      </c>
      <c r="T692" s="183">
        <f>S692*H692</f>
        <v>0</v>
      </c>
      <c r="AR692" s="23" t="s">
        <v>363</v>
      </c>
      <c r="AT692" s="23" t="s">
        <v>292</v>
      </c>
      <c r="AU692" s="23" t="s">
        <v>81</v>
      </c>
      <c r="AY692" s="23" t="s">
        <v>204</v>
      </c>
      <c r="BE692" s="184">
        <f>IF(N692="základní",J692,0)</f>
        <v>0</v>
      </c>
      <c r="BF692" s="184">
        <f>IF(N692="snížená",J692,0)</f>
        <v>0</v>
      </c>
      <c r="BG692" s="184">
        <f>IF(N692="zákl. přenesená",J692,0)</f>
        <v>0</v>
      </c>
      <c r="BH692" s="184">
        <f>IF(N692="sníž. přenesená",J692,0)</f>
        <v>0</v>
      </c>
      <c r="BI692" s="184">
        <f>IF(N692="nulová",J692,0)</f>
        <v>0</v>
      </c>
      <c r="BJ692" s="23" t="s">
        <v>79</v>
      </c>
      <c r="BK692" s="184">
        <f>ROUND(I692*H692,2)</f>
        <v>0</v>
      </c>
      <c r="BL692" s="23" t="s">
        <v>122</v>
      </c>
      <c r="BM692" s="23" t="s">
        <v>1426</v>
      </c>
    </row>
    <row r="693" spans="2:65" s="11" customFormat="1" x14ac:dyDescent="0.35">
      <c r="B693" s="185"/>
      <c r="D693" s="186" t="s">
        <v>213</v>
      </c>
      <c r="F693" s="188" t="s">
        <v>1427</v>
      </c>
      <c r="H693" s="189">
        <v>39.930999999999997</v>
      </c>
      <c r="I693" s="190"/>
      <c r="L693" s="185"/>
      <c r="M693" s="191"/>
      <c r="N693" s="192"/>
      <c r="O693" s="192"/>
      <c r="P693" s="192"/>
      <c r="Q693" s="192"/>
      <c r="R693" s="192"/>
      <c r="S693" s="192"/>
      <c r="T693" s="193"/>
      <c r="AT693" s="187" t="s">
        <v>213</v>
      </c>
      <c r="AU693" s="187" t="s">
        <v>81</v>
      </c>
      <c r="AV693" s="11" t="s">
        <v>81</v>
      </c>
      <c r="AW693" s="11" t="s">
        <v>6</v>
      </c>
      <c r="AX693" s="11" t="s">
        <v>79</v>
      </c>
      <c r="AY693" s="187" t="s">
        <v>204</v>
      </c>
    </row>
    <row r="694" spans="2:65" s="1" customFormat="1" ht="25.5" customHeight="1" x14ac:dyDescent="0.35">
      <c r="B694" s="172"/>
      <c r="C694" s="173" t="s">
        <v>1428</v>
      </c>
      <c r="D694" s="173" t="s">
        <v>206</v>
      </c>
      <c r="E694" s="174" t="s">
        <v>1429</v>
      </c>
      <c r="F694" s="175" t="s">
        <v>1430</v>
      </c>
      <c r="G694" s="176" t="s">
        <v>276</v>
      </c>
      <c r="H694" s="177">
        <v>109.23</v>
      </c>
      <c r="I694" s="178"/>
      <c r="J694" s="179">
        <f>ROUND(I694*H694,2)</f>
        <v>0</v>
      </c>
      <c r="K694" s="175" t="s">
        <v>210</v>
      </c>
      <c r="L694" s="40"/>
      <c r="M694" s="180" t="s">
        <v>5</v>
      </c>
      <c r="N694" s="181" t="s">
        <v>42</v>
      </c>
      <c r="O694" s="41"/>
      <c r="P694" s="182">
        <f>O694*H694</f>
        <v>0</v>
      </c>
      <c r="Q694" s="182">
        <v>3.4499999999999999E-3</v>
      </c>
      <c r="R694" s="182">
        <f>Q694*H694</f>
        <v>0.3768435</v>
      </c>
      <c r="S694" s="182">
        <v>0</v>
      </c>
      <c r="T694" s="183">
        <f>S694*H694</f>
        <v>0</v>
      </c>
      <c r="AR694" s="23" t="s">
        <v>122</v>
      </c>
      <c r="AT694" s="23" t="s">
        <v>206</v>
      </c>
      <c r="AU694" s="23" t="s">
        <v>81</v>
      </c>
      <c r="AY694" s="23" t="s">
        <v>204</v>
      </c>
      <c r="BE694" s="184">
        <f>IF(N694="základní",J694,0)</f>
        <v>0</v>
      </c>
      <c r="BF694" s="184">
        <f>IF(N694="snížená",J694,0)</f>
        <v>0</v>
      </c>
      <c r="BG694" s="184">
        <f>IF(N694="zákl. přenesená",J694,0)</f>
        <v>0</v>
      </c>
      <c r="BH694" s="184">
        <f>IF(N694="sníž. přenesená",J694,0)</f>
        <v>0</v>
      </c>
      <c r="BI694" s="184">
        <f>IF(N694="nulová",J694,0)</f>
        <v>0</v>
      </c>
      <c r="BJ694" s="23" t="s">
        <v>79</v>
      </c>
      <c r="BK694" s="184">
        <f>ROUND(I694*H694,2)</f>
        <v>0</v>
      </c>
      <c r="BL694" s="23" t="s">
        <v>122</v>
      </c>
      <c r="BM694" s="23" t="s">
        <v>1431</v>
      </c>
    </row>
    <row r="695" spans="2:65" s="13" customFormat="1" x14ac:dyDescent="0.35">
      <c r="B695" s="202"/>
      <c r="D695" s="186" t="s">
        <v>213</v>
      </c>
      <c r="E695" s="203" t="s">
        <v>5</v>
      </c>
      <c r="F695" s="204" t="s">
        <v>1432</v>
      </c>
      <c r="H695" s="203" t="s">
        <v>5</v>
      </c>
      <c r="I695" s="205"/>
      <c r="L695" s="202"/>
      <c r="M695" s="206"/>
      <c r="N695" s="207"/>
      <c r="O695" s="207"/>
      <c r="P695" s="207"/>
      <c r="Q695" s="207"/>
      <c r="R695" s="207"/>
      <c r="S695" s="207"/>
      <c r="T695" s="208"/>
      <c r="AT695" s="203" t="s">
        <v>213</v>
      </c>
      <c r="AU695" s="203" t="s">
        <v>81</v>
      </c>
      <c r="AV695" s="13" t="s">
        <v>79</v>
      </c>
      <c r="AW695" s="13" t="s">
        <v>35</v>
      </c>
      <c r="AX695" s="13" t="s">
        <v>71</v>
      </c>
      <c r="AY695" s="203" t="s">
        <v>204</v>
      </c>
    </row>
    <row r="696" spans="2:65" s="11" customFormat="1" x14ac:dyDescent="0.35">
      <c r="B696" s="185"/>
      <c r="D696" s="186" t="s">
        <v>213</v>
      </c>
      <c r="E696" s="187" t="s">
        <v>5</v>
      </c>
      <c r="F696" s="188" t="s">
        <v>1433</v>
      </c>
      <c r="H696" s="189">
        <v>42.05</v>
      </c>
      <c r="I696" s="190"/>
      <c r="L696" s="185"/>
      <c r="M696" s="191"/>
      <c r="N696" s="192"/>
      <c r="O696" s="192"/>
      <c r="P696" s="192"/>
      <c r="Q696" s="192"/>
      <c r="R696" s="192"/>
      <c r="S696" s="192"/>
      <c r="T696" s="193"/>
      <c r="AT696" s="187" t="s">
        <v>213</v>
      </c>
      <c r="AU696" s="187" t="s">
        <v>81</v>
      </c>
      <c r="AV696" s="11" t="s">
        <v>81</v>
      </c>
      <c r="AW696" s="11" t="s">
        <v>35</v>
      </c>
      <c r="AX696" s="11" t="s">
        <v>71</v>
      </c>
      <c r="AY696" s="187" t="s">
        <v>204</v>
      </c>
    </row>
    <row r="697" spans="2:65" s="13" customFormat="1" x14ac:dyDescent="0.35">
      <c r="B697" s="202"/>
      <c r="D697" s="186" t="s">
        <v>213</v>
      </c>
      <c r="E697" s="203" t="s">
        <v>5</v>
      </c>
      <c r="F697" s="204" t="s">
        <v>692</v>
      </c>
      <c r="H697" s="203" t="s">
        <v>5</v>
      </c>
      <c r="I697" s="205"/>
      <c r="L697" s="202"/>
      <c r="M697" s="206"/>
      <c r="N697" s="207"/>
      <c r="O697" s="207"/>
      <c r="P697" s="207"/>
      <c r="Q697" s="207"/>
      <c r="R697" s="207"/>
      <c r="S697" s="207"/>
      <c r="T697" s="208"/>
      <c r="AT697" s="203" t="s">
        <v>213</v>
      </c>
      <c r="AU697" s="203" t="s">
        <v>81</v>
      </c>
      <c r="AV697" s="13" t="s">
        <v>79</v>
      </c>
      <c r="AW697" s="13" t="s">
        <v>35</v>
      </c>
      <c r="AX697" s="13" t="s">
        <v>71</v>
      </c>
      <c r="AY697" s="203" t="s">
        <v>204</v>
      </c>
    </row>
    <row r="698" spans="2:65" s="11" customFormat="1" ht="24" x14ac:dyDescent="0.35">
      <c r="B698" s="185"/>
      <c r="D698" s="186" t="s">
        <v>213</v>
      </c>
      <c r="E698" s="187" t="s">
        <v>5</v>
      </c>
      <c r="F698" s="188" t="s">
        <v>1434</v>
      </c>
      <c r="H698" s="189">
        <v>58.98</v>
      </c>
      <c r="I698" s="190"/>
      <c r="L698" s="185"/>
      <c r="M698" s="191"/>
      <c r="N698" s="192"/>
      <c r="O698" s="192"/>
      <c r="P698" s="192"/>
      <c r="Q698" s="192"/>
      <c r="R698" s="192"/>
      <c r="S698" s="192"/>
      <c r="T698" s="193"/>
      <c r="AT698" s="187" t="s">
        <v>213</v>
      </c>
      <c r="AU698" s="187" t="s">
        <v>81</v>
      </c>
      <c r="AV698" s="11" t="s">
        <v>81</v>
      </c>
      <c r="AW698" s="11" t="s">
        <v>35</v>
      </c>
      <c r="AX698" s="11" t="s">
        <v>71</v>
      </c>
      <c r="AY698" s="187" t="s">
        <v>204</v>
      </c>
    </row>
    <row r="699" spans="2:65" s="13" customFormat="1" x14ac:dyDescent="0.35">
      <c r="B699" s="202"/>
      <c r="D699" s="186" t="s">
        <v>213</v>
      </c>
      <c r="E699" s="203" t="s">
        <v>5</v>
      </c>
      <c r="F699" s="204" t="s">
        <v>694</v>
      </c>
      <c r="H699" s="203" t="s">
        <v>5</v>
      </c>
      <c r="I699" s="205"/>
      <c r="L699" s="202"/>
      <c r="M699" s="206"/>
      <c r="N699" s="207"/>
      <c r="O699" s="207"/>
      <c r="P699" s="207"/>
      <c r="Q699" s="207"/>
      <c r="R699" s="207"/>
      <c r="S699" s="207"/>
      <c r="T699" s="208"/>
      <c r="AT699" s="203" t="s">
        <v>213</v>
      </c>
      <c r="AU699" s="203" t="s">
        <v>81</v>
      </c>
      <c r="AV699" s="13" t="s">
        <v>79</v>
      </c>
      <c r="AW699" s="13" t="s">
        <v>35</v>
      </c>
      <c r="AX699" s="13" t="s">
        <v>71</v>
      </c>
      <c r="AY699" s="203" t="s">
        <v>204</v>
      </c>
    </row>
    <row r="700" spans="2:65" s="11" customFormat="1" x14ac:dyDescent="0.35">
      <c r="B700" s="185"/>
      <c r="D700" s="186" t="s">
        <v>213</v>
      </c>
      <c r="E700" s="187" t="s">
        <v>5</v>
      </c>
      <c r="F700" s="188" t="s">
        <v>695</v>
      </c>
      <c r="H700" s="189">
        <v>8.1999999999999993</v>
      </c>
      <c r="I700" s="190"/>
      <c r="L700" s="185"/>
      <c r="M700" s="191"/>
      <c r="N700" s="192"/>
      <c r="O700" s="192"/>
      <c r="P700" s="192"/>
      <c r="Q700" s="192"/>
      <c r="R700" s="192"/>
      <c r="S700" s="192"/>
      <c r="T700" s="193"/>
      <c r="AT700" s="187" t="s">
        <v>213</v>
      </c>
      <c r="AU700" s="187" t="s">
        <v>81</v>
      </c>
      <c r="AV700" s="11" t="s">
        <v>81</v>
      </c>
      <c r="AW700" s="11" t="s">
        <v>35</v>
      </c>
      <c r="AX700" s="11" t="s">
        <v>71</v>
      </c>
      <c r="AY700" s="187" t="s">
        <v>204</v>
      </c>
    </row>
    <row r="701" spans="2:65" s="12" customFormat="1" x14ac:dyDescent="0.35">
      <c r="B701" s="194"/>
      <c r="D701" s="186" t="s">
        <v>213</v>
      </c>
      <c r="E701" s="195" t="s">
        <v>5</v>
      </c>
      <c r="F701" s="196" t="s">
        <v>215</v>
      </c>
      <c r="H701" s="197">
        <v>109.23</v>
      </c>
      <c r="I701" s="198"/>
      <c r="L701" s="194"/>
      <c r="M701" s="199"/>
      <c r="N701" s="200"/>
      <c r="O701" s="200"/>
      <c r="P701" s="200"/>
      <c r="Q701" s="200"/>
      <c r="R701" s="200"/>
      <c r="S701" s="200"/>
      <c r="T701" s="201"/>
      <c r="AT701" s="195" t="s">
        <v>213</v>
      </c>
      <c r="AU701" s="195" t="s">
        <v>81</v>
      </c>
      <c r="AV701" s="12" t="s">
        <v>211</v>
      </c>
      <c r="AW701" s="12" t="s">
        <v>35</v>
      </c>
      <c r="AX701" s="12" t="s">
        <v>79</v>
      </c>
      <c r="AY701" s="195" t="s">
        <v>204</v>
      </c>
    </row>
    <row r="702" spans="2:65" s="1" customFormat="1" ht="25.5" customHeight="1" x14ac:dyDescent="0.35">
      <c r="B702" s="172"/>
      <c r="C702" s="209" t="s">
        <v>1435</v>
      </c>
      <c r="D702" s="209" t="s">
        <v>292</v>
      </c>
      <c r="E702" s="210" t="s">
        <v>1436</v>
      </c>
      <c r="F702" s="211" t="s">
        <v>1437</v>
      </c>
      <c r="G702" s="212" t="s">
        <v>276</v>
      </c>
      <c r="H702" s="213">
        <v>111.133</v>
      </c>
      <c r="I702" s="214"/>
      <c r="J702" s="215">
        <f>ROUND(I702*H702,2)</f>
        <v>0</v>
      </c>
      <c r="K702" s="211" t="s">
        <v>210</v>
      </c>
      <c r="L702" s="216"/>
      <c r="M702" s="217" t="s">
        <v>5</v>
      </c>
      <c r="N702" s="218" t="s">
        <v>42</v>
      </c>
      <c r="O702" s="41"/>
      <c r="P702" s="182">
        <f>O702*H702</f>
        <v>0</v>
      </c>
      <c r="Q702" s="182">
        <v>1.9199999999999998E-2</v>
      </c>
      <c r="R702" s="182">
        <f>Q702*H702</f>
        <v>2.1337535999999999</v>
      </c>
      <c r="S702" s="182">
        <v>0</v>
      </c>
      <c r="T702" s="183">
        <f>S702*H702</f>
        <v>0</v>
      </c>
      <c r="AR702" s="23" t="s">
        <v>363</v>
      </c>
      <c r="AT702" s="23" t="s">
        <v>292</v>
      </c>
      <c r="AU702" s="23" t="s">
        <v>81</v>
      </c>
      <c r="AY702" s="23" t="s">
        <v>204</v>
      </c>
      <c r="BE702" s="184">
        <f>IF(N702="základní",J702,0)</f>
        <v>0</v>
      </c>
      <c r="BF702" s="184">
        <f>IF(N702="snížená",J702,0)</f>
        <v>0</v>
      </c>
      <c r="BG702" s="184">
        <f>IF(N702="zákl. přenesená",J702,0)</f>
        <v>0</v>
      </c>
      <c r="BH702" s="184">
        <f>IF(N702="sníž. přenesená",J702,0)</f>
        <v>0</v>
      </c>
      <c r="BI702" s="184">
        <f>IF(N702="nulová",J702,0)</f>
        <v>0</v>
      </c>
      <c r="BJ702" s="23" t="s">
        <v>79</v>
      </c>
      <c r="BK702" s="184">
        <f>ROUND(I702*H702,2)</f>
        <v>0</v>
      </c>
      <c r="BL702" s="23" t="s">
        <v>122</v>
      </c>
      <c r="BM702" s="23" t="s">
        <v>1438</v>
      </c>
    </row>
    <row r="703" spans="2:65" s="11" customFormat="1" x14ac:dyDescent="0.35">
      <c r="B703" s="185"/>
      <c r="D703" s="186" t="s">
        <v>213</v>
      </c>
      <c r="F703" s="188" t="s">
        <v>1439</v>
      </c>
      <c r="H703" s="189">
        <v>111.133</v>
      </c>
      <c r="I703" s="190"/>
      <c r="L703" s="185"/>
      <c r="M703" s="191"/>
      <c r="N703" s="192"/>
      <c r="O703" s="192"/>
      <c r="P703" s="192"/>
      <c r="Q703" s="192"/>
      <c r="R703" s="192"/>
      <c r="S703" s="192"/>
      <c r="T703" s="193"/>
      <c r="AT703" s="187" t="s">
        <v>213</v>
      </c>
      <c r="AU703" s="187" t="s">
        <v>81</v>
      </c>
      <c r="AV703" s="11" t="s">
        <v>81</v>
      </c>
      <c r="AW703" s="11" t="s">
        <v>6</v>
      </c>
      <c r="AX703" s="11" t="s">
        <v>79</v>
      </c>
      <c r="AY703" s="187" t="s">
        <v>204</v>
      </c>
    </row>
    <row r="704" spans="2:65" s="1" customFormat="1" ht="25.5" customHeight="1" x14ac:dyDescent="0.35">
      <c r="B704" s="172"/>
      <c r="C704" s="209" t="s">
        <v>1440</v>
      </c>
      <c r="D704" s="209" t="s">
        <v>292</v>
      </c>
      <c r="E704" s="210" t="s">
        <v>1441</v>
      </c>
      <c r="F704" s="211" t="s">
        <v>1442</v>
      </c>
      <c r="G704" s="212" t="s">
        <v>276</v>
      </c>
      <c r="H704" s="213">
        <v>9.02</v>
      </c>
      <c r="I704" s="214"/>
      <c r="J704" s="215">
        <f>ROUND(I704*H704,2)</f>
        <v>0</v>
      </c>
      <c r="K704" s="211" t="s">
        <v>210</v>
      </c>
      <c r="L704" s="216"/>
      <c r="M704" s="217" t="s">
        <v>5</v>
      </c>
      <c r="N704" s="218" t="s">
        <v>42</v>
      </c>
      <c r="O704" s="41"/>
      <c r="P704" s="182">
        <f>O704*H704</f>
        <v>0</v>
      </c>
      <c r="Q704" s="182">
        <v>1.9199999999999998E-2</v>
      </c>
      <c r="R704" s="182">
        <f>Q704*H704</f>
        <v>0.17318399999999998</v>
      </c>
      <c r="S704" s="182">
        <v>0</v>
      </c>
      <c r="T704" s="183">
        <f>S704*H704</f>
        <v>0</v>
      </c>
      <c r="AR704" s="23" t="s">
        <v>363</v>
      </c>
      <c r="AT704" s="23" t="s">
        <v>292</v>
      </c>
      <c r="AU704" s="23" t="s">
        <v>81</v>
      </c>
      <c r="AY704" s="23" t="s">
        <v>204</v>
      </c>
      <c r="BE704" s="184">
        <f>IF(N704="základní",J704,0)</f>
        <v>0</v>
      </c>
      <c r="BF704" s="184">
        <f>IF(N704="snížená",J704,0)</f>
        <v>0</v>
      </c>
      <c r="BG704" s="184">
        <f>IF(N704="zákl. přenesená",J704,0)</f>
        <v>0</v>
      </c>
      <c r="BH704" s="184">
        <f>IF(N704="sníž. přenesená",J704,0)</f>
        <v>0</v>
      </c>
      <c r="BI704" s="184">
        <f>IF(N704="nulová",J704,0)</f>
        <v>0</v>
      </c>
      <c r="BJ704" s="23" t="s">
        <v>79</v>
      </c>
      <c r="BK704" s="184">
        <f>ROUND(I704*H704,2)</f>
        <v>0</v>
      </c>
      <c r="BL704" s="23" t="s">
        <v>122</v>
      </c>
      <c r="BM704" s="23" t="s">
        <v>1443</v>
      </c>
    </row>
    <row r="705" spans="2:65" s="11" customFormat="1" x14ac:dyDescent="0.35">
      <c r="B705" s="185"/>
      <c r="D705" s="186" t="s">
        <v>213</v>
      </c>
      <c r="F705" s="188" t="s">
        <v>1444</v>
      </c>
      <c r="H705" s="189">
        <v>9.02</v>
      </c>
      <c r="I705" s="190"/>
      <c r="L705" s="185"/>
      <c r="M705" s="191"/>
      <c r="N705" s="192"/>
      <c r="O705" s="192"/>
      <c r="P705" s="192"/>
      <c r="Q705" s="192"/>
      <c r="R705" s="192"/>
      <c r="S705" s="192"/>
      <c r="T705" s="193"/>
      <c r="AT705" s="187" t="s">
        <v>213</v>
      </c>
      <c r="AU705" s="187" t="s">
        <v>81</v>
      </c>
      <c r="AV705" s="11" t="s">
        <v>81</v>
      </c>
      <c r="AW705" s="11" t="s">
        <v>6</v>
      </c>
      <c r="AX705" s="11" t="s">
        <v>79</v>
      </c>
      <c r="AY705" s="187" t="s">
        <v>204</v>
      </c>
    </row>
    <row r="706" spans="2:65" s="1" customFormat="1" ht="25.5" customHeight="1" x14ac:dyDescent="0.35">
      <c r="B706" s="172"/>
      <c r="C706" s="173" t="s">
        <v>1445</v>
      </c>
      <c r="D706" s="173" t="s">
        <v>206</v>
      </c>
      <c r="E706" s="174" t="s">
        <v>1446</v>
      </c>
      <c r="F706" s="175" t="s">
        <v>1447</v>
      </c>
      <c r="G706" s="176" t="s">
        <v>276</v>
      </c>
      <c r="H706" s="177">
        <v>38.47</v>
      </c>
      <c r="I706" s="178"/>
      <c r="J706" s="179">
        <f>ROUND(I706*H706,2)</f>
        <v>0</v>
      </c>
      <c r="K706" s="175" t="s">
        <v>210</v>
      </c>
      <c r="L706" s="40"/>
      <c r="M706" s="180" t="s">
        <v>5</v>
      </c>
      <c r="N706" s="181" t="s">
        <v>42</v>
      </c>
      <c r="O706" s="41"/>
      <c r="P706" s="182">
        <f>O706*H706</f>
        <v>0</v>
      </c>
      <c r="Q706" s="182">
        <v>0</v>
      </c>
      <c r="R706" s="182">
        <f>Q706*H706</f>
        <v>0</v>
      </c>
      <c r="S706" s="182">
        <v>0</v>
      </c>
      <c r="T706" s="183">
        <f>S706*H706</f>
        <v>0</v>
      </c>
      <c r="AR706" s="23" t="s">
        <v>122</v>
      </c>
      <c r="AT706" s="23" t="s">
        <v>206</v>
      </c>
      <c r="AU706" s="23" t="s">
        <v>81</v>
      </c>
      <c r="AY706" s="23" t="s">
        <v>204</v>
      </c>
      <c r="BE706" s="184">
        <f>IF(N706="základní",J706,0)</f>
        <v>0</v>
      </c>
      <c r="BF706" s="184">
        <f>IF(N706="snížená",J706,0)</f>
        <v>0</v>
      </c>
      <c r="BG706" s="184">
        <f>IF(N706="zákl. přenesená",J706,0)</f>
        <v>0</v>
      </c>
      <c r="BH706" s="184">
        <f>IF(N706="sníž. přenesená",J706,0)</f>
        <v>0</v>
      </c>
      <c r="BI706" s="184">
        <f>IF(N706="nulová",J706,0)</f>
        <v>0</v>
      </c>
      <c r="BJ706" s="23" t="s">
        <v>79</v>
      </c>
      <c r="BK706" s="184">
        <f>ROUND(I706*H706,2)</f>
        <v>0</v>
      </c>
      <c r="BL706" s="23" t="s">
        <v>122</v>
      </c>
      <c r="BM706" s="23" t="s">
        <v>1448</v>
      </c>
    </row>
    <row r="707" spans="2:65" s="13" customFormat="1" x14ac:dyDescent="0.35">
      <c r="B707" s="202"/>
      <c r="D707" s="186" t="s">
        <v>213</v>
      </c>
      <c r="E707" s="203" t="s">
        <v>5</v>
      </c>
      <c r="F707" s="204" t="s">
        <v>692</v>
      </c>
      <c r="H707" s="203" t="s">
        <v>5</v>
      </c>
      <c r="I707" s="205"/>
      <c r="L707" s="202"/>
      <c r="M707" s="206"/>
      <c r="N707" s="207"/>
      <c r="O707" s="207"/>
      <c r="P707" s="207"/>
      <c r="Q707" s="207"/>
      <c r="R707" s="207"/>
      <c r="S707" s="207"/>
      <c r="T707" s="208"/>
      <c r="AT707" s="203" t="s">
        <v>213</v>
      </c>
      <c r="AU707" s="203" t="s">
        <v>81</v>
      </c>
      <c r="AV707" s="13" t="s">
        <v>79</v>
      </c>
      <c r="AW707" s="13" t="s">
        <v>35</v>
      </c>
      <c r="AX707" s="13" t="s">
        <v>71</v>
      </c>
      <c r="AY707" s="203" t="s">
        <v>204</v>
      </c>
    </row>
    <row r="708" spans="2:65" s="11" customFormat="1" x14ac:dyDescent="0.35">
      <c r="B708" s="185"/>
      <c r="D708" s="186" t="s">
        <v>213</v>
      </c>
      <c r="E708" s="187" t="s">
        <v>5</v>
      </c>
      <c r="F708" s="188" t="s">
        <v>1449</v>
      </c>
      <c r="H708" s="189">
        <v>30.27</v>
      </c>
      <c r="I708" s="190"/>
      <c r="L708" s="185"/>
      <c r="M708" s="191"/>
      <c r="N708" s="192"/>
      <c r="O708" s="192"/>
      <c r="P708" s="192"/>
      <c r="Q708" s="192"/>
      <c r="R708" s="192"/>
      <c r="S708" s="192"/>
      <c r="T708" s="193"/>
      <c r="AT708" s="187" t="s">
        <v>213</v>
      </c>
      <c r="AU708" s="187" t="s">
        <v>81</v>
      </c>
      <c r="AV708" s="11" t="s">
        <v>81</v>
      </c>
      <c r="AW708" s="11" t="s">
        <v>35</v>
      </c>
      <c r="AX708" s="11" t="s">
        <v>71</v>
      </c>
      <c r="AY708" s="187" t="s">
        <v>204</v>
      </c>
    </row>
    <row r="709" spans="2:65" s="13" customFormat="1" x14ac:dyDescent="0.35">
      <c r="B709" s="202"/>
      <c r="D709" s="186" t="s">
        <v>213</v>
      </c>
      <c r="E709" s="203" t="s">
        <v>5</v>
      </c>
      <c r="F709" s="204" t="s">
        <v>694</v>
      </c>
      <c r="H709" s="203" t="s">
        <v>5</v>
      </c>
      <c r="I709" s="205"/>
      <c r="L709" s="202"/>
      <c r="M709" s="206"/>
      <c r="N709" s="207"/>
      <c r="O709" s="207"/>
      <c r="P709" s="207"/>
      <c r="Q709" s="207"/>
      <c r="R709" s="207"/>
      <c r="S709" s="207"/>
      <c r="T709" s="208"/>
      <c r="AT709" s="203" t="s">
        <v>213</v>
      </c>
      <c r="AU709" s="203" t="s">
        <v>81</v>
      </c>
      <c r="AV709" s="13" t="s">
        <v>79</v>
      </c>
      <c r="AW709" s="13" t="s">
        <v>35</v>
      </c>
      <c r="AX709" s="13" t="s">
        <v>71</v>
      </c>
      <c r="AY709" s="203" t="s">
        <v>204</v>
      </c>
    </row>
    <row r="710" spans="2:65" s="11" customFormat="1" x14ac:dyDescent="0.35">
      <c r="B710" s="185"/>
      <c r="D710" s="186" t="s">
        <v>213</v>
      </c>
      <c r="E710" s="187" t="s">
        <v>5</v>
      </c>
      <c r="F710" s="188" t="s">
        <v>1450</v>
      </c>
      <c r="H710" s="189">
        <v>8.1999999999999993</v>
      </c>
      <c r="I710" s="190"/>
      <c r="L710" s="185"/>
      <c r="M710" s="191"/>
      <c r="N710" s="192"/>
      <c r="O710" s="192"/>
      <c r="P710" s="192"/>
      <c r="Q710" s="192"/>
      <c r="R710" s="192"/>
      <c r="S710" s="192"/>
      <c r="T710" s="193"/>
      <c r="AT710" s="187" t="s">
        <v>213</v>
      </c>
      <c r="AU710" s="187" t="s">
        <v>81</v>
      </c>
      <c r="AV710" s="11" t="s">
        <v>81</v>
      </c>
      <c r="AW710" s="11" t="s">
        <v>35</v>
      </c>
      <c r="AX710" s="11" t="s">
        <v>71</v>
      </c>
      <c r="AY710" s="187" t="s">
        <v>204</v>
      </c>
    </row>
    <row r="711" spans="2:65" s="12" customFormat="1" x14ac:dyDescent="0.35">
      <c r="B711" s="194"/>
      <c r="D711" s="186" t="s">
        <v>213</v>
      </c>
      <c r="E711" s="195" t="s">
        <v>5</v>
      </c>
      <c r="F711" s="196" t="s">
        <v>215</v>
      </c>
      <c r="H711" s="197">
        <v>38.47</v>
      </c>
      <c r="I711" s="198"/>
      <c r="L711" s="194"/>
      <c r="M711" s="199"/>
      <c r="N711" s="200"/>
      <c r="O711" s="200"/>
      <c r="P711" s="200"/>
      <c r="Q711" s="200"/>
      <c r="R711" s="200"/>
      <c r="S711" s="200"/>
      <c r="T711" s="201"/>
      <c r="AT711" s="195" t="s">
        <v>213</v>
      </c>
      <c r="AU711" s="195" t="s">
        <v>81</v>
      </c>
      <c r="AV711" s="12" t="s">
        <v>211</v>
      </c>
      <c r="AW711" s="12" t="s">
        <v>35</v>
      </c>
      <c r="AX711" s="12" t="s">
        <v>79</v>
      </c>
      <c r="AY711" s="195" t="s">
        <v>204</v>
      </c>
    </row>
    <row r="712" spans="2:65" s="1" customFormat="1" ht="16.5" customHeight="1" x14ac:dyDescent="0.35">
      <c r="B712" s="172"/>
      <c r="C712" s="173" t="s">
        <v>1451</v>
      </c>
      <c r="D712" s="173" t="s">
        <v>206</v>
      </c>
      <c r="E712" s="174" t="s">
        <v>1452</v>
      </c>
      <c r="F712" s="175" t="s">
        <v>1453</v>
      </c>
      <c r="G712" s="176" t="s">
        <v>276</v>
      </c>
      <c r="H712" s="177">
        <v>109.23</v>
      </c>
      <c r="I712" s="178"/>
      <c r="J712" s="179">
        <f>ROUND(I712*H712,2)</f>
        <v>0</v>
      </c>
      <c r="K712" s="175" t="s">
        <v>210</v>
      </c>
      <c r="L712" s="40"/>
      <c r="M712" s="180" t="s">
        <v>5</v>
      </c>
      <c r="N712" s="181" t="s">
        <v>42</v>
      </c>
      <c r="O712" s="41"/>
      <c r="P712" s="182">
        <f>O712*H712</f>
        <v>0</v>
      </c>
      <c r="Q712" s="182">
        <v>2.9999999999999997E-4</v>
      </c>
      <c r="R712" s="182">
        <f>Q712*H712</f>
        <v>3.2769E-2</v>
      </c>
      <c r="S712" s="182">
        <v>0</v>
      </c>
      <c r="T712" s="183">
        <f>S712*H712</f>
        <v>0</v>
      </c>
      <c r="AR712" s="23" t="s">
        <v>122</v>
      </c>
      <c r="AT712" s="23" t="s">
        <v>206</v>
      </c>
      <c r="AU712" s="23" t="s">
        <v>81</v>
      </c>
      <c r="AY712" s="23" t="s">
        <v>204</v>
      </c>
      <c r="BE712" s="184">
        <f>IF(N712="základní",J712,0)</f>
        <v>0</v>
      </c>
      <c r="BF712" s="184">
        <f>IF(N712="snížená",J712,0)</f>
        <v>0</v>
      </c>
      <c r="BG712" s="184">
        <f>IF(N712="zákl. přenesená",J712,0)</f>
        <v>0</v>
      </c>
      <c r="BH712" s="184">
        <f>IF(N712="sníž. přenesená",J712,0)</f>
        <v>0</v>
      </c>
      <c r="BI712" s="184">
        <f>IF(N712="nulová",J712,0)</f>
        <v>0</v>
      </c>
      <c r="BJ712" s="23" t="s">
        <v>79</v>
      </c>
      <c r="BK712" s="184">
        <f>ROUND(I712*H712,2)</f>
        <v>0</v>
      </c>
      <c r="BL712" s="23" t="s">
        <v>122</v>
      </c>
      <c r="BM712" s="23" t="s">
        <v>1454</v>
      </c>
    </row>
    <row r="713" spans="2:65" s="13" customFormat="1" x14ac:dyDescent="0.35">
      <c r="B713" s="202"/>
      <c r="D713" s="186" t="s">
        <v>213</v>
      </c>
      <c r="E713" s="203" t="s">
        <v>5</v>
      </c>
      <c r="F713" s="204" t="s">
        <v>1432</v>
      </c>
      <c r="H713" s="203" t="s">
        <v>5</v>
      </c>
      <c r="I713" s="205"/>
      <c r="L713" s="202"/>
      <c r="M713" s="206"/>
      <c r="N713" s="207"/>
      <c r="O713" s="207"/>
      <c r="P713" s="207"/>
      <c r="Q713" s="207"/>
      <c r="R713" s="207"/>
      <c r="S713" s="207"/>
      <c r="T713" s="208"/>
      <c r="AT713" s="203" t="s">
        <v>213</v>
      </c>
      <c r="AU713" s="203" t="s">
        <v>81</v>
      </c>
      <c r="AV713" s="13" t="s">
        <v>79</v>
      </c>
      <c r="AW713" s="13" t="s">
        <v>35</v>
      </c>
      <c r="AX713" s="13" t="s">
        <v>71</v>
      </c>
      <c r="AY713" s="203" t="s">
        <v>204</v>
      </c>
    </row>
    <row r="714" spans="2:65" s="11" customFormat="1" x14ac:dyDescent="0.35">
      <c r="B714" s="185"/>
      <c r="D714" s="186" t="s">
        <v>213</v>
      </c>
      <c r="E714" s="187" t="s">
        <v>5</v>
      </c>
      <c r="F714" s="188" t="s">
        <v>1433</v>
      </c>
      <c r="H714" s="189">
        <v>42.05</v>
      </c>
      <c r="I714" s="190"/>
      <c r="L714" s="185"/>
      <c r="M714" s="191"/>
      <c r="N714" s="192"/>
      <c r="O714" s="192"/>
      <c r="P714" s="192"/>
      <c r="Q714" s="192"/>
      <c r="R714" s="192"/>
      <c r="S714" s="192"/>
      <c r="T714" s="193"/>
      <c r="AT714" s="187" t="s">
        <v>213</v>
      </c>
      <c r="AU714" s="187" t="s">
        <v>81</v>
      </c>
      <c r="AV714" s="11" t="s">
        <v>81</v>
      </c>
      <c r="AW714" s="11" t="s">
        <v>35</v>
      </c>
      <c r="AX714" s="11" t="s">
        <v>71</v>
      </c>
      <c r="AY714" s="187" t="s">
        <v>204</v>
      </c>
    </row>
    <row r="715" spans="2:65" s="13" customFormat="1" x14ac:dyDescent="0.35">
      <c r="B715" s="202"/>
      <c r="D715" s="186" t="s">
        <v>213</v>
      </c>
      <c r="E715" s="203" t="s">
        <v>5</v>
      </c>
      <c r="F715" s="204" t="s">
        <v>692</v>
      </c>
      <c r="H715" s="203" t="s">
        <v>5</v>
      </c>
      <c r="I715" s="205"/>
      <c r="L715" s="202"/>
      <c r="M715" s="206"/>
      <c r="N715" s="207"/>
      <c r="O715" s="207"/>
      <c r="P715" s="207"/>
      <c r="Q715" s="207"/>
      <c r="R715" s="207"/>
      <c r="S715" s="207"/>
      <c r="T715" s="208"/>
      <c r="AT715" s="203" t="s">
        <v>213</v>
      </c>
      <c r="AU715" s="203" t="s">
        <v>81</v>
      </c>
      <c r="AV715" s="13" t="s">
        <v>79</v>
      </c>
      <c r="AW715" s="13" t="s">
        <v>35</v>
      </c>
      <c r="AX715" s="13" t="s">
        <v>71</v>
      </c>
      <c r="AY715" s="203" t="s">
        <v>204</v>
      </c>
    </row>
    <row r="716" spans="2:65" s="11" customFormat="1" x14ac:dyDescent="0.35">
      <c r="B716" s="185"/>
      <c r="D716" s="186" t="s">
        <v>213</v>
      </c>
      <c r="E716" s="187" t="s">
        <v>5</v>
      </c>
      <c r="F716" s="188" t="s">
        <v>693</v>
      </c>
      <c r="H716" s="189">
        <v>58.98</v>
      </c>
      <c r="I716" s="190"/>
      <c r="L716" s="185"/>
      <c r="M716" s="191"/>
      <c r="N716" s="192"/>
      <c r="O716" s="192"/>
      <c r="P716" s="192"/>
      <c r="Q716" s="192"/>
      <c r="R716" s="192"/>
      <c r="S716" s="192"/>
      <c r="T716" s="193"/>
      <c r="AT716" s="187" t="s">
        <v>213</v>
      </c>
      <c r="AU716" s="187" t="s">
        <v>81</v>
      </c>
      <c r="AV716" s="11" t="s">
        <v>81</v>
      </c>
      <c r="AW716" s="11" t="s">
        <v>35</v>
      </c>
      <c r="AX716" s="11" t="s">
        <v>71</v>
      </c>
      <c r="AY716" s="187" t="s">
        <v>204</v>
      </c>
    </row>
    <row r="717" spans="2:65" s="13" customFormat="1" x14ac:dyDescent="0.35">
      <c r="B717" s="202"/>
      <c r="D717" s="186" t="s">
        <v>213</v>
      </c>
      <c r="E717" s="203" t="s">
        <v>5</v>
      </c>
      <c r="F717" s="204" t="s">
        <v>694</v>
      </c>
      <c r="H717" s="203" t="s">
        <v>5</v>
      </c>
      <c r="I717" s="205"/>
      <c r="L717" s="202"/>
      <c r="M717" s="206"/>
      <c r="N717" s="207"/>
      <c r="O717" s="207"/>
      <c r="P717" s="207"/>
      <c r="Q717" s="207"/>
      <c r="R717" s="207"/>
      <c r="S717" s="207"/>
      <c r="T717" s="208"/>
      <c r="AT717" s="203" t="s">
        <v>213</v>
      </c>
      <c r="AU717" s="203" t="s">
        <v>81</v>
      </c>
      <c r="AV717" s="13" t="s">
        <v>79</v>
      </c>
      <c r="AW717" s="13" t="s">
        <v>35</v>
      </c>
      <c r="AX717" s="13" t="s">
        <v>71</v>
      </c>
      <c r="AY717" s="203" t="s">
        <v>204</v>
      </c>
    </row>
    <row r="718" spans="2:65" s="11" customFormat="1" x14ac:dyDescent="0.35">
      <c r="B718" s="185"/>
      <c r="D718" s="186" t="s">
        <v>213</v>
      </c>
      <c r="E718" s="187" t="s">
        <v>5</v>
      </c>
      <c r="F718" s="188" t="s">
        <v>695</v>
      </c>
      <c r="H718" s="189">
        <v>8.1999999999999993</v>
      </c>
      <c r="I718" s="190"/>
      <c r="L718" s="185"/>
      <c r="M718" s="191"/>
      <c r="N718" s="192"/>
      <c r="O718" s="192"/>
      <c r="P718" s="192"/>
      <c r="Q718" s="192"/>
      <c r="R718" s="192"/>
      <c r="S718" s="192"/>
      <c r="T718" s="193"/>
      <c r="AT718" s="187" t="s">
        <v>213</v>
      </c>
      <c r="AU718" s="187" t="s">
        <v>81</v>
      </c>
      <c r="AV718" s="11" t="s">
        <v>81</v>
      </c>
      <c r="AW718" s="11" t="s">
        <v>35</v>
      </c>
      <c r="AX718" s="11" t="s">
        <v>71</v>
      </c>
      <c r="AY718" s="187" t="s">
        <v>204</v>
      </c>
    </row>
    <row r="719" spans="2:65" s="12" customFormat="1" x14ac:dyDescent="0.35">
      <c r="B719" s="194"/>
      <c r="D719" s="186" t="s">
        <v>213</v>
      </c>
      <c r="E719" s="195" t="s">
        <v>5</v>
      </c>
      <c r="F719" s="196" t="s">
        <v>215</v>
      </c>
      <c r="H719" s="197">
        <v>109.23</v>
      </c>
      <c r="I719" s="198"/>
      <c r="L719" s="194"/>
      <c r="M719" s="199"/>
      <c r="N719" s="200"/>
      <c r="O719" s="200"/>
      <c r="P719" s="200"/>
      <c r="Q719" s="200"/>
      <c r="R719" s="200"/>
      <c r="S719" s="200"/>
      <c r="T719" s="201"/>
      <c r="AT719" s="195" t="s">
        <v>213</v>
      </c>
      <c r="AU719" s="195" t="s">
        <v>81</v>
      </c>
      <c r="AV719" s="12" t="s">
        <v>211</v>
      </c>
      <c r="AW719" s="12" t="s">
        <v>35</v>
      </c>
      <c r="AX719" s="12" t="s">
        <v>79</v>
      </c>
      <c r="AY719" s="195" t="s">
        <v>204</v>
      </c>
    </row>
    <row r="720" spans="2:65" s="1" customFormat="1" ht="16.5" customHeight="1" x14ac:dyDescent="0.35">
      <c r="B720" s="172"/>
      <c r="C720" s="173" t="s">
        <v>1455</v>
      </c>
      <c r="D720" s="173" t="s">
        <v>206</v>
      </c>
      <c r="E720" s="174" t="s">
        <v>1456</v>
      </c>
      <c r="F720" s="175" t="s">
        <v>1457</v>
      </c>
      <c r="G720" s="176" t="s">
        <v>285</v>
      </c>
      <c r="H720" s="177">
        <v>36.301000000000002</v>
      </c>
      <c r="I720" s="178"/>
      <c r="J720" s="179">
        <f>ROUND(I720*H720,2)</f>
        <v>0</v>
      </c>
      <c r="K720" s="175" t="s">
        <v>210</v>
      </c>
      <c r="L720" s="40"/>
      <c r="M720" s="180" t="s">
        <v>5</v>
      </c>
      <c r="N720" s="181" t="s">
        <v>42</v>
      </c>
      <c r="O720" s="41"/>
      <c r="P720" s="182">
        <f>O720*H720</f>
        <v>0</v>
      </c>
      <c r="Q720" s="182">
        <v>3.0000000000000001E-5</v>
      </c>
      <c r="R720" s="182">
        <f>Q720*H720</f>
        <v>1.0890300000000002E-3</v>
      </c>
      <c r="S720" s="182">
        <v>0</v>
      </c>
      <c r="T720" s="183">
        <f>S720*H720</f>
        <v>0</v>
      </c>
      <c r="AR720" s="23" t="s">
        <v>122</v>
      </c>
      <c r="AT720" s="23" t="s">
        <v>206</v>
      </c>
      <c r="AU720" s="23" t="s">
        <v>81</v>
      </c>
      <c r="AY720" s="23" t="s">
        <v>204</v>
      </c>
      <c r="BE720" s="184">
        <f>IF(N720="základní",J720,0)</f>
        <v>0</v>
      </c>
      <c r="BF720" s="184">
        <f>IF(N720="snížená",J720,0)</f>
        <v>0</v>
      </c>
      <c r="BG720" s="184">
        <f>IF(N720="zákl. přenesená",J720,0)</f>
        <v>0</v>
      </c>
      <c r="BH720" s="184">
        <f>IF(N720="sníž. přenesená",J720,0)</f>
        <v>0</v>
      </c>
      <c r="BI720" s="184">
        <f>IF(N720="nulová",J720,0)</f>
        <v>0</v>
      </c>
      <c r="BJ720" s="23" t="s">
        <v>79</v>
      </c>
      <c r="BK720" s="184">
        <f>ROUND(I720*H720,2)</f>
        <v>0</v>
      </c>
      <c r="BL720" s="23" t="s">
        <v>122</v>
      </c>
      <c r="BM720" s="23" t="s">
        <v>1458</v>
      </c>
    </row>
    <row r="721" spans="2:65" s="1" customFormat="1" ht="38.25" customHeight="1" x14ac:dyDescent="0.35">
      <c r="B721" s="172"/>
      <c r="C721" s="173" t="s">
        <v>1459</v>
      </c>
      <c r="D721" s="173" t="s">
        <v>206</v>
      </c>
      <c r="E721" s="174" t="s">
        <v>1460</v>
      </c>
      <c r="F721" s="175" t="s">
        <v>1461</v>
      </c>
      <c r="G721" s="176" t="s">
        <v>265</v>
      </c>
      <c r="H721" s="177">
        <v>2.7549999999999999</v>
      </c>
      <c r="I721" s="178"/>
      <c r="J721" s="179">
        <f>ROUND(I721*H721,2)</f>
        <v>0</v>
      </c>
      <c r="K721" s="175" t="s">
        <v>210</v>
      </c>
      <c r="L721" s="40"/>
      <c r="M721" s="180" t="s">
        <v>5</v>
      </c>
      <c r="N721" s="181" t="s">
        <v>42</v>
      </c>
      <c r="O721" s="41"/>
      <c r="P721" s="182">
        <f>O721*H721</f>
        <v>0</v>
      </c>
      <c r="Q721" s="182">
        <v>0</v>
      </c>
      <c r="R721" s="182">
        <f>Q721*H721</f>
        <v>0</v>
      </c>
      <c r="S721" s="182">
        <v>0</v>
      </c>
      <c r="T721" s="183">
        <f>S721*H721</f>
        <v>0</v>
      </c>
      <c r="AR721" s="23" t="s">
        <v>122</v>
      </c>
      <c r="AT721" s="23" t="s">
        <v>206</v>
      </c>
      <c r="AU721" s="23" t="s">
        <v>81</v>
      </c>
      <c r="AY721" s="23" t="s">
        <v>204</v>
      </c>
      <c r="BE721" s="184">
        <f>IF(N721="základní",J721,0)</f>
        <v>0</v>
      </c>
      <c r="BF721" s="184">
        <f>IF(N721="snížená",J721,0)</f>
        <v>0</v>
      </c>
      <c r="BG721" s="184">
        <f>IF(N721="zákl. přenesená",J721,0)</f>
        <v>0</v>
      </c>
      <c r="BH721" s="184">
        <f>IF(N721="sníž. přenesená",J721,0)</f>
        <v>0</v>
      </c>
      <c r="BI721" s="184">
        <f>IF(N721="nulová",J721,0)</f>
        <v>0</v>
      </c>
      <c r="BJ721" s="23" t="s">
        <v>79</v>
      </c>
      <c r="BK721" s="184">
        <f>ROUND(I721*H721,2)</f>
        <v>0</v>
      </c>
      <c r="BL721" s="23" t="s">
        <v>122</v>
      </c>
      <c r="BM721" s="23" t="s">
        <v>1462</v>
      </c>
    </row>
    <row r="722" spans="2:65" s="10" customFormat="1" ht="29.9" customHeight="1" x14ac:dyDescent="0.35">
      <c r="B722" s="159"/>
      <c r="D722" s="160" t="s">
        <v>70</v>
      </c>
      <c r="E722" s="170" t="s">
        <v>1463</v>
      </c>
      <c r="F722" s="170" t="s">
        <v>1464</v>
      </c>
      <c r="I722" s="162"/>
      <c r="J722" s="171">
        <f>BK722</f>
        <v>0</v>
      </c>
      <c r="L722" s="159"/>
      <c r="M722" s="164"/>
      <c r="N722" s="165"/>
      <c r="O722" s="165"/>
      <c r="P722" s="166">
        <f>SUM(P723:P763)</f>
        <v>0</v>
      </c>
      <c r="Q722" s="165"/>
      <c r="R722" s="166">
        <f>SUM(R723:R763)</f>
        <v>3.09195412</v>
      </c>
      <c r="S722" s="165"/>
      <c r="T722" s="167">
        <f>SUM(T723:T763)</f>
        <v>0</v>
      </c>
      <c r="AR722" s="160" t="s">
        <v>81</v>
      </c>
      <c r="AT722" s="168" t="s">
        <v>70</v>
      </c>
      <c r="AU722" s="168" t="s">
        <v>79</v>
      </c>
      <c r="AY722" s="160" t="s">
        <v>204</v>
      </c>
      <c r="BK722" s="169">
        <f>SUM(BK723:BK763)</f>
        <v>0</v>
      </c>
    </row>
    <row r="723" spans="2:65" s="1" customFormat="1" ht="16.5" customHeight="1" x14ac:dyDescent="0.35">
      <c r="B723" s="172"/>
      <c r="C723" s="173" t="s">
        <v>1465</v>
      </c>
      <c r="D723" s="173" t="s">
        <v>206</v>
      </c>
      <c r="E723" s="174" t="s">
        <v>1466</v>
      </c>
      <c r="F723" s="175" t="s">
        <v>1467</v>
      </c>
      <c r="G723" s="176" t="s">
        <v>276</v>
      </c>
      <c r="H723" s="177">
        <v>390.57</v>
      </c>
      <c r="I723" s="178"/>
      <c r="J723" s="179">
        <f>ROUND(I723*H723,2)</f>
        <v>0</v>
      </c>
      <c r="K723" s="175" t="s">
        <v>210</v>
      </c>
      <c r="L723" s="40"/>
      <c r="M723" s="180" t="s">
        <v>5</v>
      </c>
      <c r="N723" s="181" t="s">
        <v>42</v>
      </c>
      <c r="O723" s="41"/>
      <c r="P723" s="182">
        <f>O723*H723</f>
        <v>0</v>
      </c>
      <c r="Q723" s="182">
        <v>0</v>
      </c>
      <c r="R723" s="182">
        <f>Q723*H723</f>
        <v>0</v>
      </c>
      <c r="S723" s="182">
        <v>0</v>
      </c>
      <c r="T723" s="183">
        <f>S723*H723</f>
        <v>0</v>
      </c>
      <c r="AR723" s="23" t="s">
        <v>122</v>
      </c>
      <c r="AT723" s="23" t="s">
        <v>206</v>
      </c>
      <c r="AU723" s="23" t="s">
        <v>81</v>
      </c>
      <c r="AY723" s="23" t="s">
        <v>204</v>
      </c>
      <c r="BE723" s="184">
        <f>IF(N723="základní",J723,0)</f>
        <v>0</v>
      </c>
      <c r="BF723" s="184">
        <f>IF(N723="snížená",J723,0)</f>
        <v>0</v>
      </c>
      <c r="BG723" s="184">
        <f>IF(N723="zákl. přenesená",J723,0)</f>
        <v>0</v>
      </c>
      <c r="BH723" s="184">
        <f>IF(N723="sníž. přenesená",J723,0)</f>
        <v>0</v>
      </c>
      <c r="BI723" s="184">
        <f>IF(N723="nulová",J723,0)</f>
        <v>0</v>
      </c>
      <c r="BJ723" s="23" t="s">
        <v>79</v>
      </c>
      <c r="BK723" s="184">
        <f>ROUND(I723*H723,2)</f>
        <v>0</v>
      </c>
      <c r="BL723" s="23" t="s">
        <v>122</v>
      </c>
      <c r="BM723" s="23" t="s">
        <v>1468</v>
      </c>
    </row>
    <row r="724" spans="2:65" s="13" customFormat="1" x14ac:dyDescent="0.35">
      <c r="B724" s="202"/>
      <c r="D724" s="186" t="s">
        <v>213</v>
      </c>
      <c r="E724" s="203" t="s">
        <v>5</v>
      </c>
      <c r="F724" s="204" t="s">
        <v>1469</v>
      </c>
      <c r="H724" s="203" t="s">
        <v>5</v>
      </c>
      <c r="I724" s="205"/>
      <c r="L724" s="202"/>
      <c r="M724" s="206"/>
      <c r="N724" s="207"/>
      <c r="O724" s="207"/>
      <c r="P724" s="207"/>
      <c r="Q724" s="207"/>
      <c r="R724" s="207"/>
      <c r="S724" s="207"/>
      <c r="T724" s="208"/>
      <c r="AT724" s="203" t="s">
        <v>213</v>
      </c>
      <c r="AU724" s="203" t="s">
        <v>81</v>
      </c>
      <c r="AV724" s="13" t="s">
        <v>79</v>
      </c>
      <c r="AW724" s="13" t="s">
        <v>35</v>
      </c>
      <c r="AX724" s="13" t="s">
        <v>71</v>
      </c>
      <c r="AY724" s="203" t="s">
        <v>204</v>
      </c>
    </row>
    <row r="725" spans="2:65" s="11" customFormat="1" x14ac:dyDescent="0.35">
      <c r="B725" s="185"/>
      <c r="D725" s="186" t="s">
        <v>213</v>
      </c>
      <c r="E725" s="187" t="s">
        <v>5</v>
      </c>
      <c r="F725" s="188" t="s">
        <v>1470</v>
      </c>
      <c r="H725" s="189">
        <v>262.12</v>
      </c>
      <c r="I725" s="190"/>
      <c r="L725" s="185"/>
      <c r="M725" s="191"/>
      <c r="N725" s="192"/>
      <c r="O725" s="192"/>
      <c r="P725" s="192"/>
      <c r="Q725" s="192"/>
      <c r="R725" s="192"/>
      <c r="S725" s="192"/>
      <c r="T725" s="193"/>
      <c r="AT725" s="187" t="s">
        <v>213</v>
      </c>
      <c r="AU725" s="187" t="s">
        <v>81</v>
      </c>
      <c r="AV725" s="11" t="s">
        <v>81</v>
      </c>
      <c r="AW725" s="11" t="s">
        <v>35</v>
      </c>
      <c r="AX725" s="11" t="s">
        <v>71</v>
      </c>
      <c r="AY725" s="187" t="s">
        <v>204</v>
      </c>
    </row>
    <row r="726" spans="2:65" s="13" customFormat="1" x14ac:dyDescent="0.35">
      <c r="B726" s="202"/>
      <c r="D726" s="186" t="s">
        <v>213</v>
      </c>
      <c r="E726" s="203" t="s">
        <v>5</v>
      </c>
      <c r="F726" s="204" t="s">
        <v>1471</v>
      </c>
      <c r="H726" s="203" t="s">
        <v>5</v>
      </c>
      <c r="I726" s="205"/>
      <c r="L726" s="202"/>
      <c r="M726" s="206"/>
      <c r="N726" s="207"/>
      <c r="O726" s="207"/>
      <c r="P726" s="207"/>
      <c r="Q726" s="207"/>
      <c r="R726" s="207"/>
      <c r="S726" s="207"/>
      <c r="T726" s="208"/>
      <c r="AT726" s="203" t="s">
        <v>213</v>
      </c>
      <c r="AU726" s="203" t="s">
        <v>81</v>
      </c>
      <c r="AV726" s="13" t="s">
        <v>79</v>
      </c>
      <c r="AW726" s="13" t="s">
        <v>35</v>
      </c>
      <c r="AX726" s="13" t="s">
        <v>71</v>
      </c>
      <c r="AY726" s="203" t="s">
        <v>204</v>
      </c>
    </row>
    <row r="727" spans="2:65" s="11" customFormat="1" x14ac:dyDescent="0.35">
      <c r="B727" s="185"/>
      <c r="D727" s="186" t="s">
        <v>213</v>
      </c>
      <c r="E727" s="187" t="s">
        <v>5</v>
      </c>
      <c r="F727" s="188" t="s">
        <v>1472</v>
      </c>
      <c r="H727" s="189">
        <v>128.44999999999999</v>
      </c>
      <c r="I727" s="190"/>
      <c r="L727" s="185"/>
      <c r="M727" s="191"/>
      <c r="N727" s="192"/>
      <c r="O727" s="192"/>
      <c r="P727" s="192"/>
      <c r="Q727" s="192"/>
      <c r="R727" s="192"/>
      <c r="S727" s="192"/>
      <c r="T727" s="193"/>
      <c r="AT727" s="187" t="s">
        <v>213</v>
      </c>
      <c r="AU727" s="187" t="s">
        <v>81</v>
      </c>
      <c r="AV727" s="11" t="s">
        <v>81</v>
      </c>
      <c r="AW727" s="11" t="s">
        <v>35</v>
      </c>
      <c r="AX727" s="11" t="s">
        <v>71</v>
      </c>
      <c r="AY727" s="187" t="s">
        <v>204</v>
      </c>
    </row>
    <row r="728" spans="2:65" s="12" customFormat="1" x14ac:dyDescent="0.35">
      <c r="B728" s="194"/>
      <c r="D728" s="186" t="s">
        <v>213</v>
      </c>
      <c r="E728" s="195" t="s">
        <v>5</v>
      </c>
      <c r="F728" s="196" t="s">
        <v>215</v>
      </c>
      <c r="H728" s="197">
        <v>390.57</v>
      </c>
      <c r="I728" s="198"/>
      <c r="L728" s="194"/>
      <c r="M728" s="199"/>
      <c r="N728" s="200"/>
      <c r="O728" s="200"/>
      <c r="P728" s="200"/>
      <c r="Q728" s="200"/>
      <c r="R728" s="200"/>
      <c r="S728" s="200"/>
      <c r="T728" s="201"/>
      <c r="AT728" s="195" t="s">
        <v>213</v>
      </c>
      <c r="AU728" s="195" t="s">
        <v>81</v>
      </c>
      <c r="AV728" s="12" t="s">
        <v>211</v>
      </c>
      <c r="AW728" s="12" t="s">
        <v>35</v>
      </c>
      <c r="AX728" s="12" t="s">
        <v>79</v>
      </c>
      <c r="AY728" s="195" t="s">
        <v>204</v>
      </c>
    </row>
    <row r="729" spans="2:65" s="1" customFormat="1" ht="16.5" customHeight="1" x14ac:dyDescent="0.35">
      <c r="B729" s="172"/>
      <c r="C729" s="173" t="s">
        <v>1473</v>
      </c>
      <c r="D729" s="173" t="s">
        <v>206</v>
      </c>
      <c r="E729" s="174" t="s">
        <v>1474</v>
      </c>
      <c r="F729" s="175" t="s">
        <v>1475</v>
      </c>
      <c r="G729" s="176" t="s">
        <v>276</v>
      </c>
      <c r="H729" s="177">
        <v>390.57</v>
      </c>
      <c r="I729" s="178"/>
      <c r="J729" s="179">
        <f>ROUND(I729*H729,2)</f>
        <v>0</v>
      </c>
      <c r="K729" s="175" t="s">
        <v>210</v>
      </c>
      <c r="L729" s="40"/>
      <c r="M729" s="180" t="s">
        <v>5</v>
      </c>
      <c r="N729" s="181" t="s">
        <v>42</v>
      </c>
      <c r="O729" s="41"/>
      <c r="P729" s="182">
        <f>O729*H729</f>
        <v>0</v>
      </c>
      <c r="Q729" s="182">
        <v>0</v>
      </c>
      <c r="R729" s="182">
        <f>Q729*H729</f>
        <v>0</v>
      </c>
      <c r="S729" s="182">
        <v>0</v>
      </c>
      <c r="T729" s="183">
        <f>S729*H729</f>
        <v>0</v>
      </c>
      <c r="AR729" s="23" t="s">
        <v>122</v>
      </c>
      <c r="AT729" s="23" t="s">
        <v>206</v>
      </c>
      <c r="AU729" s="23" t="s">
        <v>81</v>
      </c>
      <c r="AY729" s="23" t="s">
        <v>204</v>
      </c>
      <c r="BE729" s="184">
        <f>IF(N729="základní",J729,0)</f>
        <v>0</v>
      </c>
      <c r="BF729" s="184">
        <f>IF(N729="snížená",J729,0)</f>
        <v>0</v>
      </c>
      <c r="BG729" s="184">
        <f>IF(N729="zákl. přenesená",J729,0)</f>
        <v>0</v>
      </c>
      <c r="BH729" s="184">
        <f>IF(N729="sníž. přenesená",J729,0)</f>
        <v>0</v>
      </c>
      <c r="BI729" s="184">
        <f>IF(N729="nulová",J729,0)</f>
        <v>0</v>
      </c>
      <c r="BJ729" s="23" t="s">
        <v>79</v>
      </c>
      <c r="BK729" s="184">
        <f>ROUND(I729*H729,2)</f>
        <v>0</v>
      </c>
      <c r="BL729" s="23" t="s">
        <v>122</v>
      </c>
      <c r="BM729" s="23" t="s">
        <v>1476</v>
      </c>
    </row>
    <row r="730" spans="2:65" s="1" customFormat="1" ht="25.5" customHeight="1" x14ac:dyDescent="0.35">
      <c r="B730" s="172"/>
      <c r="C730" s="173" t="s">
        <v>1477</v>
      </c>
      <c r="D730" s="173" t="s">
        <v>206</v>
      </c>
      <c r="E730" s="174" t="s">
        <v>1478</v>
      </c>
      <c r="F730" s="175" t="s">
        <v>1479</v>
      </c>
      <c r="G730" s="176" t="s">
        <v>276</v>
      </c>
      <c r="H730" s="177">
        <v>390.57</v>
      </c>
      <c r="I730" s="178"/>
      <c r="J730" s="179">
        <f>ROUND(I730*H730,2)</f>
        <v>0</v>
      </c>
      <c r="K730" s="175" t="s">
        <v>210</v>
      </c>
      <c r="L730" s="40"/>
      <c r="M730" s="180" t="s">
        <v>5</v>
      </c>
      <c r="N730" s="181" t="s">
        <v>42</v>
      </c>
      <c r="O730" s="41"/>
      <c r="P730" s="182">
        <f>O730*H730</f>
        <v>0</v>
      </c>
      <c r="Q730" s="182">
        <v>3.0000000000000001E-5</v>
      </c>
      <c r="R730" s="182">
        <f>Q730*H730</f>
        <v>1.1717099999999999E-2</v>
      </c>
      <c r="S730" s="182">
        <v>0</v>
      </c>
      <c r="T730" s="183">
        <f>S730*H730</f>
        <v>0</v>
      </c>
      <c r="AR730" s="23" t="s">
        <v>122</v>
      </c>
      <c r="AT730" s="23" t="s">
        <v>206</v>
      </c>
      <c r="AU730" s="23" t="s">
        <v>81</v>
      </c>
      <c r="AY730" s="23" t="s">
        <v>204</v>
      </c>
      <c r="BE730" s="184">
        <f>IF(N730="základní",J730,0)</f>
        <v>0</v>
      </c>
      <c r="BF730" s="184">
        <f>IF(N730="snížená",J730,0)</f>
        <v>0</v>
      </c>
      <c r="BG730" s="184">
        <f>IF(N730="zákl. přenesená",J730,0)</f>
        <v>0</v>
      </c>
      <c r="BH730" s="184">
        <f>IF(N730="sníž. přenesená",J730,0)</f>
        <v>0</v>
      </c>
      <c r="BI730" s="184">
        <f>IF(N730="nulová",J730,0)</f>
        <v>0</v>
      </c>
      <c r="BJ730" s="23" t="s">
        <v>79</v>
      </c>
      <c r="BK730" s="184">
        <f>ROUND(I730*H730,2)</f>
        <v>0</v>
      </c>
      <c r="BL730" s="23" t="s">
        <v>122</v>
      </c>
      <c r="BM730" s="23" t="s">
        <v>1480</v>
      </c>
    </row>
    <row r="731" spans="2:65" s="13" customFormat="1" x14ac:dyDescent="0.35">
      <c r="B731" s="202"/>
      <c r="D731" s="186" t="s">
        <v>213</v>
      </c>
      <c r="E731" s="203" t="s">
        <v>5</v>
      </c>
      <c r="F731" s="204" t="s">
        <v>1469</v>
      </c>
      <c r="H731" s="203" t="s">
        <v>5</v>
      </c>
      <c r="I731" s="205"/>
      <c r="L731" s="202"/>
      <c r="M731" s="206"/>
      <c r="N731" s="207"/>
      <c r="O731" s="207"/>
      <c r="P731" s="207"/>
      <c r="Q731" s="207"/>
      <c r="R731" s="207"/>
      <c r="S731" s="207"/>
      <c r="T731" s="208"/>
      <c r="AT731" s="203" t="s">
        <v>213</v>
      </c>
      <c r="AU731" s="203" t="s">
        <v>81</v>
      </c>
      <c r="AV731" s="13" t="s">
        <v>79</v>
      </c>
      <c r="AW731" s="13" t="s">
        <v>35</v>
      </c>
      <c r="AX731" s="13" t="s">
        <v>71</v>
      </c>
      <c r="AY731" s="203" t="s">
        <v>204</v>
      </c>
    </row>
    <row r="732" spans="2:65" s="11" customFormat="1" ht="24" x14ac:dyDescent="0.35">
      <c r="B732" s="185"/>
      <c r="D732" s="186" t="s">
        <v>213</v>
      </c>
      <c r="E732" s="187" t="s">
        <v>5</v>
      </c>
      <c r="F732" s="188" t="s">
        <v>1481</v>
      </c>
      <c r="H732" s="189">
        <v>262.12</v>
      </c>
      <c r="I732" s="190"/>
      <c r="L732" s="185"/>
      <c r="M732" s="191"/>
      <c r="N732" s="192"/>
      <c r="O732" s="192"/>
      <c r="P732" s="192"/>
      <c r="Q732" s="192"/>
      <c r="R732" s="192"/>
      <c r="S732" s="192"/>
      <c r="T732" s="193"/>
      <c r="AT732" s="187" t="s">
        <v>213</v>
      </c>
      <c r="AU732" s="187" t="s">
        <v>81</v>
      </c>
      <c r="AV732" s="11" t="s">
        <v>81</v>
      </c>
      <c r="AW732" s="11" t="s">
        <v>35</v>
      </c>
      <c r="AX732" s="11" t="s">
        <v>71</v>
      </c>
      <c r="AY732" s="187" t="s">
        <v>204</v>
      </c>
    </row>
    <row r="733" spans="2:65" s="13" customFormat="1" x14ac:dyDescent="0.35">
      <c r="B733" s="202"/>
      <c r="D733" s="186" t="s">
        <v>213</v>
      </c>
      <c r="E733" s="203" t="s">
        <v>5</v>
      </c>
      <c r="F733" s="204" t="s">
        <v>1471</v>
      </c>
      <c r="H733" s="203" t="s">
        <v>5</v>
      </c>
      <c r="I733" s="205"/>
      <c r="L733" s="202"/>
      <c r="M733" s="206"/>
      <c r="N733" s="207"/>
      <c r="O733" s="207"/>
      <c r="P733" s="207"/>
      <c r="Q733" s="207"/>
      <c r="R733" s="207"/>
      <c r="S733" s="207"/>
      <c r="T733" s="208"/>
      <c r="AT733" s="203" t="s">
        <v>213</v>
      </c>
      <c r="AU733" s="203" t="s">
        <v>81</v>
      </c>
      <c r="AV733" s="13" t="s">
        <v>79</v>
      </c>
      <c r="AW733" s="13" t="s">
        <v>35</v>
      </c>
      <c r="AX733" s="13" t="s">
        <v>71</v>
      </c>
      <c r="AY733" s="203" t="s">
        <v>204</v>
      </c>
    </row>
    <row r="734" spans="2:65" s="11" customFormat="1" x14ac:dyDescent="0.35">
      <c r="B734" s="185"/>
      <c r="D734" s="186" t="s">
        <v>213</v>
      </c>
      <c r="E734" s="187" t="s">
        <v>5</v>
      </c>
      <c r="F734" s="188" t="s">
        <v>1482</v>
      </c>
      <c r="H734" s="189">
        <v>128.44999999999999</v>
      </c>
      <c r="I734" s="190"/>
      <c r="L734" s="185"/>
      <c r="M734" s="191"/>
      <c r="N734" s="192"/>
      <c r="O734" s="192"/>
      <c r="P734" s="192"/>
      <c r="Q734" s="192"/>
      <c r="R734" s="192"/>
      <c r="S734" s="192"/>
      <c r="T734" s="193"/>
      <c r="AT734" s="187" t="s">
        <v>213</v>
      </c>
      <c r="AU734" s="187" t="s">
        <v>81</v>
      </c>
      <c r="AV734" s="11" t="s">
        <v>81</v>
      </c>
      <c r="AW734" s="11" t="s">
        <v>35</v>
      </c>
      <c r="AX734" s="11" t="s">
        <v>71</v>
      </c>
      <c r="AY734" s="187" t="s">
        <v>204</v>
      </c>
    </row>
    <row r="735" spans="2:65" s="12" customFormat="1" x14ac:dyDescent="0.35">
      <c r="B735" s="194"/>
      <c r="D735" s="186" t="s">
        <v>213</v>
      </c>
      <c r="E735" s="195" t="s">
        <v>5</v>
      </c>
      <c r="F735" s="196" t="s">
        <v>215</v>
      </c>
      <c r="H735" s="197">
        <v>390.57</v>
      </c>
      <c r="I735" s="198"/>
      <c r="L735" s="194"/>
      <c r="M735" s="199"/>
      <c r="N735" s="200"/>
      <c r="O735" s="200"/>
      <c r="P735" s="200"/>
      <c r="Q735" s="200"/>
      <c r="R735" s="200"/>
      <c r="S735" s="200"/>
      <c r="T735" s="201"/>
      <c r="AT735" s="195" t="s">
        <v>213</v>
      </c>
      <c r="AU735" s="195" t="s">
        <v>81</v>
      </c>
      <c r="AV735" s="12" t="s">
        <v>211</v>
      </c>
      <c r="AW735" s="12" t="s">
        <v>35</v>
      </c>
      <c r="AX735" s="12" t="s">
        <v>79</v>
      </c>
      <c r="AY735" s="195" t="s">
        <v>204</v>
      </c>
    </row>
    <row r="736" spans="2:65" s="1" customFormat="1" ht="25.5" customHeight="1" x14ac:dyDescent="0.35">
      <c r="B736" s="172"/>
      <c r="C736" s="173" t="s">
        <v>1483</v>
      </c>
      <c r="D736" s="173" t="s">
        <v>206</v>
      </c>
      <c r="E736" s="174" t="s">
        <v>1484</v>
      </c>
      <c r="F736" s="175" t="s">
        <v>1485</v>
      </c>
      <c r="G736" s="176" t="s">
        <v>276</v>
      </c>
      <c r="H736" s="177">
        <v>390.57</v>
      </c>
      <c r="I736" s="178"/>
      <c r="J736" s="179">
        <f>ROUND(I736*H736,2)</f>
        <v>0</v>
      </c>
      <c r="K736" s="175" t="s">
        <v>210</v>
      </c>
      <c r="L736" s="40"/>
      <c r="M736" s="180" t="s">
        <v>5</v>
      </c>
      <c r="N736" s="181" t="s">
        <v>42</v>
      </c>
      <c r="O736" s="41"/>
      <c r="P736" s="182">
        <f>O736*H736</f>
        <v>0</v>
      </c>
      <c r="Q736" s="182">
        <v>4.4999999999999997E-3</v>
      </c>
      <c r="R736" s="182">
        <f>Q736*H736</f>
        <v>1.7575649999999998</v>
      </c>
      <c r="S736" s="182">
        <v>0</v>
      </c>
      <c r="T736" s="183">
        <f>S736*H736</f>
        <v>0</v>
      </c>
      <c r="AR736" s="23" t="s">
        <v>122</v>
      </c>
      <c r="AT736" s="23" t="s">
        <v>206</v>
      </c>
      <c r="AU736" s="23" t="s">
        <v>81</v>
      </c>
      <c r="AY736" s="23" t="s">
        <v>204</v>
      </c>
      <c r="BE736" s="184">
        <f>IF(N736="základní",J736,0)</f>
        <v>0</v>
      </c>
      <c r="BF736" s="184">
        <f>IF(N736="snížená",J736,0)</f>
        <v>0</v>
      </c>
      <c r="BG736" s="184">
        <f>IF(N736="zákl. přenesená",J736,0)</f>
        <v>0</v>
      </c>
      <c r="BH736" s="184">
        <f>IF(N736="sníž. přenesená",J736,0)</f>
        <v>0</v>
      </c>
      <c r="BI736" s="184">
        <f>IF(N736="nulová",J736,0)</f>
        <v>0</v>
      </c>
      <c r="BJ736" s="23" t="s">
        <v>79</v>
      </c>
      <c r="BK736" s="184">
        <f>ROUND(I736*H736,2)</f>
        <v>0</v>
      </c>
      <c r="BL736" s="23" t="s">
        <v>122</v>
      </c>
      <c r="BM736" s="23" t="s">
        <v>1486</v>
      </c>
    </row>
    <row r="737" spans="2:65" s="13" customFormat="1" x14ac:dyDescent="0.35">
      <c r="B737" s="202"/>
      <c r="D737" s="186" t="s">
        <v>213</v>
      </c>
      <c r="E737" s="203" t="s">
        <v>5</v>
      </c>
      <c r="F737" s="204" t="s">
        <v>1469</v>
      </c>
      <c r="H737" s="203" t="s">
        <v>5</v>
      </c>
      <c r="I737" s="205"/>
      <c r="L737" s="202"/>
      <c r="M737" s="206"/>
      <c r="N737" s="207"/>
      <c r="O737" s="207"/>
      <c r="P737" s="207"/>
      <c r="Q737" s="207"/>
      <c r="R737" s="207"/>
      <c r="S737" s="207"/>
      <c r="T737" s="208"/>
      <c r="AT737" s="203" t="s">
        <v>213</v>
      </c>
      <c r="AU737" s="203" t="s">
        <v>81</v>
      </c>
      <c r="AV737" s="13" t="s">
        <v>79</v>
      </c>
      <c r="AW737" s="13" t="s">
        <v>35</v>
      </c>
      <c r="AX737" s="13" t="s">
        <v>71</v>
      </c>
      <c r="AY737" s="203" t="s">
        <v>204</v>
      </c>
    </row>
    <row r="738" spans="2:65" s="11" customFormat="1" x14ac:dyDescent="0.35">
      <c r="B738" s="185"/>
      <c r="D738" s="186" t="s">
        <v>213</v>
      </c>
      <c r="E738" s="187" t="s">
        <v>5</v>
      </c>
      <c r="F738" s="188" t="s">
        <v>1487</v>
      </c>
      <c r="H738" s="189">
        <v>262.12</v>
      </c>
      <c r="I738" s="190"/>
      <c r="L738" s="185"/>
      <c r="M738" s="191"/>
      <c r="N738" s="192"/>
      <c r="O738" s="192"/>
      <c r="P738" s="192"/>
      <c r="Q738" s="192"/>
      <c r="R738" s="192"/>
      <c r="S738" s="192"/>
      <c r="T738" s="193"/>
      <c r="AT738" s="187" t="s">
        <v>213</v>
      </c>
      <c r="AU738" s="187" t="s">
        <v>81</v>
      </c>
      <c r="AV738" s="11" t="s">
        <v>81</v>
      </c>
      <c r="AW738" s="11" t="s">
        <v>35</v>
      </c>
      <c r="AX738" s="11" t="s">
        <v>71</v>
      </c>
      <c r="AY738" s="187" t="s">
        <v>204</v>
      </c>
    </row>
    <row r="739" spans="2:65" s="13" customFormat="1" x14ac:dyDescent="0.35">
      <c r="B739" s="202"/>
      <c r="D739" s="186" t="s">
        <v>213</v>
      </c>
      <c r="E739" s="203" t="s">
        <v>5</v>
      </c>
      <c r="F739" s="204" t="s">
        <v>1471</v>
      </c>
      <c r="H739" s="203" t="s">
        <v>5</v>
      </c>
      <c r="I739" s="205"/>
      <c r="L739" s="202"/>
      <c r="M739" s="206"/>
      <c r="N739" s="207"/>
      <c r="O739" s="207"/>
      <c r="P739" s="207"/>
      <c r="Q739" s="207"/>
      <c r="R739" s="207"/>
      <c r="S739" s="207"/>
      <c r="T739" s="208"/>
      <c r="AT739" s="203" t="s">
        <v>213</v>
      </c>
      <c r="AU739" s="203" t="s">
        <v>81</v>
      </c>
      <c r="AV739" s="13" t="s">
        <v>79</v>
      </c>
      <c r="AW739" s="13" t="s">
        <v>35</v>
      </c>
      <c r="AX739" s="13" t="s">
        <v>71</v>
      </c>
      <c r="AY739" s="203" t="s">
        <v>204</v>
      </c>
    </row>
    <row r="740" spans="2:65" s="11" customFormat="1" x14ac:dyDescent="0.35">
      <c r="B740" s="185"/>
      <c r="D740" s="186" t="s">
        <v>213</v>
      </c>
      <c r="E740" s="187" t="s">
        <v>5</v>
      </c>
      <c r="F740" s="188" t="s">
        <v>1472</v>
      </c>
      <c r="H740" s="189">
        <v>128.44999999999999</v>
      </c>
      <c r="I740" s="190"/>
      <c r="L740" s="185"/>
      <c r="M740" s="191"/>
      <c r="N740" s="192"/>
      <c r="O740" s="192"/>
      <c r="P740" s="192"/>
      <c r="Q740" s="192"/>
      <c r="R740" s="192"/>
      <c r="S740" s="192"/>
      <c r="T740" s="193"/>
      <c r="AT740" s="187" t="s">
        <v>213</v>
      </c>
      <c r="AU740" s="187" t="s">
        <v>81</v>
      </c>
      <c r="AV740" s="11" t="s">
        <v>81</v>
      </c>
      <c r="AW740" s="11" t="s">
        <v>35</v>
      </c>
      <c r="AX740" s="11" t="s">
        <v>71</v>
      </c>
      <c r="AY740" s="187" t="s">
        <v>204</v>
      </c>
    </row>
    <row r="741" spans="2:65" s="12" customFormat="1" x14ac:dyDescent="0.35">
      <c r="B741" s="194"/>
      <c r="D741" s="186" t="s">
        <v>213</v>
      </c>
      <c r="E741" s="195" t="s">
        <v>5</v>
      </c>
      <c r="F741" s="196" t="s">
        <v>215</v>
      </c>
      <c r="H741" s="197">
        <v>390.57</v>
      </c>
      <c r="I741" s="198"/>
      <c r="L741" s="194"/>
      <c r="M741" s="199"/>
      <c r="N741" s="200"/>
      <c r="O741" s="200"/>
      <c r="P741" s="200"/>
      <c r="Q741" s="200"/>
      <c r="R741" s="200"/>
      <c r="S741" s="200"/>
      <c r="T741" s="201"/>
      <c r="AT741" s="195" t="s">
        <v>213</v>
      </c>
      <c r="AU741" s="195" t="s">
        <v>81</v>
      </c>
      <c r="AV741" s="12" t="s">
        <v>211</v>
      </c>
      <c r="AW741" s="12" t="s">
        <v>35</v>
      </c>
      <c r="AX741" s="12" t="s">
        <v>79</v>
      </c>
      <c r="AY741" s="195" t="s">
        <v>204</v>
      </c>
    </row>
    <row r="742" spans="2:65" s="1" customFormat="1" ht="25.5" customHeight="1" x14ac:dyDescent="0.35">
      <c r="B742" s="172"/>
      <c r="C742" s="173" t="s">
        <v>1488</v>
      </c>
      <c r="D742" s="173" t="s">
        <v>206</v>
      </c>
      <c r="E742" s="174" t="s">
        <v>1489</v>
      </c>
      <c r="F742" s="175" t="s">
        <v>1490</v>
      </c>
      <c r="G742" s="176" t="s">
        <v>276</v>
      </c>
      <c r="H742" s="177">
        <v>390.57</v>
      </c>
      <c r="I742" s="178"/>
      <c r="J742" s="179">
        <f>ROUND(I742*H742,2)</f>
        <v>0</v>
      </c>
      <c r="K742" s="175" t="s">
        <v>210</v>
      </c>
      <c r="L742" s="40"/>
      <c r="M742" s="180" t="s">
        <v>5</v>
      </c>
      <c r="N742" s="181" t="s">
        <v>42</v>
      </c>
      <c r="O742" s="41"/>
      <c r="P742" s="182">
        <f>O742*H742</f>
        <v>0</v>
      </c>
      <c r="Q742" s="182">
        <v>4.0000000000000002E-4</v>
      </c>
      <c r="R742" s="182">
        <f>Q742*H742</f>
        <v>0.15622800000000001</v>
      </c>
      <c r="S742" s="182">
        <v>0</v>
      </c>
      <c r="T742" s="183">
        <f>S742*H742</f>
        <v>0</v>
      </c>
      <c r="AR742" s="23" t="s">
        <v>122</v>
      </c>
      <c r="AT742" s="23" t="s">
        <v>206</v>
      </c>
      <c r="AU742" s="23" t="s">
        <v>81</v>
      </c>
      <c r="AY742" s="23" t="s">
        <v>204</v>
      </c>
      <c r="BE742" s="184">
        <f>IF(N742="základní",J742,0)</f>
        <v>0</v>
      </c>
      <c r="BF742" s="184">
        <f>IF(N742="snížená",J742,0)</f>
        <v>0</v>
      </c>
      <c r="BG742" s="184">
        <f>IF(N742="zákl. přenesená",J742,0)</f>
        <v>0</v>
      </c>
      <c r="BH742" s="184">
        <f>IF(N742="sníž. přenesená",J742,0)</f>
        <v>0</v>
      </c>
      <c r="BI742" s="184">
        <f>IF(N742="nulová",J742,0)</f>
        <v>0</v>
      </c>
      <c r="BJ742" s="23" t="s">
        <v>79</v>
      </c>
      <c r="BK742" s="184">
        <f>ROUND(I742*H742,2)</f>
        <v>0</v>
      </c>
      <c r="BL742" s="23" t="s">
        <v>122</v>
      </c>
      <c r="BM742" s="23" t="s">
        <v>1491</v>
      </c>
    </row>
    <row r="743" spans="2:65" s="13" customFormat="1" x14ac:dyDescent="0.35">
      <c r="B743" s="202"/>
      <c r="D743" s="186" t="s">
        <v>213</v>
      </c>
      <c r="E743" s="203" t="s">
        <v>5</v>
      </c>
      <c r="F743" s="204" t="s">
        <v>1469</v>
      </c>
      <c r="H743" s="203" t="s">
        <v>5</v>
      </c>
      <c r="I743" s="205"/>
      <c r="L743" s="202"/>
      <c r="M743" s="206"/>
      <c r="N743" s="207"/>
      <c r="O743" s="207"/>
      <c r="P743" s="207"/>
      <c r="Q743" s="207"/>
      <c r="R743" s="207"/>
      <c r="S743" s="207"/>
      <c r="T743" s="208"/>
      <c r="AT743" s="203" t="s">
        <v>213</v>
      </c>
      <c r="AU743" s="203" t="s">
        <v>81</v>
      </c>
      <c r="AV743" s="13" t="s">
        <v>79</v>
      </c>
      <c r="AW743" s="13" t="s">
        <v>35</v>
      </c>
      <c r="AX743" s="13" t="s">
        <v>71</v>
      </c>
      <c r="AY743" s="203" t="s">
        <v>204</v>
      </c>
    </row>
    <row r="744" spans="2:65" s="11" customFormat="1" x14ac:dyDescent="0.35">
      <c r="B744" s="185"/>
      <c r="D744" s="186" t="s">
        <v>213</v>
      </c>
      <c r="E744" s="187" t="s">
        <v>5</v>
      </c>
      <c r="F744" s="188" t="s">
        <v>1487</v>
      </c>
      <c r="H744" s="189">
        <v>262.12</v>
      </c>
      <c r="I744" s="190"/>
      <c r="L744" s="185"/>
      <c r="M744" s="191"/>
      <c r="N744" s="192"/>
      <c r="O744" s="192"/>
      <c r="P744" s="192"/>
      <c r="Q744" s="192"/>
      <c r="R744" s="192"/>
      <c r="S744" s="192"/>
      <c r="T744" s="193"/>
      <c r="AT744" s="187" t="s">
        <v>213</v>
      </c>
      <c r="AU744" s="187" t="s">
        <v>81</v>
      </c>
      <c r="AV744" s="11" t="s">
        <v>81</v>
      </c>
      <c r="AW744" s="11" t="s">
        <v>35</v>
      </c>
      <c r="AX744" s="11" t="s">
        <v>71</v>
      </c>
      <c r="AY744" s="187" t="s">
        <v>204</v>
      </c>
    </row>
    <row r="745" spans="2:65" s="13" customFormat="1" x14ac:dyDescent="0.35">
      <c r="B745" s="202"/>
      <c r="D745" s="186" t="s">
        <v>213</v>
      </c>
      <c r="E745" s="203" t="s">
        <v>5</v>
      </c>
      <c r="F745" s="204" t="s">
        <v>1471</v>
      </c>
      <c r="H745" s="203" t="s">
        <v>5</v>
      </c>
      <c r="I745" s="205"/>
      <c r="L745" s="202"/>
      <c r="M745" s="206"/>
      <c r="N745" s="207"/>
      <c r="O745" s="207"/>
      <c r="P745" s="207"/>
      <c r="Q745" s="207"/>
      <c r="R745" s="207"/>
      <c r="S745" s="207"/>
      <c r="T745" s="208"/>
      <c r="AT745" s="203" t="s">
        <v>213</v>
      </c>
      <c r="AU745" s="203" t="s">
        <v>81</v>
      </c>
      <c r="AV745" s="13" t="s">
        <v>79</v>
      </c>
      <c r="AW745" s="13" t="s">
        <v>35</v>
      </c>
      <c r="AX745" s="13" t="s">
        <v>71</v>
      </c>
      <c r="AY745" s="203" t="s">
        <v>204</v>
      </c>
    </row>
    <row r="746" spans="2:65" s="11" customFormat="1" x14ac:dyDescent="0.35">
      <c r="B746" s="185"/>
      <c r="D746" s="186" t="s">
        <v>213</v>
      </c>
      <c r="E746" s="187" t="s">
        <v>5</v>
      </c>
      <c r="F746" s="188" t="s">
        <v>1472</v>
      </c>
      <c r="H746" s="189">
        <v>128.44999999999999</v>
      </c>
      <c r="I746" s="190"/>
      <c r="L746" s="185"/>
      <c r="M746" s="191"/>
      <c r="N746" s="192"/>
      <c r="O746" s="192"/>
      <c r="P746" s="192"/>
      <c r="Q746" s="192"/>
      <c r="R746" s="192"/>
      <c r="S746" s="192"/>
      <c r="T746" s="193"/>
      <c r="AT746" s="187" t="s">
        <v>213</v>
      </c>
      <c r="AU746" s="187" t="s">
        <v>81</v>
      </c>
      <c r="AV746" s="11" t="s">
        <v>81</v>
      </c>
      <c r="AW746" s="11" t="s">
        <v>35</v>
      </c>
      <c r="AX746" s="11" t="s">
        <v>71</v>
      </c>
      <c r="AY746" s="187" t="s">
        <v>204</v>
      </c>
    </row>
    <row r="747" spans="2:65" s="12" customFormat="1" x14ac:dyDescent="0.35">
      <c r="B747" s="194"/>
      <c r="D747" s="186" t="s">
        <v>213</v>
      </c>
      <c r="E747" s="195" t="s">
        <v>5</v>
      </c>
      <c r="F747" s="196" t="s">
        <v>215</v>
      </c>
      <c r="H747" s="197">
        <v>390.57</v>
      </c>
      <c r="I747" s="198"/>
      <c r="L747" s="194"/>
      <c r="M747" s="199"/>
      <c r="N747" s="200"/>
      <c r="O747" s="200"/>
      <c r="P747" s="200"/>
      <c r="Q747" s="200"/>
      <c r="R747" s="200"/>
      <c r="S747" s="200"/>
      <c r="T747" s="201"/>
      <c r="AT747" s="195" t="s">
        <v>213</v>
      </c>
      <c r="AU747" s="195" t="s">
        <v>81</v>
      </c>
      <c r="AV747" s="12" t="s">
        <v>211</v>
      </c>
      <c r="AW747" s="12" t="s">
        <v>35</v>
      </c>
      <c r="AX747" s="12" t="s">
        <v>79</v>
      </c>
      <c r="AY747" s="195" t="s">
        <v>204</v>
      </c>
    </row>
    <row r="748" spans="2:65" s="1" customFormat="1" ht="25.5" customHeight="1" x14ac:dyDescent="0.35">
      <c r="B748" s="172"/>
      <c r="C748" s="209" t="s">
        <v>1492</v>
      </c>
      <c r="D748" s="209" t="s">
        <v>292</v>
      </c>
      <c r="E748" s="210" t="s">
        <v>1493</v>
      </c>
      <c r="F748" s="211" t="s">
        <v>1494</v>
      </c>
      <c r="G748" s="212" t="s">
        <v>276</v>
      </c>
      <c r="H748" s="213">
        <v>288.33199999999999</v>
      </c>
      <c r="I748" s="214"/>
      <c r="J748" s="215">
        <f>ROUND(I748*H748,2)</f>
        <v>0</v>
      </c>
      <c r="K748" s="211" t="s">
        <v>210</v>
      </c>
      <c r="L748" s="216"/>
      <c r="M748" s="217" t="s">
        <v>5</v>
      </c>
      <c r="N748" s="218" t="s">
        <v>42</v>
      </c>
      <c r="O748" s="41"/>
      <c r="P748" s="182">
        <f>O748*H748</f>
        <v>0</v>
      </c>
      <c r="Q748" s="182">
        <v>2.5999999999999999E-3</v>
      </c>
      <c r="R748" s="182">
        <f>Q748*H748</f>
        <v>0.74966319999999997</v>
      </c>
      <c r="S748" s="182">
        <v>0</v>
      </c>
      <c r="T748" s="183">
        <f>S748*H748</f>
        <v>0</v>
      </c>
      <c r="AR748" s="23" t="s">
        <v>363</v>
      </c>
      <c r="AT748" s="23" t="s">
        <v>292</v>
      </c>
      <c r="AU748" s="23" t="s">
        <v>81</v>
      </c>
      <c r="AY748" s="23" t="s">
        <v>204</v>
      </c>
      <c r="BE748" s="184">
        <f>IF(N748="základní",J748,0)</f>
        <v>0</v>
      </c>
      <c r="BF748" s="184">
        <f>IF(N748="snížená",J748,0)</f>
        <v>0</v>
      </c>
      <c r="BG748" s="184">
        <f>IF(N748="zákl. přenesená",J748,0)</f>
        <v>0</v>
      </c>
      <c r="BH748" s="184">
        <f>IF(N748="sníž. přenesená",J748,0)</f>
        <v>0</v>
      </c>
      <c r="BI748" s="184">
        <f>IF(N748="nulová",J748,0)</f>
        <v>0</v>
      </c>
      <c r="BJ748" s="23" t="s">
        <v>79</v>
      </c>
      <c r="BK748" s="184">
        <f>ROUND(I748*H748,2)</f>
        <v>0</v>
      </c>
      <c r="BL748" s="23" t="s">
        <v>122</v>
      </c>
      <c r="BM748" s="23" t="s">
        <v>1495</v>
      </c>
    </row>
    <row r="749" spans="2:65" s="11" customFormat="1" x14ac:dyDescent="0.35">
      <c r="B749" s="185"/>
      <c r="D749" s="186" t="s">
        <v>213</v>
      </c>
      <c r="F749" s="188" t="s">
        <v>1496</v>
      </c>
      <c r="H749" s="189">
        <v>288.33199999999999</v>
      </c>
      <c r="I749" s="190"/>
      <c r="L749" s="185"/>
      <c r="M749" s="191"/>
      <c r="N749" s="192"/>
      <c r="O749" s="192"/>
      <c r="P749" s="192"/>
      <c r="Q749" s="192"/>
      <c r="R749" s="192"/>
      <c r="S749" s="192"/>
      <c r="T749" s="193"/>
      <c r="AT749" s="187" t="s">
        <v>213</v>
      </c>
      <c r="AU749" s="187" t="s">
        <v>81</v>
      </c>
      <c r="AV749" s="11" t="s">
        <v>81</v>
      </c>
      <c r="AW749" s="11" t="s">
        <v>6</v>
      </c>
      <c r="AX749" s="11" t="s">
        <v>79</v>
      </c>
      <c r="AY749" s="187" t="s">
        <v>204</v>
      </c>
    </row>
    <row r="750" spans="2:65" s="1" customFormat="1" ht="25.5" customHeight="1" x14ac:dyDescent="0.35">
      <c r="B750" s="172"/>
      <c r="C750" s="209" t="s">
        <v>1497</v>
      </c>
      <c r="D750" s="209" t="s">
        <v>292</v>
      </c>
      <c r="E750" s="210" t="s">
        <v>1498</v>
      </c>
      <c r="F750" s="211" t="s">
        <v>1499</v>
      </c>
      <c r="G750" s="212" t="s">
        <v>276</v>
      </c>
      <c r="H750" s="213">
        <v>141.29499999999999</v>
      </c>
      <c r="I750" s="214"/>
      <c r="J750" s="215">
        <f>ROUND(I750*H750,2)</f>
        <v>0</v>
      </c>
      <c r="K750" s="211" t="s">
        <v>5</v>
      </c>
      <c r="L750" s="216"/>
      <c r="M750" s="217" t="s">
        <v>5</v>
      </c>
      <c r="N750" s="218" t="s">
        <v>42</v>
      </c>
      <c r="O750" s="41"/>
      <c r="P750" s="182">
        <f>O750*H750</f>
        <v>0</v>
      </c>
      <c r="Q750" s="182">
        <v>2.5999999999999999E-3</v>
      </c>
      <c r="R750" s="182">
        <f>Q750*H750</f>
        <v>0.36736699999999994</v>
      </c>
      <c r="S750" s="182">
        <v>0</v>
      </c>
      <c r="T750" s="183">
        <f>S750*H750</f>
        <v>0</v>
      </c>
      <c r="AR750" s="23" t="s">
        <v>363</v>
      </c>
      <c r="AT750" s="23" t="s">
        <v>292</v>
      </c>
      <c r="AU750" s="23" t="s">
        <v>81</v>
      </c>
      <c r="AY750" s="23" t="s">
        <v>204</v>
      </c>
      <c r="BE750" s="184">
        <f>IF(N750="základní",J750,0)</f>
        <v>0</v>
      </c>
      <c r="BF750" s="184">
        <f>IF(N750="snížená",J750,0)</f>
        <v>0</v>
      </c>
      <c r="BG750" s="184">
        <f>IF(N750="zákl. přenesená",J750,0)</f>
        <v>0</v>
      </c>
      <c r="BH750" s="184">
        <f>IF(N750="sníž. přenesená",J750,0)</f>
        <v>0</v>
      </c>
      <c r="BI750" s="184">
        <f>IF(N750="nulová",J750,0)</f>
        <v>0</v>
      </c>
      <c r="BJ750" s="23" t="s">
        <v>79</v>
      </c>
      <c r="BK750" s="184">
        <f>ROUND(I750*H750,2)</f>
        <v>0</v>
      </c>
      <c r="BL750" s="23" t="s">
        <v>122</v>
      </c>
      <c r="BM750" s="23" t="s">
        <v>1500</v>
      </c>
    </row>
    <row r="751" spans="2:65" s="11" customFormat="1" x14ac:dyDescent="0.35">
      <c r="B751" s="185"/>
      <c r="D751" s="186" t="s">
        <v>213</v>
      </c>
      <c r="F751" s="188" t="s">
        <v>1501</v>
      </c>
      <c r="H751" s="189">
        <v>141.29499999999999</v>
      </c>
      <c r="I751" s="190"/>
      <c r="L751" s="185"/>
      <c r="M751" s="191"/>
      <c r="N751" s="192"/>
      <c r="O751" s="192"/>
      <c r="P751" s="192"/>
      <c r="Q751" s="192"/>
      <c r="R751" s="192"/>
      <c r="S751" s="192"/>
      <c r="T751" s="193"/>
      <c r="AT751" s="187" t="s">
        <v>213</v>
      </c>
      <c r="AU751" s="187" t="s">
        <v>81</v>
      </c>
      <c r="AV751" s="11" t="s">
        <v>81</v>
      </c>
      <c r="AW751" s="11" t="s">
        <v>6</v>
      </c>
      <c r="AX751" s="11" t="s">
        <v>79</v>
      </c>
      <c r="AY751" s="187" t="s">
        <v>204</v>
      </c>
    </row>
    <row r="752" spans="2:65" s="1" customFormat="1" ht="16.5" customHeight="1" x14ac:dyDescent="0.35">
      <c r="B752" s="172"/>
      <c r="C752" s="173" t="s">
        <v>1502</v>
      </c>
      <c r="D752" s="173" t="s">
        <v>206</v>
      </c>
      <c r="E752" s="174" t="s">
        <v>1503</v>
      </c>
      <c r="F752" s="175" t="s">
        <v>1504</v>
      </c>
      <c r="G752" s="176" t="s">
        <v>285</v>
      </c>
      <c r="H752" s="177">
        <v>680.62</v>
      </c>
      <c r="I752" s="178"/>
      <c r="J752" s="179">
        <f>ROUND(I752*H752,2)</f>
        <v>0</v>
      </c>
      <c r="K752" s="175" t="s">
        <v>210</v>
      </c>
      <c r="L752" s="40"/>
      <c r="M752" s="180" t="s">
        <v>5</v>
      </c>
      <c r="N752" s="181" t="s">
        <v>42</v>
      </c>
      <c r="O752" s="41"/>
      <c r="P752" s="182">
        <f>O752*H752</f>
        <v>0</v>
      </c>
      <c r="Q752" s="182">
        <v>1.0000000000000001E-5</v>
      </c>
      <c r="R752" s="182">
        <f>Q752*H752</f>
        <v>6.806200000000001E-3</v>
      </c>
      <c r="S752" s="182">
        <v>0</v>
      </c>
      <c r="T752" s="183">
        <f>S752*H752</f>
        <v>0</v>
      </c>
      <c r="AR752" s="23" t="s">
        <v>122</v>
      </c>
      <c r="AT752" s="23" t="s">
        <v>206</v>
      </c>
      <c r="AU752" s="23" t="s">
        <v>81</v>
      </c>
      <c r="AY752" s="23" t="s">
        <v>204</v>
      </c>
      <c r="BE752" s="184">
        <f>IF(N752="základní",J752,0)</f>
        <v>0</v>
      </c>
      <c r="BF752" s="184">
        <f>IF(N752="snížená",J752,0)</f>
        <v>0</v>
      </c>
      <c r="BG752" s="184">
        <f>IF(N752="zákl. přenesená",J752,0)</f>
        <v>0</v>
      </c>
      <c r="BH752" s="184">
        <f>IF(N752="sníž. přenesená",J752,0)</f>
        <v>0</v>
      </c>
      <c r="BI752" s="184">
        <f>IF(N752="nulová",J752,0)</f>
        <v>0</v>
      </c>
      <c r="BJ752" s="23" t="s">
        <v>79</v>
      </c>
      <c r="BK752" s="184">
        <f>ROUND(I752*H752,2)</f>
        <v>0</v>
      </c>
      <c r="BL752" s="23" t="s">
        <v>122</v>
      </c>
      <c r="BM752" s="23" t="s">
        <v>1505</v>
      </c>
    </row>
    <row r="753" spans="2:65" s="13" customFormat="1" x14ac:dyDescent="0.35">
      <c r="B753" s="202"/>
      <c r="D753" s="186" t="s">
        <v>213</v>
      </c>
      <c r="E753" s="203" t="s">
        <v>5</v>
      </c>
      <c r="F753" s="204" t="s">
        <v>1506</v>
      </c>
      <c r="H753" s="203" t="s">
        <v>5</v>
      </c>
      <c r="I753" s="205"/>
      <c r="L753" s="202"/>
      <c r="M753" s="206"/>
      <c r="N753" s="207"/>
      <c r="O753" s="207"/>
      <c r="P753" s="207"/>
      <c r="Q753" s="207"/>
      <c r="R753" s="207"/>
      <c r="S753" s="207"/>
      <c r="T753" s="208"/>
      <c r="AT753" s="203" t="s">
        <v>213</v>
      </c>
      <c r="AU753" s="203" t="s">
        <v>81</v>
      </c>
      <c r="AV753" s="13" t="s">
        <v>79</v>
      </c>
      <c r="AW753" s="13" t="s">
        <v>35</v>
      </c>
      <c r="AX753" s="13" t="s">
        <v>71</v>
      </c>
      <c r="AY753" s="203" t="s">
        <v>204</v>
      </c>
    </row>
    <row r="754" spans="2:65" s="11" customFormat="1" x14ac:dyDescent="0.35">
      <c r="B754" s="185"/>
      <c r="D754" s="186" t="s">
        <v>213</v>
      </c>
      <c r="E754" s="187" t="s">
        <v>5</v>
      </c>
      <c r="F754" s="188" t="s">
        <v>5</v>
      </c>
      <c r="H754" s="189">
        <v>0</v>
      </c>
      <c r="I754" s="190"/>
      <c r="L754" s="185"/>
      <c r="M754" s="191"/>
      <c r="N754" s="192"/>
      <c r="O754" s="192"/>
      <c r="P754" s="192"/>
      <c r="Q754" s="192"/>
      <c r="R754" s="192"/>
      <c r="S754" s="192"/>
      <c r="T754" s="193"/>
      <c r="AT754" s="187" t="s">
        <v>213</v>
      </c>
      <c r="AU754" s="187" t="s">
        <v>81</v>
      </c>
      <c r="AV754" s="11" t="s">
        <v>81</v>
      </c>
      <c r="AW754" s="11" t="s">
        <v>35</v>
      </c>
      <c r="AX754" s="11" t="s">
        <v>71</v>
      </c>
      <c r="AY754" s="187" t="s">
        <v>204</v>
      </c>
    </row>
    <row r="755" spans="2:65" s="11" customFormat="1" ht="24" x14ac:dyDescent="0.35">
      <c r="B755" s="185"/>
      <c r="D755" s="186" t="s">
        <v>213</v>
      </c>
      <c r="E755" s="187" t="s">
        <v>5</v>
      </c>
      <c r="F755" s="188" t="s">
        <v>1507</v>
      </c>
      <c r="H755" s="189">
        <v>299.13299999999998</v>
      </c>
      <c r="I755" s="190"/>
      <c r="L755" s="185"/>
      <c r="M755" s="191"/>
      <c r="N755" s="192"/>
      <c r="O755" s="192"/>
      <c r="P755" s="192"/>
      <c r="Q755" s="192"/>
      <c r="R755" s="192"/>
      <c r="S755" s="192"/>
      <c r="T755" s="193"/>
      <c r="AT755" s="187" t="s">
        <v>213</v>
      </c>
      <c r="AU755" s="187" t="s">
        <v>81</v>
      </c>
      <c r="AV755" s="11" t="s">
        <v>81</v>
      </c>
      <c r="AW755" s="11" t="s">
        <v>35</v>
      </c>
      <c r="AX755" s="11" t="s">
        <v>71</v>
      </c>
      <c r="AY755" s="187" t="s">
        <v>204</v>
      </c>
    </row>
    <row r="756" spans="2:65" s="11" customFormat="1" ht="24" x14ac:dyDescent="0.35">
      <c r="B756" s="185"/>
      <c r="D756" s="186" t="s">
        <v>213</v>
      </c>
      <c r="E756" s="187" t="s">
        <v>5</v>
      </c>
      <c r="F756" s="188" t="s">
        <v>1508</v>
      </c>
      <c r="H756" s="189">
        <v>381.48700000000002</v>
      </c>
      <c r="I756" s="190"/>
      <c r="L756" s="185"/>
      <c r="M756" s="191"/>
      <c r="N756" s="192"/>
      <c r="O756" s="192"/>
      <c r="P756" s="192"/>
      <c r="Q756" s="192"/>
      <c r="R756" s="192"/>
      <c r="S756" s="192"/>
      <c r="T756" s="193"/>
      <c r="AT756" s="187" t="s">
        <v>213</v>
      </c>
      <c r="AU756" s="187" t="s">
        <v>81</v>
      </c>
      <c r="AV756" s="11" t="s">
        <v>81</v>
      </c>
      <c r="AW756" s="11" t="s">
        <v>35</v>
      </c>
      <c r="AX756" s="11" t="s">
        <v>71</v>
      </c>
      <c r="AY756" s="187" t="s">
        <v>204</v>
      </c>
    </row>
    <row r="757" spans="2:65" s="12" customFormat="1" x14ac:dyDescent="0.35">
      <c r="B757" s="194"/>
      <c r="D757" s="186" t="s">
        <v>213</v>
      </c>
      <c r="E757" s="195" t="s">
        <v>5</v>
      </c>
      <c r="F757" s="196" t="s">
        <v>215</v>
      </c>
      <c r="H757" s="197">
        <v>680.62</v>
      </c>
      <c r="I757" s="198"/>
      <c r="L757" s="194"/>
      <c r="M757" s="199"/>
      <c r="N757" s="200"/>
      <c r="O757" s="200"/>
      <c r="P757" s="200"/>
      <c r="Q757" s="200"/>
      <c r="R757" s="200"/>
      <c r="S757" s="200"/>
      <c r="T757" s="201"/>
      <c r="AT757" s="195" t="s">
        <v>213</v>
      </c>
      <c r="AU757" s="195" t="s">
        <v>81</v>
      </c>
      <c r="AV757" s="12" t="s">
        <v>211</v>
      </c>
      <c r="AW757" s="12" t="s">
        <v>35</v>
      </c>
      <c r="AX757" s="12" t="s">
        <v>79</v>
      </c>
      <c r="AY757" s="195" t="s">
        <v>204</v>
      </c>
    </row>
    <row r="758" spans="2:65" s="1" customFormat="1" ht="16.5" customHeight="1" x14ac:dyDescent="0.35">
      <c r="B758" s="172"/>
      <c r="C758" s="209" t="s">
        <v>1509</v>
      </c>
      <c r="D758" s="209" t="s">
        <v>292</v>
      </c>
      <c r="E758" s="210" t="s">
        <v>1510</v>
      </c>
      <c r="F758" s="211" t="s">
        <v>1511</v>
      </c>
      <c r="G758" s="212" t="s">
        <v>285</v>
      </c>
      <c r="H758" s="213">
        <v>694.23199999999997</v>
      </c>
      <c r="I758" s="214"/>
      <c r="J758" s="215">
        <f>ROUND(I758*H758,2)</f>
        <v>0</v>
      </c>
      <c r="K758" s="211" t="s">
        <v>5</v>
      </c>
      <c r="L758" s="216"/>
      <c r="M758" s="217" t="s">
        <v>5</v>
      </c>
      <c r="N758" s="218" t="s">
        <v>42</v>
      </c>
      <c r="O758" s="41"/>
      <c r="P758" s="182">
        <f>O758*H758</f>
        <v>0</v>
      </c>
      <c r="Q758" s="182">
        <v>6.0000000000000002E-5</v>
      </c>
      <c r="R758" s="182">
        <f>Q758*H758</f>
        <v>4.1653919999999997E-2</v>
      </c>
      <c r="S758" s="182">
        <v>0</v>
      </c>
      <c r="T758" s="183">
        <f>S758*H758</f>
        <v>0</v>
      </c>
      <c r="AR758" s="23" t="s">
        <v>363</v>
      </c>
      <c r="AT758" s="23" t="s">
        <v>292</v>
      </c>
      <c r="AU758" s="23" t="s">
        <v>81</v>
      </c>
      <c r="AY758" s="23" t="s">
        <v>204</v>
      </c>
      <c r="BE758" s="184">
        <f>IF(N758="základní",J758,0)</f>
        <v>0</v>
      </c>
      <c r="BF758" s="184">
        <f>IF(N758="snížená",J758,0)</f>
        <v>0</v>
      </c>
      <c r="BG758" s="184">
        <f>IF(N758="zákl. přenesená",J758,0)</f>
        <v>0</v>
      </c>
      <c r="BH758" s="184">
        <f>IF(N758="sníž. přenesená",J758,0)</f>
        <v>0</v>
      </c>
      <c r="BI758" s="184">
        <f>IF(N758="nulová",J758,0)</f>
        <v>0</v>
      </c>
      <c r="BJ758" s="23" t="s">
        <v>79</v>
      </c>
      <c r="BK758" s="184">
        <f>ROUND(I758*H758,2)</f>
        <v>0</v>
      </c>
      <c r="BL758" s="23" t="s">
        <v>122</v>
      </c>
      <c r="BM758" s="23" t="s">
        <v>1512</v>
      </c>
    </row>
    <row r="759" spans="2:65" s="11" customFormat="1" x14ac:dyDescent="0.35">
      <c r="B759" s="185"/>
      <c r="D759" s="186" t="s">
        <v>213</v>
      </c>
      <c r="F759" s="188" t="s">
        <v>1513</v>
      </c>
      <c r="H759" s="189">
        <v>694.23199999999997</v>
      </c>
      <c r="I759" s="190"/>
      <c r="L759" s="185"/>
      <c r="M759" s="191"/>
      <c r="N759" s="192"/>
      <c r="O759" s="192"/>
      <c r="P759" s="192"/>
      <c r="Q759" s="192"/>
      <c r="R759" s="192"/>
      <c r="S759" s="192"/>
      <c r="T759" s="193"/>
      <c r="AT759" s="187" t="s">
        <v>213</v>
      </c>
      <c r="AU759" s="187" t="s">
        <v>81</v>
      </c>
      <c r="AV759" s="11" t="s">
        <v>81</v>
      </c>
      <c r="AW759" s="11" t="s">
        <v>6</v>
      </c>
      <c r="AX759" s="11" t="s">
        <v>79</v>
      </c>
      <c r="AY759" s="187" t="s">
        <v>204</v>
      </c>
    </row>
    <row r="760" spans="2:65" s="1" customFormat="1" ht="16.5" customHeight="1" x14ac:dyDescent="0.35">
      <c r="B760" s="172"/>
      <c r="C760" s="173" t="s">
        <v>1514</v>
      </c>
      <c r="D760" s="173" t="s">
        <v>206</v>
      </c>
      <c r="E760" s="174" t="s">
        <v>1515</v>
      </c>
      <c r="F760" s="175" t="s">
        <v>1516</v>
      </c>
      <c r="G760" s="176" t="s">
        <v>285</v>
      </c>
      <c r="H760" s="177">
        <v>5.5</v>
      </c>
      <c r="I760" s="178"/>
      <c r="J760" s="179">
        <f>ROUND(I760*H760,2)</f>
        <v>0</v>
      </c>
      <c r="K760" s="175" t="s">
        <v>210</v>
      </c>
      <c r="L760" s="40"/>
      <c r="M760" s="180" t="s">
        <v>5</v>
      </c>
      <c r="N760" s="181" t="s">
        <v>42</v>
      </c>
      <c r="O760" s="41"/>
      <c r="P760" s="182">
        <f>O760*H760</f>
        <v>0</v>
      </c>
      <c r="Q760" s="182">
        <v>0</v>
      </c>
      <c r="R760" s="182">
        <f>Q760*H760</f>
        <v>0</v>
      </c>
      <c r="S760" s="182">
        <v>0</v>
      </c>
      <c r="T760" s="183">
        <f>S760*H760</f>
        <v>0</v>
      </c>
      <c r="AR760" s="23" t="s">
        <v>122</v>
      </c>
      <c r="AT760" s="23" t="s">
        <v>206</v>
      </c>
      <c r="AU760" s="23" t="s">
        <v>81</v>
      </c>
      <c r="AY760" s="23" t="s">
        <v>204</v>
      </c>
      <c r="BE760" s="184">
        <f>IF(N760="základní",J760,0)</f>
        <v>0</v>
      </c>
      <c r="BF760" s="184">
        <f>IF(N760="snížená",J760,0)</f>
        <v>0</v>
      </c>
      <c r="BG760" s="184">
        <f>IF(N760="zákl. přenesená",J760,0)</f>
        <v>0</v>
      </c>
      <c r="BH760" s="184">
        <f>IF(N760="sníž. přenesená",J760,0)</f>
        <v>0</v>
      </c>
      <c r="BI760" s="184">
        <f>IF(N760="nulová",J760,0)</f>
        <v>0</v>
      </c>
      <c r="BJ760" s="23" t="s">
        <v>79</v>
      </c>
      <c r="BK760" s="184">
        <f>ROUND(I760*H760,2)</f>
        <v>0</v>
      </c>
      <c r="BL760" s="23" t="s">
        <v>122</v>
      </c>
      <c r="BM760" s="23" t="s">
        <v>1517</v>
      </c>
    </row>
    <row r="761" spans="2:65" s="1" customFormat="1" ht="16.5" customHeight="1" x14ac:dyDescent="0.35">
      <c r="B761" s="172"/>
      <c r="C761" s="209" t="s">
        <v>1518</v>
      </c>
      <c r="D761" s="209" t="s">
        <v>292</v>
      </c>
      <c r="E761" s="210" t="s">
        <v>1519</v>
      </c>
      <c r="F761" s="211" t="s">
        <v>1520</v>
      </c>
      <c r="G761" s="212" t="s">
        <v>285</v>
      </c>
      <c r="H761" s="213">
        <v>5.61</v>
      </c>
      <c r="I761" s="214"/>
      <c r="J761" s="215">
        <f>ROUND(I761*H761,2)</f>
        <v>0</v>
      </c>
      <c r="K761" s="211" t="s">
        <v>210</v>
      </c>
      <c r="L761" s="216"/>
      <c r="M761" s="217" t="s">
        <v>5</v>
      </c>
      <c r="N761" s="218" t="s">
        <v>42</v>
      </c>
      <c r="O761" s="41"/>
      <c r="P761" s="182">
        <f>O761*H761</f>
        <v>0</v>
      </c>
      <c r="Q761" s="182">
        <v>1.7000000000000001E-4</v>
      </c>
      <c r="R761" s="182">
        <f>Q761*H761</f>
        <v>9.5370000000000014E-4</v>
      </c>
      <c r="S761" s="182">
        <v>0</v>
      </c>
      <c r="T761" s="183">
        <f>S761*H761</f>
        <v>0</v>
      </c>
      <c r="AR761" s="23" t="s">
        <v>363</v>
      </c>
      <c r="AT761" s="23" t="s">
        <v>292</v>
      </c>
      <c r="AU761" s="23" t="s">
        <v>81</v>
      </c>
      <c r="AY761" s="23" t="s">
        <v>204</v>
      </c>
      <c r="BE761" s="184">
        <f>IF(N761="základní",J761,0)</f>
        <v>0</v>
      </c>
      <c r="BF761" s="184">
        <f>IF(N761="snížená",J761,0)</f>
        <v>0</v>
      </c>
      <c r="BG761" s="184">
        <f>IF(N761="zákl. přenesená",J761,0)</f>
        <v>0</v>
      </c>
      <c r="BH761" s="184">
        <f>IF(N761="sníž. přenesená",J761,0)</f>
        <v>0</v>
      </c>
      <c r="BI761" s="184">
        <f>IF(N761="nulová",J761,0)</f>
        <v>0</v>
      </c>
      <c r="BJ761" s="23" t="s">
        <v>79</v>
      </c>
      <c r="BK761" s="184">
        <f>ROUND(I761*H761,2)</f>
        <v>0</v>
      </c>
      <c r="BL761" s="23" t="s">
        <v>122</v>
      </c>
      <c r="BM761" s="23" t="s">
        <v>1521</v>
      </c>
    </row>
    <row r="762" spans="2:65" s="11" customFormat="1" x14ac:dyDescent="0.35">
      <c r="B762" s="185"/>
      <c r="D762" s="186" t="s">
        <v>213</v>
      </c>
      <c r="F762" s="188" t="s">
        <v>1522</v>
      </c>
      <c r="H762" s="189">
        <v>5.61</v>
      </c>
      <c r="I762" s="190"/>
      <c r="L762" s="185"/>
      <c r="M762" s="191"/>
      <c r="N762" s="192"/>
      <c r="O762" s="192"/>
      <c r="P762" s="192"/>
      <c r="Q762" s="192"/>
      <c r="R762" s="192"/>
      <c r="S762" s="192"/>
      <c r="T762" s="193"/>
      <c r="AT762" s="187" t="s">
        <v>213</v>
      </c>
      <c r="AU762" s="187" t="s">
        <v>81</v>
      </c>
      <c r="AV762" s="11" t="s">
        <v>81</v>
      </c>
      <c r="AW762" s="11" t="s">
        <v>6</v>
      </c>
      <c r="AX762" s="11" t="s">
        <v>79</v>
      </c>
      <c r="AY762" s="187" t="s">
        <v>204</v>
      </c>
    </row>
    <row r="763" spans="2:65" s="1" customFormat="1" ht="38.25" customHeight="1" x14ac:dyDescent="0.35">
      <c r="B763" s="172"/>
      <c r="C763" s="173" t="s">
        <v>1523</v>
      </c>
      <c r="D763" s="173" t="s">
        <v>206</v>
      </c>
      <c r="E763" s="174" t="s">
        <v>1524</v>
      </c>
      <c r="F763" s="175" t="s">
        <v>1525</v>
      </c>
      <c r="G763" s="176" t="s">
        <v>265</v>
      </c>
      <c r="H763" s="177">
        <v>3.0920000000000001</v>
      </c>
      <c r="I763" s="178"/>
      <c r="J763" s="179">
        <f>ROUND(I763*H763,2)</f>
        <v>0</v>
      </c>
      <c r="K763" s="175" t="s">
        <v>210</v>
      </c>
      <c r="L763" s="40"/>
      <c r="M763" s="180" t="s">
        <v>5</v>
      </c>
      <c r="N763" s="181" t="s">
        <v>42</v>
      </c>
      <c r="O763" s="41"/>
      <c r="P763" s="182">
        <f>O763*H763</f>
        <v>0</v>
      </c>
      <c r="Q763" s="182">
        <v>0</v>
      </c>
      <c r="R763" s="182">
        <f>Q763*H763</f>
        <v>0</v>
      </c>
      <c r="S763" s="182">
        <v>0</v>
      </c>
      <c r="T763" s="183">
        <f>S763*H763</f>
        <v>0</v>
      </c>
      <c r="AR763" s="23" t="s">
        <v>122</v>
      </c>
      <c r="AT763" s="23" t="s">
        <v>206</v>
      </c>
      <c r="AU763" s="23" t="s">
        <v>81</v>
      </c>
      <c r="AY763" s="23" t="s">
        <v>204</v>
      </c>
      <c r="BE763" s="184">
        <f>IF(N763="základní",J763,0)</f>
        <v>0</v>
      </c>
      <c r="BF763" s="184">
        <f>IF(N763="snížená",J763,0)</f>
        <v>0</v>
      </c>
      <c r="BG763" s="184">
        <f>IF(N763="zákl. přenesená",J763,0)</f>
        <v>0</v>
      </c>
      <c r="BH763" s="184">
        <f>IF(N763="sníž. přenesená",J763,0)</f>
        <v>0</v>
      </c>
      <c r="BI763" s="184">
        <f>IF(N763="nulová",J763,0)</f>
        <v>0</v>
      </c>
      <c r="BJ763" s="23" t="s">
        <v>79</v>
      </c>
      <c r="BK763" s="184">
        <f>ROUND(I763*H763,2)</f>
        <v>0</v>
      </c>
      <c r="BL763" s="23" t="s">
        <v>122</v>
      </c>
      <c r="BM763" s="23" t="s">
        <v>1526</v>
      </c>
    </row>
    <row r="764" spans="2:65" s="10" customFormat="1" ht="29.9" customHeight="1" x14ac:dyDescent="0.35">
      <c r="B764" s="159"/>
      <c r="D764" s="160" t="s">
        <v>70</v>
      </c>
      <c r="E764" s="170" t="s">
        <v>1527</v>
      </c>
      <c r="F764" s="170" t="s">
        <v>1528</v>
      </c>
      <c r="I764" s="162"/>
      <c r="J764" s="171">
        <f>BK764</f>
        <v>0</v>
      </c>
      <c r="L764" s="159"/>
      <c r="M764" s="164"/>
      <c r="N764" s="165"/>
      <c r="O764" s="165"/>
      <c r="P764" s="166">
        <f>SUM(P765:P776)</f>
        <v>0</v>
      </c>
      <c r="Q764" s="165"/>
      <c r="R764" s="166">
        <f>SUM(R765:R776)</f>
        <v>0.80864596</v>
      </c>
      <c r="S764" s="165"/>
      <c r="T764" s="167">
        <f>SUM(T765:T776)</f>
        <v>0</v>
      </c>
      <c r="AR764" s="160" t="s">
        <v>81</v>
      </c>
      <c r="AT764" s="168" t="s">
        <v>70</v>
      </c>
      <c r="AU764" s="168" t="s">
        <v>79</v>
      </c>
      <c r="AY764" s="160" t="s">
        <v>204</v>
      </c>
      <c r="BK764" s="169">
        <f>SUM(BK765:BK776)</f>
        <v>0</v>
      </c>
    </row>
    <row r="765" spans="2:65" s="1" customFormat="1" ht="16.5" customHeight="1" x14ac:dyDescent="0.35">
      <c r="B765" s="172"/>
      <c r="C765" s="173" t="s">
        <v>1529</v>
      </c>
      <c r="D765" s="173" t="s">
        <v>206</v>
      </c>
      <c r="E765" s="174" t="s">
        <v>1530</v>
      </c>
      <c r="F765" s="175" t="s">
        <v>1531</v>
      </c>
      <c r="G765" s="176" t="s">
        <v>276</v>
      </c>
      <c r="H765" s="177">
        <v>109.054</v>
      </c>
      <c r="I765" s="178"/>
      <c r="J765" s="179">
        <f>ROUND(I765*H765,2)</f>
        <v>0</v>
      </c>
      <c r="K765" s="175" t="s">
        <v>210</v>
      </c>
      <c r="L765" s="40"/>
      <c r="M765" s="180" t="s">
        <v>5</v>
      </c>
      <c r="N765" s="181" t="s">
        <v>42</v>
      </c>
      <c r="O765" s="41"/>
      <c r="P765" s="182">
        <f>O765*H765</f>
        <v>0</v>
      </c>
      <c r="Q765" s="182">
        <v>0</v>
      </c>
      <c r="R765" s="182">
        <f>Q765*H765</f>
        <v>0</v>
      </c>
      <c r="S765" s="182">
        <v>0</v>
      </c>
      <c r="T765" s="183">
        <f>S765*H765</f>
        <v>0</v>
      </c>
      <c r="AR765" s="23" t="s">
        <v>122</v>
      </c>
      <c r="AT765" s="23" t="s">
        <v>206</v>
      </c>
      <c r="AU765" s="23" t="s">
        <v>81</v>
      </c>
      <c r="AY765" s="23" t="s">
        <v>204</v>
      </c>
      <c r="BE765" s="184">
        <f>IF(N765="základní",J765,0)</f>
        <v>0</v>
      </c>
      <c r="BF765" s="184">
        <f>IF(N765="snížená",J765,0)</f>
        <v>0</v>
      </c>
      <c r="BG765" s="184">
        <f>IF(N765="zákl. přenesená",J765,0)</f>
        <v>0</v>
      </c>
      <c r="BH765" s="184">
        <f>IF(N765="sníž. přenesená",J765,0)</f>
        <v>0</v>
      </c>
      <c r="BI765" s="184">
        <f>IF(N765="nulová",J765,0)</f>
        <v>0</v>
      </c>
      <c r="BJ765" s="23" t="s">
        <v>79</v>
      </c>
      <c r="BK765" s="184">
        <f>ROUND(I765*H765,2)</f>
        <v>0</v>
      </c>
      <c r="BL765" s="23" t="s">
        <v>122</v>
      </c>
      <c r="BM765" s="23" t="s">
        <v>1532</v>
      </c>
    </row>
    <row r="766" spans="2:65" s="1" customFormat="1" ht="16.5" customHeight="1" x14ac:dyDescent="0.35">
      <c r="B766" s="172"/>
      <c r="C766" s="173" t="s">
        <v>1533</v>
      </c>
      <c r="D766" s="173" t="s">
        <v>206</v>
      </c>
      <c r="E766" s="174" t="s">
        <v>1534</v>
      </c>
      <c r="F766" s="175" t="s">
        <v>1535</v>
      </c>
      <c r="G766" s="176" t="s">
        <v>276</v>
      </c>
      <c r="H766" s="177">
        <v>109.054</v>
      </c>
      <c r="I766" s="178"/>
      <c r="J766" s="179">
        <f>ROUND(I766*H766,2)</f>
        <v>0</v>
      </c>
      <c r="K766" s="175" t="s">
        <v>210</v>
      </c>
      <c r="L766" s="40"/>
      <c r="M766" s="180" t="s">
        <v>5</v>
      </c>
      <c r="N766" s="181" t="s">
        <v>42</v>
      </c>
      <c r="O766" s="41"/>
      <c r="P766" s="182">
        <f>O766*H766</f>
        <v>0</v>
      </c>
      <c r="Q766" s="182">
        <v>0</v>
      </c>
      <c r="R766" s="182">
        <f>Q766*H766</f>
        <v>0</v>
      </c>
      <c r="S766" s="182">
        <v>0</v>
      </c>
      <c r="T766" s="183">
        <f>S766*H766</f>
        <v>0</v>
      </c>
      <c r="AR766" s="23" t="s">
        <v>122</v>
      </c>
      <c r="AT766" s="23" t="s">
        <v>206</v>
      </c>
      <c r="AU766" s="23" t="s">
        <v>81</v>
      </c>
      <c r="AY766" s="23" t="s">
        <v>204</v>
      </c>
      <c r="BE766" s="184">
        <f>IF(N766="základní",J766,0)</f>
        <v>0</v>
      </c>
      <c r="BF766" s="184">
        <f>IF(N766="snížená",J766,0)</f>
        <v>0</v>
      </c>
      <c r="BG766" s="184">
        <f>IF(N766="zákl. přenesená",J766,0)</f>
        <v>0</v>
      </c>
      <c r="BH766" s="184">
        <f>IF(N766="sníž. přenesená",J766,0)</f>
        <v>0</v>
      </c>
      <c r="BI766" s="184">
        <f>IF(N766="nulová",J766,0)</f>
        <v>0</v>
      </c>
      <c r="BJ766" s="23" t="s">
        <v>79</v>
      </c>
      <c r="BK766" s="184">
        <f>ROUND(I766*H766,2)</f>
        <v>0</v>
      </c>
      <c r="BL766" s="23" t="s">
        <v>122</v>
      </c>
      <c r="BM766" s="23" t="s">
        <v>1536</v>
      </c>
    </row>
    <row r="767" spans="2:65" s="1" customFormat="1" ht="16.5" customHeight="1" x14ac:dyDescent="0.35">
      <c r="B767" s="172"/>
      <c r="C767" s="173" t="s">
        <v>1537</v>
      </c>
      <c r="D767" s="173" t="s">
        <v>206</v>
      </c>
      <c r="E767" s="174" t="s">
        <v>1538</v>
      </c>
      <c r="F767" s="175" t="s">
        <v>1539</v>
      </c>
      <c r="G767" s="176" t="s">
        <v>276</v>
      </c>
      <c r="H767" s="177">
        <v>109.054</v>
      </c>
      <c r="I767" s="178"/>
      <c r="J767" s="179">
        <f>ROUND(I767*H767,2)</f>
        <v>0</v>
      </c>
      <c r="K767" s="175" t="s">
        <v>210</v>
      </c>
      <c r="L767" s="40"/>
      <c r="M767" s="180" t="s">
        <v>5</v>
      </c>
      <c r="N767" s="181" t="s">
        <v>42</v>
      </c>
      <c r="O767" s="41"/>
      <c r="P767" s="182">
        <f>O767*H767</f>
        <v>0</v>
      </c>
      <c r="Q767" s="182">
        <v>4.0000000000000003E-5</v>
      </c>
      <c r="R767" s="182">
        <f>Q767*H767</f>
        <v>4.3621600000000003E-3</v>
      </c>
      <c r="S767" s="182">
        <v>0</v>
      </c>
      <c r="T767" s="183">
        <f>S767*H767</f>
        <v>0</v>
      </c>
      <c r="AR767" s="23" t="s">
        <v>122</v>
      </c>
      <c r="AT767" s="23" t="s">
        <v>206</v>
      </c>
      <c r="AU767" s="23" t="s">
        <v>81</v>
      </c>
      <c r="AY767" s="23" t="s">
        <v>204</v>
      </c>
      <c r="BE767" s="184">
        <f>IF(N767="základní",J767,0)</f>
        <v>0</v>
      </c>
      <c r="BF767" s="184">
        <f>IF(N767="snížená",J767,0)</f>
        <v>0</v>
      </c>
      <c r="BG767" s="184">
        <f>IF(N767="zákl. přenesená",J767,0)</f>
        <v>0</v>
      </c>
      <c r="BH767" s="184">
        <f>IF(N767="sníž. přenesená",J767,0)</f>
        <v>0</v>
      </c>
      <c r="BI767" s="184">
        <f>IF(N767="nulová",J767,0)</f>
        <v>0</v>
      </c>
      <c r="BJ767" s="23" t="s">
        <v>79</v>
      </c>
      <c r="BK767" s="184">
        <f>ROUND(I767*H767,2)</f>
        <v>0</v>
      </c>
      <c r="BL767" s="23" t="s">
        <v>122</v>
      </c>
      <c r="BM767" s="23" t="s">
        <v>1540</v>
      </c>
    </row>
    <row r="768" spans="2:65" s="1" customFormat="1" ht="16.5" customHeight="1" x14ac:dyDescent="0.35">
      <c r="B768" s="172"/>
      <c r="C768" s="173" t="s">
        <v>1541</v>
      </c>
      <c r="D768" s="173" t="s">
        <v>206</v>
      </c>
      <c r="E768" s="174" t="s">
        <v>1542</v>
      </c>
      <c r="F768" s="175" t="s">
        <v>1543</v>
      </c>
      <c r="G768" s="176" t="s">
        <v>276</v>
      </c>
      <c r="H768" s="177">
        <v>109.054</v>
      </c>
      <c r="I768" s="178"/>
      <c r="J768" s="179">
        <f>ROUND(I768*H768,2)</f>
        <v>0</v>
      </c>
      <c r="K768" s="175" t="s">
        <v>210</v>
      </c>
      <c r="L768" s="40"/>
      <c r="M768" s="180" t="s">
        <v>5</v>
      </c>
      <c r="N768" s="181" t="s">
        <v>42</v>
      </c>
      <c r="O768" s="41"/>
      <c r="P768" s="182">
        <f>O768*H768</f>
        <v>0</v>
      </c>
      <c r="Q768" s="182">
        <v>2.9999999999999997E-4</v>
      </c>
      <c r="R768" s="182">
        <f>Q768*H768</f>
        <v>3.2716200000000001E-2</v>
      </c>
      <c r="S768" s="182">
        <v>0</v>
      </c>
      <c r="T768" s="183">
        <f>S768*H768</f>
        <v>0</v>
      </c>
      <c r="AR768" s="23" t="s">
        <v>122</v>
      </c>
      <c r="AT768" s="23" t="s">
        <v>206</v>
      </c>
      <c r="AU768" s="23" t="s">
        <v>81</v>
      </c>
      <c r="AY768" s="23" t="s">
        <v>204</v>
      </c>
      <c r="BE768" s="184">
        <f>IF(N768="základní",J768,0)</f>
        <v>0</v>
      </c>
      <c r="BF768" s="184">
        <f>IF(N768="snížená",J768,0)</f>
        <v>0</v>
      </c>
      <c r="BG768" s="184">
        <f>IF(N768="zákl. přenesená",J768,0)</f>
        <v>0</v>
      </c>
      <c r="BH768" s="184">
        <f>IF(N768="sníž. přenesená",J768,0)</f>
        <v>0</v>
      </c>
      <c r="BI768" s="184">
        <f>IF(N768="nulová",J768,0)</f>
        <v>0</v>
      </c>
      <c r="BJ768" s="23" t="s">
        <v>79</v>
      </c>
      <c r="BK768" s="184">
        <f>ROUND(I768*H768,2)</f>
        <v>0</v>
      </c>
      <c r="BL768" s="23" t="s">
        <v>122</v>
      </c>
      <c r="BM768" s="23" t="s">
        <v>1544</v>
      </c>
    </row>
    <row r="769" spans="2:65" s="1" customFormat="1" ht="16.5" customHeight="1" x14ac:dyDescent="0.35">
      <c r="B769" s="172"/>
      <c r="C769" s="173" t="s">
        <v>1545</v>
      </c>
      <c r="D769" s="173" t="s">
        <v>206</v>
      </c>
      <c r="E769" s="174" t="s">
        <v>1546</v>
      </c>
      <c r="F769" s="175" t="s">
        <v>1547</v>
      </c>
      <c r="G769" s="176" t="s">
        <v>276</v>
      </c>
      <c r="H769" s="177">
        <v>109.054</v>
      </c>
      <c r="I769" s="178"/>
      <c r="J769" s="179">
        <f>ROUND(I769*H769,2)</f>
        <v>0</v>
      </c>
      <c r="K769" s="175" t="s">
        <v>210</v>
      </c>
      <c r="L769" s="40"/>
      <c r="M769" s="180" t="s">
        <v>5</v>
      </c>
      <c r="N769" s="181" t="s">
        <v>42</v>
      </c>
      <c r="O769" s="41"/>
      <c r="P769" s="182">
        <f>O769*H769</f>
        <v>0</v>
      </c>
      <c r="Q769" s="182">
        <v>5.4000000000000003E-3</v>
      </c>
      <c r="R769" s="182">
        <f>Q769*H769</f>
        <v>0.58889160000000007</v>
      </c>
      <c r="S769" s="182">
        <v>0</v>
      </c>
      <c r="T769" s="183">
        <f>S769*H769</f>
        <v>0</v>
      </c>
      <c r="AR769" s="23" t="s">
        <v>122</v>
      </c>
      <c r="AT769" s="23" t="s">
        <v>206</v>
      </c>
      <c r="AU769" s="23" t="s">
        <v>81</v>
      </c>
      <c r="AY769" s="23" t="s">
        <v>204</v>
      </c>
      <c r="BE769" s="184">
        <f>IF(N769="základní",J769,0)</f>
        <v>0</v>
      </c>
      <c r="BF769" s="184">
        <f>IF(N769="snížená",J769,0)</f>
        <v>0</v>
      </c>
      <c r="BG769" s="184">
        <f>IF(N769="zákl. přenesená",J769,0)</f>
        <v>0</v>
      </c>
      <c r="BH769" s="184">
        <f>IF(N769="sníž. přenesená",J769,0)</f>
        <v>0</v>
      </c>
      <c r="BI769" s="184">
        <f>IF(N769="nulová",J769,0)</f>
        <v>0</v>
      </c>
      <c r="BJ769" s="23" t="s">
        <v>79</v>
      </c>
      <c r="BK769" s="184">
        <f>ROUND(I769*H769,2)</f>
        <v>0</v>
      </c>
      <c r="BL769" s="23" t="s">
        <v>122</v>
      </c>
      <c r="BM769" s="23" t="s">
        <v>1548</v>
      </c>
    </row>
    <row r="770" spans="2:65" s="13" customFormat="1" x14ac:dyDescent="0.35">
      <c r="B770" s="202"/>
      <c r="D770" s="186" t="s">
        <v>213</v>
      </c>
      <c r="E770" s="203" t="s">
        <v>5</v>
      </c>
      <c r="F770" s="204" t="s">
        <v>1549</v>
      </c>
      <c r="H770" s="203" t="s">
        <v>5</v>
      </c>
      <c r="I770" s="205"/>
      <c r="L770" s="202"/>
      <c r="M770" s="206"/>
      <c r="N770" s="207"/>
      <c r="O770" s="207"/>
      <c r="P770" s="207"/>
      <c r="Q770" s="207"/>
      <c r="R770" s="207"/>
      <c r="S770" s="207"/>
      <c r="T770" s="208"/>
      <c r="AT770" s="203" t="s">
        <v>213</v>
      </c>
      <c r="AU770" s="203" t="s">
        <v>81</v>
      </c>
      <c r="AV770" s="13" t="s">
        <v>79</v>
      </c>
      <c r="AW770" s="13" t="s">
        <v>35</v>
      </c>
      <c r="AX770" s="13" t="s">
        <v>71</v>
      </c>
      <c r="AY770" s="203" t="s">
        <v>204</v>
      </c>
    </row>
    <row r="771" spans="2:65" s="11" customFormat="1" x14ac:dyDescent="0.35">
      <c r="B771" s="185"/>
      <c r="D771" s="186" t="s">
        <v>213</v>
      </c>
      <c r="E771" s="187" t="s">
        <v>5</v>
      </c>
      <c r="F771" s="188" t="s">
        <v>1550</v>
      </c>
      <c r="H771" s="189">
        <v>99.14</v>
      </c>
      <c r="I771" s="190"/>
      <c r="L771" s="185"/>
      <c r="M771" s="191"/>
      <c r="N771" s="192"/>
      <c r="O771" s="192"/>
      <c r="P771" s="192"/>
      <c r="Q771" s="192"/>
      <c r="R771" s="192"/>
      <c r="S771" s="192"/>
      <c r="T771" s="193"/>
      <c r="AT771" s="187" t="s">
        <v>213</v>
      </c>
      <c r="AU771" s="187" t="s">
        <v>81</v>
      </c>
      <c r="AV771" s="11" t="s">
        <v>81</v>
      </c>
      <c r="AW771" s="11" t="s">
        <v>35</v>
      </c>
      <c r="AX771" s="11" t="s">
        <v>71</v>
      </c>
      <c r="AY771" s="187" t="s">
        <v>204</v>
      </c>
    </row>
    <row r="772" spans="2:65" s="13" customFormat="1" x14ac:dyDescent="0.35">
      <c r="B772" s="202"/>
      <c r="D772" s="186" t="s">
        <v>213</v>
      </c>
      <c r="E772" s="203" t="s">
        <v>5</v>
      </c>
      <c r="F772" s="204" t="s">
        <v>1551</v>
      </c>
      <c r="H772" s="203" t="s">
        <v>5</v>
      </c>
      <c r="I772" s="205"/>
      <c r="L772" s="202"/>
      <c r="M772" s="206"/>
      <c r="N772" s="207"/>
      <c r="O772" s="207"/>
      <c r="P772" s="207"/>
      <c r="Q772" s="207"/>
      <c r="R772" s="207"/>
      <c r="S772" s="207"/>
      <c r="T772" s="208"/>
      <c r="AT772" s="203" t="s">
        <v>213</v>
      </c>
      <c r="AU772" s="203" t="s">
        <v>81</v>
      </c>
      <c r="AV772" s="13" t="s">
        <v>79</v>
      </c>
      <c r="AW772" s="13" t="s">
        <v>35</v>
      </c>
      <c r="AX772" s="13" t="s">
        <v>71</v>
      </c>
      <c r="AY772" s="203" t="s">
        <v>204</v>
      </c>
    </row>
    <row r="773" spans="2:65" s="11" customFormat="1" x14ac:dyDescent="0.35">
      <c r="B773" s="185"/>
      <c r="D773" s="186" t="s">
        <v>213</v>
      </c>
      <c r="E773" s="187" t="s">
        <v>5</v>
      </c>
      <c r="F773" s="188" t="s">
        <v>1552</v>
      </c>
      <c r="H773" s="189">
        <v>9.9139999999999997</v>
      </c>
      <c r="I773" s="190"/>
      <c r="L773" s="185"/>
      <c r="M773" s="191"/>
      <c r="N773" s="192"/>
      <c r="O773" s="192"/>
      <c r="P773" s="192"/>
      <c r="Q773" s="192"/>
      <c r="R773" s="192"/>
      <c r="S773" s="192"/>
      <c r="T773" s="193"/>
      <c r="AT773" s="187" t="s">
        <v>213</v>
      </c>
      <c r="AU773" s="187" t="s">
        <v>81</v>
      </c>
      <c r="AV773" s="11" t="s">
        <v>81</v>
      </c>
      <c r="AW773" s="11" t="s">
        <v>35</v>
      </c>
      <c r="AX773" s="11" t="s">
        <v>71</v>
      </c>
      <c r="AY773" s="187" t="s">
        <v>204</v>
      </c>
    </row>
    <row r="774" spans="2:65" s="12" customFormat="1" x14ac:dyDescent="0.35">
      <c r="B774" s="194"/>
      <c r="D774" s="186" t="s">
        <v>213</v>
      </c>
      <c r="E774" s="195" t="s">
        <v>5</v>
      </c>
      <c r="F774" s="196" t="s">
        <v>215</v>
      </c>
      <c r="H774" s="197">
        <v>109.054</v>
      </c>
      <c r="I774" s="198"/>
      <c r="L774" s="194"/>
      <c r="M774" s="199"/>
      <c r="N774" s="200"/>
      <c r="O774" s="200"/>
      <c r="P774" s="200"/>
      <c r="Q774" s="200"/>
      <c r="R774" s="200"/>
      <c r="S774" s="200"/>
      <c r="T774" s="201"/>
      <c r="AT774" s="195" t="s">
        <v>213</v>
      </c>
      <c r="AU774" s="195" t="s">
        <v>81</v>
      </c>
      <c r="AV774" s="12" t="s">
        <v>211</v>
      </c>
      <c r="AW774" s="12" t="s">
        <v>35</v>
      </c>
      <c r="AX774" s="12" t="s">
        <v>79</v>
      </c>
      <c r="AY774" s="195" t="s">
        <v>204</v>
      </c>
    </row>
    <row r="775" spans="2:65" s="1" customFormat="1" ht="25.5" customHeight="1" x14ac:dyDescent="0.35">
      <c r="B775" s="172"/>
      <c r="C775" s="173" t="s">
        <v>1553</v>
      </c>
      <c r="D775" s="173" t="s">
        <v>206</v>
      </c>
      <c r="E775" s="174" t="s">
        <v>1554</v>
      </c>
      <c r="F775" s="175" t="s">
        <v>1555</v>
      </c>
      <c r="G775" s="176" t="s">
        <v>285</v>
      </c>
      <c r="H775" s="177">
        <v>58.55</v>
      </c>
      <c r="I775" s="178"/>
      <c r="J775" s="179">
        <f>ROUND(I775*H775,2)</f>
        <v>0</v>
      </c>
      <c r="K775" s="175" t="s">
        <v>210</v>
      </c>
      <c r="L775" s="40"/>
      <c r="M775" s="180" t="s">
        <v>5</v>
      </c>
      <c r="N775" s="181" t="s">
        <v>42</v>
      </c>
      <c r="O775" s="41"/>
      <c r="P775" s="182">
        <f>O775*H775</f>
        <v>0</v>
      </c>
      <c r="Q775" s="182">
        <v>3.1199999999999999E-3</v>
      </c>
      <c r="R775" s="182">
        <f>Q775*H775</f>
        <v>0.18267599999999998</v>
      </c>
      <c r="S775" s="182">
        <v>0</v>
      </c>
      <c r="T775" s="183">
        <f>S775*H775</f>
        <v>0</v>
      </c>
      <c r="AR775" s="23" t="s">
        <v>122</v>
      </c>
      <c r="AT775" s="23" t="s">
        <v>206</v>
      </c>
      <c r="AU775" s="23" t="s">
        <v>81</v>
      </c>
      <c r="AY775" s="23" t="s">
        <v>204</v>
      </c>
      <c r="BE775" s="184">
        <f>IF(N775="základní",J775,0)</f>
        <v>0</v>
      </c>
      <c r="BF775" s="184">
        <f>IF(N775="snížená",J775,0)</f>
        <v>0</v>
      </c>
      <c r="BG775" s="184">
        <f>IF(N775="zákl. přenesená",J775,0)</f>
        <v>0</v>
      </c>
      <c r="BH775" s="184">
        <f>IF(N775="sníž. přenesená",J775,0)</f>
        <v>0</v>
      </c>
      <c r="BI775" s="184">
        <f>IF(N775="nulová",J775,0)</f>
        <v>0</v>
      </c>
      <c r="BJ775" s="23" t="s">
        <v>79</v>
      </c>
      <c r="BK775" s="184">
        <f>ROUND(I775*H775,2)</f>
        <v>0</v>
      </c>
      <c r="BL775" s="23" t="s">
        <v>122</v>
      </c>
      <c r="BM775" s="23" t="s">
        <v>1556</v>
      </c>
    </row>
    <row r="776" spans="2:65" s="1" customFormat="1" ht="38.25" customHeight="1" x14ac:dyDescent="0.35">
      <c r="B776" s="172"/>
      <c r="C776" s="173" t="s">
        <v>1557</v>
      </c>
      <c r="D776" s="173" t="s">
        <v>206</v>
      </c>
      <c r="E776" s="174" t="s">
        <v>1558</v>
      </c>
      <c r="F776" s="175" t="s">
        <v>1559</v>
      </c>
      <c r="G776" s="176" t="s">
        <v>265</v>
      </c>
      <c r="H776" s="177">
        <v>0.80900000000000005</v>
      </c>
      <c r="I776" s="178"/>
      <c r="J776" s="179">
        <f>ROUND(I776*H776,2)</f>
        <v>0</v>
      </c>
      <c r="K776" s="175" t="s">
        <v>210</v>
      </c>
      <c r="L776" s="40"/>
      <c r="M776" s="180" t="s">
        <v>5</v>
      </c>
      <c r="N776" s="181" t="s">
        <v>42</v>
      </c>
      <c r="O776" s="41"/>
      <c r="P776" s="182">
        <f>O776*H776</f>
        <v>0</v>
      </c>
      <c r="Q776" s="182">
        <v>0</v>
      </c>
      <c r="R776" s="182">
        <f>Q776*H776</f>
        <v>0</v>
      </c>
      <c r="S776" s="182">
        <v>0</v>
      </c>
      <c r="T776" s="183">
        <f>S776*H776</f>
        <v>0</v>
      </c>
      <c r="AR776" s="23" t="s">
        <v>122</v>
      </c>
      <c r="AT776" s="23" t="s">
        <v>206</v>
      </c>
      <c r="AU776" s="23" t="s">
        <v>81</v>
      </c>
      <c r="AY776" s="23" t="s">
        <v>204</v>
      </c>
      <c r="BE776" s="184">
        <f>IF(N776="základní",J776,0)</f>
        <v>0</v>
      </c>
      <c r="BF776" s="184">
        <f>IF(N776="snížená",J776,0)</f>
        <v>0</v>
      </c>
      <c r="BG776" s="184">
        <f>IF(N776="zákl. přenesená",J776,0)</f>
        <v>0</v>
      </c>
      <c r="BH776" s="184">
        <f>IF(N776="sníž. přenesená",J776,0)</f>
        <v>0</v>
      </c>
      <c r="BI776" s="184">
        <f>IF(N776="nulová",J776,0)</f>
        <v>0</v>
      </c>
      <c r="BJ776" s="23" t="s">
        <v>79</v>
      </c>
      <c r="BK776" s="184">
        <f>ROUND(I776*H776,2)</f>
        <v>0</v>
      </c>
      <c r="BL776" s="23" t="s">
        <v>122</v>
      </c>
      <c r="BM776" s="23" t="s">
        <v>1560</v>
      </c>
    </row>
    <row r="777" spans="2:65" s="10" customFormat="1" ht="29.9" customHeight="1" x14ac:dyDescent="0.35">
      <c r="B777" s="159"/>
      <c r="D777" s="160" t="s">
        <v>70</v>
      </c>
      <c r="E777" s="170" t="s">
        <v>1561</v>
      </c>
      <c r="F777" s="170" t="s">
        <v>1562</v>
      </c>
      <c r="I777" s="162"/>
      <c r="J777" s="171">
        <f>BK777</f>
        <v>0</v>
      </c>
      <c r="L777" s="159"/>
      <c r="M777" s="164"/>
      <c r="N777" s="165"/>
      <c r="O777" s="165"/>
      <c r="P777" s="166">
        <f>SUM(P778:P786)</f>
        <v>0</v>
      </c>
      <c r="Q777" s="165"/>
      <c r="R777" s="166">
        <f>SUM(R778:R786)</f>
        <v>2.676336</v>
      </c>
      <c r="S777" s="165"/>
      <c r="T777" s="167">
        <f>SUM(T778:T786)</f>
        <v>0</v>
      </c>
      <c r="AR777" s="160" t="s">
        <v>81</v>
      </c>
      <c r="AT777" s="168" t="s">
        <v>70</v>
      </c>
      <c r="AU777" s="168" t="s">
        <v>79</v>
      </c>
      <c r="AY777" s="160" t="s">
        <v>204</v>
      </c>
      <c r="BK777" s="169">
        <f>SUM(BK778:BK786)</f>
        <v>0</v>
      </c>
    </row>
    <row r="778" spans="2:65" s="1" customFormat="1" ht="25.5" customHeight="1" x14ac:dyDescent="0.35">
      <c r="B778" s="172"/>
      <c r="C778" s="173" t="s">
        <v>1563</v>
      </c>
      <c r="D778" s="173" t="s">
        <v>206</v>
      </c>
      <c r="E778" s="174" t="s">
        <v>1564</v>
      </c>
      <c r="F778" s="175" t="s">
        <v>1565</v>
      </c>
      <c r="G778" s="176" t="s">
        <v>276</v>
      </c>
      <c r="H778" s="177">
        <v>155.85</v>
      </c>
      <c r="I778" s="178"/>
      <c r="J778" s="179">
        <f>ROUND(I778*H778,2)</f>
        <v>0</v>
      </c>
      <c r="K778" s="175" t="s">
        <v>210</v>
      </c>
      <c r="L778" s="40"/>
      <c r="M778" s="180" t="s">
        <v>5</v>
      </c>
      <c r="N778" s="181" t="s">
        <v>42</v>
      </c>
      <c r="O778" s="41"/>
      <c r="P778" s="182">
        <f>O778*H778</f>
        <v>0</v>
      </c>
      <c r="Q778" s="182">
        <v>3.0000000000000001E-3</v>
      </c>
      <c r="R778" s="182">
        <f>Q778*H778</f>
        <v>0.46754999999999997</v>
      </c>
      <c r="S778" s="182">
        <v>0</v>
      </c>
      <c r="T778" s="183">
        <f>S778*H778</f>
        <v>0</v>
      </c>
      <c r="AR778" s="23" t="s">
        <v>122</v>
      </c>
      <c r="AT778" s="23" t="s">
        <v>206</v>
      </c>
      <c r="AU778" s="23" t="s">
        <v>81</v>
      </c>
      <c r="AY778" s="23" t="s">
        <v>204</v>
      </c>
      <c r="BE778" s="184">
        <f>IF(N778="základní",J778,0)</f>
        <v>0</v>
      </c>
      <c r="BF778" s="184">
        <f>IF(N778="snížená",J778,0)</f>
        <v>0</v>
      </c>
      <c r="BG778" s="184">
        <f>IF(N778="zákl. přenesená",J778,0)</f>
        <v>0</v>
      </c>
      <c r="BH778" s="184">
        <f>IF(N778="sníž. přenesená",J778,0)</f>
        <v>0</v>
      </c>
      <c r="BI778" s="184">
        <f>IF(N778="nulová",J778,0)</f>
        <v>0</v>
      </c>
      <c r="BJ778" s="23" t="s">
        <v>79</v>
      </c>
      <c r="BK778" s="184">
        <f>ROUND(I778*H778,2)</f>
        <v>0</v>
      </c>
      <c r="BL778" s="23" t="s">
        <v>122</v>
      </c>
      <c r="BM778" s="23" t="s">
        <v>1566</v>
      </c>
    </row>
    <row r="779" spans="2:65" s="1" customFormat="1" ht="16.5" customHeight="1" x14ac:dyDescent="0.35">
      <c r="B779" s="172"/>
      <c r="C779" s="209" t="s">
        <v>1567</v>
      </c>
      <c r="D779" s="209" t="s">
        <v>292</v>
      </c>
      <c r="E779" s="210" t="s">
        <v>1568</v>
      </c>
      <c r="F779" s="211" t="s">
        <v>1569</v>
      </c>
      <c r="G779" s="212" t="s">
        <v>276</v>
      </c>
      <c r="H779" s="213">
        <v>171.435</v>
      </c>
      <c r="I779" s="214"/>
      <c r="J779" s="215">
        <f>ROUND(I779*H779,2)</f>
        <v>0</v>
      </c>
      <c r="K779" s="211" t="s">
        <v>210</v>
      </c>
      <c r="L779" s="216"/>
      <c r="M779" s="217" t="s">
        <v>5</v>
      </c>
      <c r="N779" s="218" t="s">
        <v>42</v>
      </c>
      <c r="O779" s="41"/>
      <c r="P779" s="182">
        <f>O779*H779</f>
        <v>0</v>
      </c>
      <c r="Q779" s="182">
        <v>1.26E-2</v>
      </c>
      <c r="R779" s="182">
        <f>Q779*H779</f>
        <v>2.1600809999999999</v>
      </c>
      <c r="S779" s="182">
        <v>0</v>
      </c>
      <c r="T779" s="183">
        <f>S779*H779</f>
        <v>0</v>
      </c>
      <c r="AR779" s="23" t="s">
        <v>363</v>
      </c>
      <c r="AT779" s="23" t="s">
        <v>292</v>
      </c>
      <c r="AU779" s="23" t="s">
        <v>81</v>
      </c>
      <c r="AY779" s="23" t="s">
        <v>204</v>
      </c>
      <c r="BE779" s="184">
        <f>IF(N779="základní",J779,0)</f>
        <v>0</v>
      </c>
      <c r="BF779" s="184">
        <f>IF(N779="snížená",J779,0)</f>
        <v>0</v>
      </c>
      <c r="BG779" s="184">
        <f>IF(N779="zákl. přenesená",J779,0)</f>
        <v>0</v>
      </c>
      <c r="BH779" s="184">
        <f>IF(N779="sníž. přenesená",J779,0)</f>
        <v>0</v>
      </c>
      <c r="BI779" s="184">
        <f>IF(N779="nulová",J779,0)</f>
        <v>0</v>
      </c>
      <c r="BJ779" s="23" t="s">
        <v>79</v>
      </c>
      <c r="BK779" s="184">
        <f>ROUND(I779*H779,2)</f>
        <v>0</v>
      </c>
      <c r="BL779" s="23" t="s">
        <v>122</v>
      </c>
      <c r="BM779" s="23" t="s">
        <v>1570</v>
      </c>
    </row>
    <row r="780" spans="2:65" s="11" customFormat="1" x14ac:dyDescent="0.35">
      <c r="B780" s="185"/>
      <c r="D780" s="186" t="s">
        <v>213</v>
      </c>
      <c r="F780" s="188" t="s">
        <v>1571</v>
      </c>
      <c r="H780" s="189">
        <v>171.435</v>
      </c>
      <c r="I780" s="190"/>
      <c r="L780" s="185"/>
      <c r="M780" s="191"/>
      <c r="N780" s="192"/>
      <c r="O780" s="192"/>
      <c r="P780" s="192"/>
      <c r="Q780" s="192"/>
      <c r="R780" s="192"/>
      <c r="S780" s="192"/>
      <c r="T780" s="193"/>
      <c r="AT780" s="187" t="s">
        <v>213</v>
      </c>
      <c r="AU780" s="187" t="s">
        <v>81</v>
      </c>
      <c r="AV780" s="11" t="s">
        <v>81</v>
      </c>
      <c r="AW780" s="11" t="s">
        <v>6</v>
      </c>
      <c r="AX780" s="11" t="s">
        <v>79</v>
      </c>
      <c r="AY780" s="187" t="s">
        <v>204</v>
      </c>
    </row>
    <row r="781" spans="2:65" s="1" customFormat="1" ht="16.5" customHeight="1" x14ac:dyDescent="0.35">
      <c r="B781" s="172"/>
      <c r="C781" s="173" t="s">
        <v>1572</v>
      </c>
      <c r="D781" s="173" t="s">
        <v>206</v>
      </c>
      <c r="E781" s="174" t="s">
        <v>1573</v>
      </c>
      <c r="F781" s="175" t="s">
        <v>1574</v>
      </c>
      <c r="G781" s="176" t="s">
        <v>276</v>
      </c>
      <c r="H781" s="177">
        <v>155.85</v>
      </c>
      <c r="I781" s="178"/>
      <c r="J781" s="179">
        <f t="shared" ref="J781:J786" si="50">ROUND(I781*H781,2)</f>
        <v>0</v>
      </c>
      <c r="K781" s="175" t="s">
        <v>210</v>
      </c>
      <c r="L781" s="40"/>
      <c r="M781" s="180" t="s">
        <v>5</v>
      </c>
      <c r="N781" s="181" t="s">
        <v>42</v>
      </c>
      <c r="O781" s="41"/>
      <c r="P781" s="182">
        <f t="shared" ref="P781:P786" si="51">O781*H781</f>
        <v>0</v>
      </c>
      <c r="Q781" s="182">
        <v>2.9999999999999997E-4</v>
      </c>
      <c r="R781" s="182">
        <f t="shared" ref="R781:R786" si="52">Q781*H781</f>
        <v>4.6754999999999991E-2</v>
      </c>
      <c r="S781" s="182">
        <v>0</v>
      </c>
      <c r="T781" s="183">
        <f t="shared" ref="T781:T786" si="53">S781*H781</f>
        <v>0</v>
      </c>
      <c r="AR781" s="23" t="s">
        <v>122</v>
      </c>
      <c r="AT781" s="23" t="s">
        <v>206</v>
      </c>
      <c r="AU781" s="23" t="s">
        <v>81</v>
      </c>
      <c r="AY781" s="23" t="s">
        <v>204</v>
      </c>
      <c r="BE781" s="184">
        <f t="shared" ref="BE781:BE786" si="54">IF(N781="základní",J781,0)</f>
        <v>0</v>
      </c>
      <c r="BF781" s="184">
        <f t="shared" ref="BF781:BF786" si="55">IF(N781="snížená",J781,0)</f>
        <v>0</v>
      </c>
      <c r="BG781" s="184">
        <f t="shared" ref="BG781:BG786" si="56">IF(N781="zákl. přenesená",J781,0)</f>
        <v>0</v>
      </c>
      <c r="BH781" s="184">
        <f t="shared" ref="BH781:BH786" si="57">IF(N781="sníž. přenesená",J781,0)</f>
        <v>0</v>
      </c>
      <c r="BI781" s="184">
        <f t="shared" ref="BI781:BI786" si="58">IF(N781="nulová",J781,0)</f>
        <v>0</v>
      </c>
      <c r="BJ781" s="23" t="s">
        <v>79</v>
      </c>
      <c r="BK781" s="184">
        <f t="shared" ref="BK781:BK786" si="59">ROUND(I781*H781,2)</f>
        <v>0</v>
      </c>
      <c r="BL781" s="23" t="s">
        <v>122</v>
      </c>
      <c r="BM781" s="23" t="s">
        <v>1575</v>
      </c>
    </row>
    <row r="782" spans="2:65" s="1" customFormat="1" ht="16.5" customHeight="1" x14ac:dyDescent="0.35">
      <c r="B782" s="172"/>
      <c r="C782" s="173" t="s">
        <v>1576</v>
      </c>
      <c r="D782" s="173" t="s">
        <v>206</v>
      </c>
      <c r="E782" s="174" t="s">
        <v>1577</v>
      </c>
      <c r="F782" s="175" t="s">
        <v>1578</v>
      </c>
      <c r="G782" s="176" t="s">
        <v>285</v>
      </c>
      <c r="H782" s="177">
        <v>65</v>
      </c>
      <c r="I782" s="178"/>
      <c r="J782" s="179">
        <f t="shared" si="50"/>
        <v>0</v>
      </c>
      <c r="K782" s="175" t="s">
        <v>210</v>
      </c>
      <c r="L782" s="40"/>
      <c r="M782" s="180" t="s">
        <v>5</v>
      </c>
      <c r="N782" s="181" t="s">
        <v>42</v>
      </c>
      <c r="O782" s="41"/>
      <c r="P782" s="182">
        <f t="shared" si="51"/>
        <v>0</v>
      </c>
      <c r="Q782" s="182">
        <v>3.0000000000000001E-5</v>
      </c>
      <c r="R782" s="182">
        <f t="shared" si="52"/>
        <v>1.9500000000000001E-3</v>
      </c>
      <c r="S782" s="182">
        <v>0</v>
      </c>
      <c r="T782" s="183">
        <f t="shared" si="53"/>
        <v>0</v>
      </c>
      <c r="AR782" s="23" t="s">
        <v>122</v>
      </c>
      <c r="AT782" s="23" t="s">
        <v>206</v>
      </c>
      <c r="AU782" s="23" t="s">
        <v>81</v>
      </c>
      <c r="AY782" s="23" t="s">
        <v>204</v>
      </c>
      <c r="BE782" s="184">
        <f t="shared" si="54"/>
        <v>0</v>
      </c>
      <c r="BF782" s="184">
        <f t="shared" si="55"/>
        <v>0</v>
      </c>
      <c r="BG782" s="184">
        <f t="shared" si="56"/>
        <v>0</v>
      </c>
      <c r="BH782" s="184">
        <f t="shared" si="57"/>
        <v>0</v>
      </c>
      <c r="BI782" s="184">
        <f t="shared" si="58"/>
        <v>0</v>
      </c>
      <c r="BJ782" s="23" t="s">
        <v>79</v>
      </c>
      <c r="BK782" s="184">
        <f t="shared" si="59"/>
        <v>0</v>
      </c>
      <c r="BL782" s="23" t="s">
        <v>122</v>
      </c>
      <c r="BM782" s="23" t="s">
        <v>1579</v>
      </c>
    </row>
    <row r="783" spans="2:65" s="1" customFormat="1" ht="16.5" customHeight="1" x14ac:dyDescent="0.35">
      <c r="B783" s="172"/>
      <c r="C783" s="173" t="s">
        <v>1580</v>
      </c>
      <c r="D783" s="173" t="s">
        <v>206</v>
      </c>
      <c r="E783" s="174" t="s">
        <v>1581</v>
      </c>
      <c r="F783" s="175" t="s">
        <v>1582</v>
      </c>
      <c r="G783" s="176" t="s">
        <v>333</v>
      </c>
      <c r="H783" s="177">
        <v>40</v>
      </c>
      <c r="I783" s="178"/>
      <c r="J783" s="179">
        <f t="shared" si="50"/>
        <v>0</v>
      </c>
      <c r="K783" s="175" t="s">
        <v>210</v>
      </c>
      <c r="L783" s="40"/>
      <c r="M783" s="180" t="s">
        <v>5</v>
      </c>
      <c r="N783" s="181" t="s">
        <v>42</v>
      </c>
      <c r="O783" s="41"/>
      <c r="P783" s="182">
        <f t="shared" si="51"/>
        <v>0</v>
      </c>
      <c r="Q783" s="182">
        <v>0</v>
      </c>
      <c r="R783" s="182">
        <f t="shared" si="52"/>
        <v>0</v>
      </c>
      <c r="S783" s="182">
        <v>0</v>
      </c>
      <c r="T783" s="183">
        <f t="shared" si="53"/>
        <v>0</v>
      </c>
      <c r="AR783" s="23" t="s">
        <v>122</v>
      </c>
      <c r="AT783" s="23" t="s">
        <v>206</v>
      </c>
      <c r="AU783" s="23" t="s">
        <v>81</v>
      </c>
      <c r="AY783" s="23" t="s">
        <v>204</v>
      </c>
      <c r="BE783" s="184">
        <f t="shared" si="54"/>
        <v>0</v>
      </c>
      <c r="BF783" s="184">
        <f t="shared" si="55"/>
        <v>0</v>
      </c>
      <c r="BG783" s="184">
        <f t="shared" si="56"/>
        <v>0</v>
      </c>
      <c r="BH783" s="184">
        <f t="shared" si="57"/>
        <v>0</v>
      </c>
      <c r="BI783" s="184">
        <f t="shared" si="58"/>
        <v>0</v>
      </c>
      <c r="BJ783" s="23" t="s">
        <v>79</v>
      </c>
      <c r="BK783" s="184">
        <f t="shared" si="59"/>
        <v>0</v>
      </c>
      <c r="BL783" s="23" t="s">
        <v>122</v>
      </c>
      <c r="BM783" s="23" t="s">
        <v>1583</v>
      </c>
    </row>
    <row r="784" spans="2:65" s="1" customFormat="1" ht="16.5" customHeight="1" x14ac:dyDescent="0.35">
      <c r="B784" s="172"/>
      <c r="C784" s="173" t="s">
        <v>1584</v>
      </c>
      <c r="D784" s="173" t="s">
        <v>206</v>
      </c>
      <c r="E784" s="174" t="s">
        <v>1585</v>
      </c>
      <c r="F784" s="175" t="s">
        <v>1586</v>
      </c>
      <c r="G784" s="176" t="s">
        <v>333</v>
      </c>
      <c r="H784" s="177">
        <v>20</v>
      </c>
      <c r="I784" s="178"/>
      <c r="J784" s="179">
        <f t="shared" si="50"/>
        <v>0</v>
      </c>
      <c r="K784" s="175" t="s">
        <v>210</v>
      </c>
      <c r="L784" s="40"/>
      <c r="M784" s="180" t="s">
        <v>5</v>
      </c>
      <c r="N784" s="181" t="s">
        <v>42</v>
      </c>
      <c r="O784" s="41"/>
      <c r="P784" s="182">
        <f t="shared" si="51"/>
        <v>0</v>
      </c>
      <c r="Q784" s="182">
        <v>0</v>
      </c>
      <c r="R784" s="182">
        <f t="shared" si="52"/>
        <v>0</v>
      </c>
      <c r="S784" s="182">
        <v>0</v>
      </c>
      <c r="T784" s="183">
        <f t="shared" si="53"/>
        <v>0</v>
      </c>
      <c r="AR784" s="23" t="s">
        <v>122</v>
      </c>
      <c r="AT784" s="23" t="s">
        <v>206</v>
      </c>
      <c r="AU784" s="23" t="s">
        <v>81</v>
      </c>
      <c r="AY784" s="23" t="s">
        <v>204</v>
      </c>
      <c r="BE784" s="184">
        <f t="shared" si="54"/>
        <v>0</v>
      </c>
      <c r="BF784" s="184">
        <f t="shared" si="55"/>
        <v>0</v>
      </c>
      <c r="BG784" s="184">
        <f t="shared" si="56"/>
        <v>0</v>
      </c>
      <c r="BH784" s="184">
        <f t="shared" si="57"/>
        <v>0</v>
      </c>
      <c r="BI784" s="184">
        <f t="shared" si="58"/>
        <v>0</v>
      </c>
      <c r="BJ784" s="23" t="s">
        <v>79</v>
      </c>
      <c r="BK784" s="184">
        <f t="shared" si="59"/>
        <v>0</v>
      </c>
      <c r="BL784" s="23" t="s">
        <v>122</v>
      </c>
      <c r="BM784" s="23" t="s">
        <v>1587</v>
      </c>
    </row>
    <row r="785" spans="2:65" s="1" customFormat="1" ht="25.5" customHeight="1" x14ac:dyDescent="0.35">
      <c r="B785" s="172"/>
      <c r="C785" s="173" t="s">
        <v>1588</v>
      </c>
      <c r="D785" s="173" t="s">
        <v>206</v>
      </c>
      <c r="E785" s="174" t="s">
        <v>1589</v>
      </c>
      <c r="F785" s="175" t="s">
        <v>1590</v>
      </c>
      <c r="G785" s="176" t="s">
        <v>276</v>
      </c>
      <c r="H785" s="177">
        <v>54</v>
      </c>
      <c r="I785" s="178"/>
      <c r="J785" s="179">
        <f t="shared" si="50"/>
        <v>0</v>
      </c>
      <c r="K785" s="175" t="s">
        <v>210</v>
      </c>
      <c r="L785" s="40"/>
      <c r="M785" s="180" t="s">
        <v>5</v>
      </c>
      <c r="N785" s="181" t="s">
        <v>42</v>
      </c>
      <c r="O785" s="41"/>
      <c r="P785" s="182">
        <f t="shared" si="51"/>
        <v>0</v>
      </c>
      <c r="Q785" s="182">
        <v>0</v>
      </c>
      <c r="R785" s="182">
        <f t="shared" si="52"/>
        <v>0</v>
      </c>
      <c r="S785" s="182">
        <v>0</v>
      </c>
      <c r="T785" s="183">
        <f t="shared" si="53"/>
        <v>0</v>
      </c>
      <c r="AR785" s="23" t="s">
        <v>122</v>
      </c>
      <c r="AT785" s="23" t="s">
        <v>206</v>
      </c>
      <c r="AU785" s="23" t="s">
        <v>81</v>
      </c>
      <c r="AY785" s="23" t="s">
        <v>204</v>
      </c>
      <c r="BE785" s="184">
        <f t="shared" si="54"/>
        <v>0</v>
      </c>
      <c r="BF785" s="184">
        <f t="shared" si="55"/>
        <v>0</v>
      </c>
      <c r="BG785" s="184">
        <f t="shared" si="56"/>
        <v>0</v>
      </c>
      <c r="BH785" s="184">
        <f t="shared" si="57"/>
        <v>0</v>
      </c>
      <c r="BI785" s="184">
        <f t="shared" si="58"/>
        <v>0</v>
      </c>
      <c r="BJ785" s="23" t="s">
        <v>79</v>
      </c>
      <c r="BK785" s="184">
        <f t="shared" si="59"/>
        <v>0</v>
      </c>
      <c r="BL785" s="23" t="s">
        <v>122</v>
      </c>
      <c r="BM785" s="23" t="s">
        <v>1591</v>
      </c>
    </row>
    <row r="786" spans="2:65" s="1" customFormat="1" ht="38.25" customHeight="1" x14ac:dyDescent="0.35">
      <c r="B786" s="172"/>
      <c r="C786" s="173" t="s">
        <v>1592</v>
      </c>
      <c r="D786" s="173" t="s">
        <v>206</v>
      </c>
      <c r="E786" s="174" t="s">
        <v>1593</v>
      </c>
      <c r="F786" s="175" t="s">
        <v>1594</v>
      </c>
      <c r="G786" s="176" t="s">
        <v>265</v>
      </c>
      <c r="H786" s="177">
        <v>2.6760000000000002</v>
      </c>
      <c r="I786" s="178"/>
      <c r="J786" s="179">
        <f t="shared" si="50"/>
        <v>0</v>
      </c>
      <c r="K786" s="175" t="s">
        <v>210</v>
      </c>
      <c r="L786" s="40"/>
      <c r="M786" s="180" t="s">
        <v>5</v>
      </c>
      <c r="N786" s="181" t="s">
        <v>42</v>
      </c>
      <c r="O786" s="41"/>
      <c r="P786" s="182">
        <f t="shared" si="51"/>
        <v>0</v>
      </c>
      <c r="Q786" s="182">
        <v>0</v>
      </c>
      <c r="R786" s="182">
        <f t="shared" si="52"/>
        <v>0</v>
      </c>
      <c r="S786" s="182">
        <v>0</v>
      </c>
      <c r="T786" s="183">
        <f t="shared" si="53"/>
        <v>0</v>
      </c>
      <c r="AR786" s="23" t="s">
        <v>122</v>
      </c>
      <c r="AT786" s="23" t="s">
        <v>206</v>
      </c>
      <c r="AU786" s="23" t="s">
        <v>81</v>
      </c>
      <c r="AY786" s="23" t="s">
        <v>204</v>
      </c>
      <c r="BE786" s="184">
        <f t="shared" si="54"/>
        <v>0</v>
      </c>
      <c r="BF786" s="184">
        <f t="shared" si="55"/>
        <v>0</v>
      </c>
      <c r="BG786" s="184">
        <f t="shared" si="56"/>
        <v>0</v>
      </c>
      <c r="BH786" s="184">
        <f t="shared" si="57"/>
        <v>0</v>
      </c>
      <c r="BI786" s="184">
        <f t="shared" si="58"/>
        <v>0</v>
      </c>
      <c r="BJ786" s="23" t="s">
        <v>79</v>
      </c>
      <c r="BK786" s="184">
        <f t="shared" si="59"/>
        <v>0</v>
      </c>
      <c r="BL786" s="23" t="s">
        <v>122</v>
      </c>
      <c r="BM786" s="23" t="s">
        <v>1595</v>
      </c>
    </row>
    <row r="787" spans="2:65" s="10" customFormat="1" ht="29.9" customHeight="1" x14ac:dyDescent="0.35">
      <c r="B787" s="159"/>
      <c r="D787" s="160" t="s">
        <v>70</v>
      </c>
      <c r="E787" s="170" t="s">
        <v>1596</v>
      </c>
      <c r="F787" s="170" t="s">
        <v>1597</v>
      </c>
      <c r="I787" s="162"/>
      <c r="J787" s="171">
        <f>BK787</f>
        <v>0</v>
      </c>
      <c r="L787" s="159"/>
      <c r="M787" s="164"/>
      <c r="N787" s="165"/>
      <c r="O787" s="165"/>
      <c r="P787" s="166">
        <f>SUM(P788:P797)</f>
        <v>0</v>
      </c>
      <c r="Q787" s="165"/>
      <c r="R787" s="166">
        <f>SUM(R788:R797)</f>
        <v>2.4357544</v>
      </c>
      <c r="S787" s="165"/>
      <c r="T787" s="167">
        <f>SUM(T788:T797)</f>
        <v>0.42399940000000003</v>
      </c>
      <c r="AR787" s="160" t="s">
        <v>81</v>
      </c>
      <c r="AT787" s="168" t="s">
        <v>70</v>
      </c>
      <c r="AU787" s="168" t="s">
        <v>79</v>
      </c>
      <c r="AY787" s="160" t="s">
        <v>204</v>
      </c>
      <c r="BK787" s="169">
        <f>SUM(BK788:BK797)</f>
        <v>0</v>
      </c>
    </row>
    <row r="788" spans="2:65" s="1" customFormat="1" ht="16.5" customHeight="1" x14ac:dyDescent="0.35">
      <c r="B788" s="172"/>
      <c r="C788" s="173" t="s">
        <v>1598</v>
      </c>
      <c r="D788" s="173" t="s">
        <v>206</v>
      </c>
      <c r="E788" s="174" t="s">
        <v>1599</v>
      </c>
      <c r="F788" s="175" t="s">
        <v>1600</v>
      </c>
      <c r="G788" s="176" t="s">
        <v>276</v>
      </c>
      <c r="H788" s="177">
        <v>1367.74</v>
      </c>
      <c r="I788" s="178"/>
      <c r="J788" s="179">
        <f>ROUND(I788*H788,2)</f>
        <v>0</v>
      </c>
      <c r="K788" s="175" t="s">
        <v>210</v>
      </c>
      <c r="L788" s="40"/>
      <c r="M788" s="180" t="s">
        <v>5</v>
      </c>
      <c r="N788" s="181" t="s">
        <v>42</v>
      </c>
      <c r="O788" s="41"/>
      <c r="P788" s="182">
        <f>O788*H788</f>
        <v>0</v>
      </c>
      <c r="Q788" s="182">
        <v>1E-3</v>
      </c>
      <c r="R788" s="182">
        <f>Q788*H788</f>
        <v>1.36774</v>
      </c>
      <c r="S788" s="182">
        <v>3.1E-4</v>
      </c>
      <c r="T788" s="183">
        <f>S788*H788</f>
        <v>0.42399940000000003</v>
      </c>
      <c r="AR788" s="23" t="s">
        <v>122</v>
      </c>
      <c r="AT788" s="23" t="s">
        <v>206</v>
      </c>
      <c r="AU788" s="23" t="s">
        <v>81</v>
      </c>
      <c r="AY788" s="23" t="s">
        <v>204</v>
      </c>
      <c r="BE788" s="184">
        <f>IF(N788="základní",J788,0)</f>
        <v>0</v>
      </c>
      <c r="BF788" s="184">
        <f>IF(N788="snížená",J788,0)</f>
        <v>0</v>
      </c>
      <c r="BG788" s="184">
        <f>IF(N788="zákl. přenesená",J788,0)</f>
        <v>0</v>
      </c>
      <c r="BH788" s="184">
        <f>IF(N788="sníž. přenesená",J788,0)</f>
        <v>0</v>
      </c>
      <c r="BI788" s="184">
        <f>IF(N788="nulová",J788,0)</f>
        <v>0</v>
      </c>
      <c r="BJ788" s="23" t="s">
        <v>79</v>
      </c>
      <c r="BK788" s="184">
        <f>ROUND(I788*H788,2)</f>
        <v>0</v>
      </c>
      <c r="BL788" s="23" t="s">
        <v>122</v>
      </c>
      <c r="BM788" s="23" t="s">
        <v>1601</v>
      </c>
    </row>
    <row r="789" spans="2:65" s="13" customFormat="1" x14ac:dyDescent="0.35">
      <c r="B789" s="202"/>
      <c r="D789" s="186" t="s">
        <v>213</v>
      </c>
      <c r="E789" s="203" t="s">
        <v>5</v>
      </c>
      <c r="F789" s="204" t="s">
        <v>1602</v>
      </c>
      <c r="H789" s="203" t="s">
        <v>5</v>
      </c>
      <c r="I789" s="205"/>
      <c r="L789" s="202"/>
      <c r="M789" s="206"/>
      <c r="N789" s="207"/>
      <c r="O789" s="207"/>
      <c r="P789" s="207"/>
      <c r="Q789" s="207"/>
      <c r="R789" s="207"/>
      <c r="S789" s="207"/>
      <c r="T789" s="208"/>
      <c r="AT789" s="203" t="s">
        <v>213</v>
      </c>
      <c r="AU789" s="203" t="s">
        <v>81</v>
      </c>
      <c r="AV789" s="13" t="s">
        <v>79</v>
      </c>
      <c r="AW789" s="13" t="s">
        <v>35</v>
      </c>
      <c r="AX789" s="13" t="s">
        <v>71</v>
      </c>
      <c r="AY789" s="203" t="s">
        <v>204</v>
      </c>
    </row>
    <row r="790" spans="2:65" s="11" customFormat="1" x14ac:dyDescent="0.35">
      <c r="B790" s="185"/>
      <c r="D790" s="186" t="s">
        <v>213</v>
      </c>
      <c r="E790" s="187" t="s">
        <v>5</v>
      </c>
      <c r="F790" s="188" t="s">
        <v>1603</v>
      </c>
      <c r="H790" s="189">
        <v>984</v>
      </c>
      <c r="I790" s="190"/>
      <c r="L790" s="185"/>
      <c r="M790" s="191"/>
      <c r="N790" s="192"/>
      <c r="O790" s="192"/>
      <c r="P790" s="192"/>
      <c r="Q790" s="192"/>
      <c r="R790" s="192"/>
      <c r="S790" s="192"/>
      <c r="T790" s="193"/>
      <c r="AT790" s="187" t="s">
        <v>213</v>
      </c>
      <c r="AU790" s="187" t="s">
        <v>81</v>
      </c>
      <c r="AV790" s="11" t="s">
        <v>81</v>
      </c>
      <c r="AW790" s="11" t="s">
        <v>35</v>
      </c>
      <c r="AX790" s="11" t="s">
        <v>71</v>
      </c>
      <c r="AY790" s="187" t="s">
        <v>204</v>
      </c>
    </row>
    <row r="791" spans="2:65" s="11" customFormat="1" x14ac:dyDescent="0.35">
      <c r="B791" s="185"/>
      <c r="D791" s="186" t="s">
        <v>213</v>
      </c>
      <c r="E791" s="187" t="s">
        <v>5</v>
      </c>
      <c r="F791" s="188" t="s">
        <v>1604</v>
      </c>
      <c r="H791" s="189">
        <v>383.74</v>
      </c>
      <c r="I791" s="190"/>
      <c r="L791" s="185"/>
      <c r="M791" s="191"/>
      <c r="N791" s="192"/>
      <c r="O791" s="192"/>
      <c r="P791" s="192"/>
      <c r="Q791" s="192"/>
      <c r="R791" s="192"/>
      <c r="S791" s="192"/>
      <c r="T791" s="193"/>
      <c r="AT791" s="187" t="s">
        <v>213</v>
      </c>
      <c r="AU791" s="187" t="s">
        <v>81</v>
      </c>
      <c r="AV791" s="11" t="s">
        <v>81</v>
      </c>
      <c r="AW791" s="11" t="s">
        <v>35</v>
      </c>
      <c r="AX791" s="11" t="s">
        <v>71</v>
      </c>
      <c r="AY791" s="187" t="s">
        <v>204</v>
      </c>
    </row>
    <row r="792" spans="2:65" s="12" customFormat="1" x14ac:dyDescent="0.35">
      <c r="B792" s="194"/>
      <c r="D792" s="186" t="s">
        <v>213</v>
      </c>
      <c r="E792" s="195" t="s">
        <v>5</v>
      </c>
      <c r="F792" s="196" t="s">
        <v>215</v>
      </c>
      <c r="H792" s="197">
        <v>1367.74</v>
      </c>
      <c r="I792" s="198"/>
      <c r="L792" s="194"/>
      <c r="M792" s="199"/>
      <c r="N792" s="200"/>
      <c r="O792" s="200"/>
      <c r="P792" s="200"/>
      <c r="Q792" s="200"/>
      <c r="R792" s="200"/>
      <c r="S792" s="200"/>
      <c r="T792" s="201"/>
      <c r="AT792" s="195" t="s">
        <v>213</v>
      </c>
      <c r="AU792" s="195" t="s">
        <v>81</v>
      </c>
      <c r="AV792" s="12" t="s">
        <v>211</v>
      </c>
      <c r="AW792" s="12" t="s">
        <v>35</v>
      </c>
      <c r="AX792" s="12" t="s">
        <v>79</v>
      </c>
      <c r="AY792" s="195" t="s">
        <v>204</v>
      </c>
    </row>
    <row r="793" spans="2:65" s="1" customFormat="1" ht="25.5" customHeight="1" x14ac:dyDescent="0.35">
      <c r="B793" s="172"/>
      <c r="C793" s="173" t="s">
        <v>1605</v>
      </c>
      <c r="D793" s="173" t="s">
        <v>206</v>
      </c>
      <c r="E793" s="174" t="s">
        <v>1606</v>
      </c>
      <c r="F793" s="175" t="s">
        <v>1607</v>
      </c>
      <c r="G793" s="176" t="s">
        <v>276</v>
      </c>
      <c r="H793" s="177">
        <v>2225.0300000000002</v>
      </c>
      <c r="I793" s="178"/>
      <c r="J793" s="179">
        <f>ROUND(I793*H793,2)</f>
        <v>0</v>
      </c>
      <c r="K793" s="175" t="s">
        <v>210</v>
      </c>
      <c r="L793" s="40"/>
      <c r="M793" s="180" t="s">
        <v>5</v>
      </c>
      <c r="N793" s="181" t="s">
        <v>42</v>
      </c>
      <c r="O793" s="41"/>
      <c r="P793" s="182">
        <f>O793*H793</f>
        <v>0</v>
      </c>
      <c r="Q793" s="182">
        <v>2.0000000000000001E-4</v>
      </c>
      <c r="R793" s="182">
        <f>Q793*H793</f>
        <v>0.44500600000000007</v>
      </c>
      <c r="S793" s="182">
        <v>0</v>
      </c>
      <c r="T793" s="183">
        <f>S793*H793</f>
        <v>0</v>
      </c>
      <c r="AR793" s="23" t="s">
        <v>122</v>
      </c>
      <c r="AT793" s="23" t="s">
        <v>206</v>
      </c>
      <c r="AU793" s="23" t="s">
        <v>81</v>
      </c>
      <c r="AY793" s="23" t="s">
        <v>204</v>
      </c>
      <c r="BE793" s="184">
        <f>IF(N793="základní",J793,0)</f>
        <v>0</v>
      </c>
      <c r="BF793" s="184">
        <f>IF(N793="snížená",J793,0)</f>
        <v>0</v>
      </c>
      <c r="BG793" s="184">
        <f>IF(N793="zákl. přenesená",J793,0)</f>
        <v>0</v>
      </c>
      <c r="BH793" s="184">
        <f>IF(N793="sníž. přenesená",J793,0)</f>
        <v>0</v>
      </c>
      <c r="BI793" s="184">
        <f>IF(N793="nulová",J793,0)</f>
        <v>0</v>
      </c>
      <c r="BJ793" s="23" t="s">
        <v>79</v>
      </c>
      <c r="BK793" s="184">
        <f>ROUND(I793*H793,2)</f>
        <v>0</v>
      </c>
      <c r="BL793" s="23" t="s">
        <v>122</v>
      </c>
      <c r="BM793" s="23" t="s">
        <v>1608</v>
      </c>
    </row>
    <row r="794" spans="2:65" s="11" customFormat="1" x14ac:dyDescent="0.35">
      <c r="B794" s="185"/>
      <c r="D794" s="186" t="s">
        <v>213</v>
      </c>
      <c r="E794" s="187" t="s">
        <v>5</v>
      </c>
      <c r="F794" s="188" t="s">
        <v>1609</v>
      </c>
      <c r="H794" s="189">
        <v>2200.25</v>
      </c>
      <c r="I794" s="190"/>
      <c r="L794" s="185"/>
      <c r="M794" s="191"/>
      <c r="N794" s="192"/>
      <c r="O794" s="192"/>
      <c r="P794" s="192"/>
      <c r="Q794" s="192"/>
      <c r="R794" s="192"/>
      <c r="S794" s="192"/>
      <c r="T794" s="193"/>
      <c r="AT794" s="187" t="s">
        <v>213</v>
      </c>
      <c r="AU794" s="187" t="s">
        <v>81</v>
      </c>
      <c r="AV794" s="11" t="s">
        <v>81</v>
      </c>
      <c r="AW794" s="11" t="s">
        <v>35</v>
      </c>
      <c r="AX794" s="11" t="s">
        <v>71</v>
      </c>
      <c r="AY794" s="187" t="s">
        <v>204</v>
      </c>
    </row>
    <row r="795" spans="2:65" s="11" customFormat="1" x14ac:dyDescent="0.35">
      <c r="B795" s="185"/>
      <c r="D795" s="186" t="s">
        <v>213</v>
      </c>
      <c r="E795" s="187" t="s">
        <v>5</v>
      </c>
      <c r="F795" s="188" t="s">
        <v>1610</v>
      </c>
      <c r="H795" s="189">
        <v>24.78</v>
      </c>
      <c r="I795" s="190"/>
      <c r="L795" s="185"/>
      <c r="M795" s="191"/>
      <c r="N795" s="192"/>
      <c r="O795" s="192"/>
      <c r="P795" s="192"/>
      <c r="Q795" s="192"/>
      <c r="R795" s="192"/>
      <c r="S795" s="192"/>
      <c r="T795" s="193"/>
      <c r="AT795" s="187" t="s">
        <v>213</v>
      </c>
      <c r="AU795" s="187" t="s">
        <v>81</v>
      </c>
      <c r="AV795" s="11" t="s">
        <v>81</v>
      </c>
      <c r="AW795" s="11" t="s">
        <v>35</v>
      </c>
      <c r="AX795" s="11" t="s">
        <v>71</v>
      </c>
      <c r="AY795" s="187" t="s">
        <v>204</v>
      </c>
    </row>
    <row r="796" spans="2:65" s="12" customFormat="1" x14ac:dyDescent="0.35">
      <c r="B796" s="194"/>
      <c r="D796" s="186" t="s">
        <v>213</v>
      </c>
      <c r="E796" s="195" t="s">
        <v>5</v>
      </c>
      <c r="F796" s="196" t="s">
        <v>215</v>
      </c>
      <c r="H796" s="197">
        <v>2225.0300000000002</v>
      </c>
      <c r="I796" s="198"/>
      <c r="L796" s="194"/>
      <c r="M796" s="199"/>
      <c r="N796" s="200"/>
      <c r="O796" s="200"/>
      <c r="P796" s="200"/>
      <c r="Q796" s="200"/>
      <c r="R796" s="200"/>
      <c r="S796" s="200"/>
      <c r="T796" s="201"/>
      <c r="AT796" s="195" t="s">
        <v>213</v>
      </c>
      <c r="AU796" s="195" t="s">
        <v>81</v>
      </c>
      <c r="AV796" s="12" t="s">
        <v>211</v>
      </c>
      <c r="AW796" s="12" t="s">
        <v>35</v>
      </c>
      <c r="AX796" s="12" t="s">
        <v>79</v>
      </c>
      <c r="AY796" s="195" t="s">
        <v>204</v>
      </c>
    </row>
    <row r="797" spans="2:65" s="1" customFormat="1" ht="16.5" customHeight="1" x14ac:dyDescent="0.35">
      <c r="B797" s="172"/>
      <c r="C797" s="173" t="s">
        <v>1611</v>
      </c>
      <c r="D797" s="173" t="s">
        <v>206</v>
      </c>
      <c r="E797" s="174" t="s">
        <v>1612</v>
      </c>
      <c r="F797" s="175" t="s">
        <v>1613</v>
      </c>
      <c r="G797" s="176" t="s">
        <v>276</v>
      </c>
      <c r="H797" s="177">
        <v>2225.0300000000002</v>
      </c>
      <c r="I797" s="178"/>
      <c r="J797" s="179">
        <f>ROUND(I797*H797,2)</f>
        <v>0</v>
      </c>
      <c r="K797" s="175" t="s">
        <v>5</v>
      </c>
      <c r="L797" s="40"/>
      <c r="M797" s="180" t="s">
        <v>5</v>
      </c>
      <c r="N797" s="219" t="s">
        <v>42</v>
      </c>
      <c r="O797" s="220"/>
      <c r="P797" s="221">
        <f>O797*H797</f>
        <v>0</v>
      </c>
      <c r="Q797" s="221">
        <v>2.7999999999999998E-4</v>
      </c>
      <c r="R797" s="221">
        <f>Q797*H797</f>
        <v>0.62300840000000002</v>
      </c>
      <c r="S797" s="221">
        <v>0</v>
      </c>
      <c r="T797" s="222">
        <f>S797*H797</f>
        <v>0</v>
      </c>
      <c r="AR797" s="23" t="s">
        <v>122</v>
      </c>
      <c r="AT797" s="23" t="s">
        <v>206</v>
      </c>
      <c r="AU797" s="23" t="s">
        <v>81</v>
      </c>
      <c r="AY797" s="23" t="s">
        <v>204</v>
      </c>
      <c r="BE797" s="184">
        <f>IF(N797="základní",J797,0)</f>
        <v>0</v>
      </c>
      <c r="BF797" s="184">
        <f>IF(N797="snížená",J797,0)</f>
        <v>0</v>
      </c>
      <c r="BG797" s="184">
        <f>IF(N797="zákl. přenesená",J797,0)</f>
        <v>0</v>
      </c>
      <c r="BH797" s="184">
        <f>IF(N797="sníž. přenesená",J797,0)</f>
        <v>0</v>
      </c>
      <c r="BI797" s="184">
        <f>IF(N797="nulová",J797,0)</f>
        <v>0</v>
      </c>
      <c r="BJ797" s="23" t="s">
        <v>79</v>
      </c>
      <c r="BK797" s="184">
        <f>ROUND(I797*H797,2)</f>
        <v>0</v>
      </c>
      <c r="BL797" s="23" t="s">
        <v>122</v>
      </c>
      <c r="BM797" s="23" t="s">
        <v>1614</v>
      </c>
    </row>
    <row r="798" spans="2:65" s="1" customFormat="1" ht="7" customHeight="1" x14ac:dyDescent="0.35">
      <c r="B798" s="55"/>
      <c r="C798" s="56"/>
      <c r="D798" s="56"/>
      <c r="E798" s="56"/>
      <c r="F798" s="56"/>
      <c r="G798" s="56"/>
      <c r="H798" s="56"/>
      <c r="I798" s="126"/>
      <c r="J798" s="56"/>
      <c r="K798" s="56"/>
      <c r="L798" s="40"/>
    </row>
  </sheetData>
  <sheetProtection algorithmName="SHA-512" hashValue="mt/gQRHbLCRHFEZox3nCPGirUHBgeXkhw7EQju74PZVBe2MhCcqs9H6R2AmNaTFn9vOmxhAul9Oe8Cvoh7moRQ==" saltValue="jKGDobWfE1S1AIIkwDXZ2A==" spinCount="100000" sheet="1" objects="1" scenarios="1" selectLockedCells="1"/>
  <autoFilter ref="C99:K797"/>
  <mergeCells count="10">
    <mergeCell ref="J51:J52"/>
    <mergeCell ref="E90:H90"/>
    <mergeCell ref="E92:H9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5"/>
  <cols>
    <col min="1" max="1" width="8.375" customWidth="1"/>
    <col min="2" max="2" width="1.625" customWidth="1"/>
    <col min="3" max="3" width="4.125" customWidth="1"/>
    <col min="4" max="4" width="4.375" customWidth="1"/>
    <col min="5" max="5" width="17.125" customWidth="1"/>
    <col min="6" max="6" width="75" customWidth="1"/>
    <col min="7" max="7" width="8.625" customWidth="1"/>
    <col min="8" max="8" width="11.125" customWidth="1"/>
    <col min="9" max="9" width="12.625" style="98" customWidth="1"/>
    <col min="10" max="10" width="23.5" customWidth="1"/>
    <col min="11" max="11" width="15.5" customWidth="1"/>
    <col min="13" max="18" width="9.375" hidden="1"/>
    <col min="19" max="19" width="8.125" hidden="1" customWidth="1"/>
    <col min="20" max="20" width="29.625" hidden="1" customWidth="1"/>
    <col min="21" max="21" width="16.375" hidden="1" customWidth="1"/>
    <col min="22" max="22" width="12.375" customWidth="1"/>
    <col min="23" max="23" width="16.375" customWidth="1"/>
    <col min="24" max="24" width="12.375" customWidth="1"/>
    <col min="25" max="25" width="15" customWidth="1"/>
    <col min="26" max="26" width="11" customWidth="1"/>
    <col min="27" max="27" width="15" customWidth="1"/>
    <col min="28" max="28" width="16.375" customWidth="1"/>
    <col min="29" max="29" width="11" customWidth="1"/>
    <col min="30" max="30" width="15" customWidth="1"/>
    <col min="31" max="31" width="16.375" customWidth="1"/>
    <col min="44" max="65" width="9.375" hidden="1"/>
  </cols>
  <sheetData>
    <row r="1" spans="1:70" ht="21.75" customHeight="1" x14ac:dyDescent="0.35">
      <c r="A1" s="20"/>
      <c r="B1" s="99"/>
      <c r="C1" s="99"/>
      <c r="D1" s="100" t="s">
        <v>1</v>
      </c>
      <c r="E1" s="99"/>
      <c r="F1" s="101" t="s">
        <v>151</v>
      </c>
      <c r="G1" s="349" t="s">
        <v>152</v>
      </c>
      <c r="H1" s="349"/>
      <c r="I1" s="102"/>
      <c r="J1" s="101" t="s">
        <v>153</v>
      </c>
      <c r="K1" s="100" t="s">
        <v>154</v>
      </c>
      <c r="L1" s="101" t="s">
        <v>155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7" customHeight="1" x14ac:dyDescent="0.35">
      <c r="L2" s="313" t="s">
        <v>8</v>
      </c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23" t="s">
        <v>133</v>
      </c>
    </row>
    <row r="3" spans="1:70" ht="7" customHeight="1" x14ac:dyDescent="0.35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81</v>
      </c>
    </row>
    <row r="4" spans="1:70" ht="37" customHeight="1" x14ac:dyDescent="0.35">
      <c r="B4" s="27"/>
      <c r="C4" s="28"/>
      <c r="D4" s="29" t="s">
        <v>156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7" customHeight="1" x14ac:dyDescent="0.35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x14ac:dyDescent="0.3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 x14ac:dyDescent="0.35">
      <c r="B7" s="27"/>
      <c r="C7" s="28"/>
      <c r="D7" s="28"/>
      <c r="E7" s="350" t="str">
        <f>'Rekapitulace stavby'!K6</f>
        <v>Nové pracoviště magnetické rezonance a interního příjmu včetně reorganizace 1.PP</v>
      </c>
      <c r="F7" s="351"/>
      <c r="G7" s="351"/>
      <c r="H7" s="351"/>
      <c r="I7" s="104"/>
      <c r="J7" s="28"/>
      <c r="K7" s="30"/>
    </row>
    <row r="8" spans="1:70" s="1" customFormat="1" x14ac:dyDescent="0.35">
      <c r="B8" s="40"/>
      <c r="C8" s="41"/>
      <c r="D8" s="36" t="s">
        <v>157</v>
      </c>
      <c r="E8" s="41"/>
      <c r="F8" s="41"/>
      <c r="G8" s="41"/>
      <c r="H8" s="41"/>
      <c r="I8" s="105"/>
      <c r="J8" s="41"/>
      <c r="K8" s="44"/>
    </row>
    <row r="9" spans="1:70" s="1" customFormat="1" ht="37" customHeight="1" x14ac:dyDescent="0.35">
      <c r="B9" s="40"/>
      <c r="C9" s="41"/>
      <c r="D9" s="41"/>
      <c r="E9" s="352" t="s">
        <v>1678</v>
      </c>
      <c r="F9" s="353"/>
      <c r="G9" s="353"/>
      <c r="H9" s="353"/>
      <c r="I9" s="105"/>
      <c r="J9" s="41"/>
      <c r="K9" s="44"/>
    </row>
    <row r="10" spans="1:70" s="1" customFormat="1" x14ac:dyDescent="0.35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" customHeight="1" x14ac:dyDescent="0.35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" customHeight="1" x14ac:dyDescent="0.35">
      <c r="B12" s="40"/>
      <c r="C12" s="41"/>
      <c r="D12" s="36" t="s">
        <v>23</v>
      </c>
      <c r="E12" s="41"/>
      <c r="F12" s="34" t="s">
        <v>24</v>
      </c>
      <c r="G12" s="41"/>
      <c r="H12" s="41"/>
      <c r="I12" s="106" t="s">
        <v>25</v>
      </c>
      <c r="J12" s="107" t="str">
        <f>'Rekapitulace stavby'!AN8</f>
        <v>8. 2. 2018</v>
      </c>
      <c r="K12" s="44"/>
    </row>
    <row r="13" spans="1:70" s="1" customFormat="1" ht="10.75" customHeight="1" x14ac:dyDescent="0.35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" customHeight="1" x14ac:dyDescent="0.35">
      <c r="B14" s="40"/>
      <c r="C14" s="41"/>
      <c r="D14" s="36" t="s">
        <v>27</v>
      </c>
      <c r="E14" s="41"/>
      <c r="F14" s="41"/>
      <c r="G14" s="41"/>
      <c r="H14" s="41"/>
      <c r="I14" s="106" t="s">
        <v>28</v>
      </c>
      <c r="J14" s="34" t="s">
        <v>5</v>
      </c>
      <c r="K14" s="44"/>
    </row>
    <row r="15" spans="1:70" s="1" customFormat="1" ht="18" customHeight="1" x14ac:dyDescent="0.35">
      <c r="B15" s="40"/>
      <c r="C15" s="41"/>
      <c r="D15" s="41"/>
      <c r="E15" s="34" t="s">
        <v>29</v>
      </c>
      <c r="F15" s="41"/>
      <c r="G15" s="41"/>
      <c r="H15" s="41"/>
      <c r="I15" s="106" t="s">
        <v>30</v>
      </c>
      <c r="J15" s="34" t="s">
        <v>5</v>
      </c>
      <c r="K15" s="44"/>
    </row>
    <row r="16" spans="1:70" s="1" customFormat="1" ht="7" customHeight="1" x14ac:dyDescent="0.35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" customHeight="1" x14ac:dyDescent="0.35">
      <c r="B17" s="40"/>
      <c r="C17" s="41"/>
      <c r="D17" s="36" t="s">
        <v>31</v>
      </c>
      <c r="E17" s="41"/>
      <c r="F17" s="41"/>
      <c r="G17" s="41"/>
      <c r="H17" s="41"/>
      <c r="I17" s="106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5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7" customHeight="1" x14ac:dyDescent="0.35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" customHeight="1" x14ac:dyDescent="0.35">
      <c r="B20" s="40"/>
      <c r="C20" s="41"/>
      <c r="D20" s="36" t="s">
        <v>33</v>
      </c>
      <c r="E20" s="41"/>
      <c r="F20" s="41"/>
      <c r="G20" s="41"/>
      <c r="H20" s="41"/>
      <c r="I20" s="106" t="s">
        <v>28</v>
      </c>
      <c r="J20" s="34" t="s">
        <v>5</v>
      </c>
      <c r="K20" s="44"/>
    </row>
    <row r="21" spans="2:11" s="1" customFormat="1" ht="18" customHeight="1" x14ac:dyDescent="0.35">
      <c r="B21" s="40"/>
      <c r="C21" s="41"/>
      <c r="D21" s="41"/>
      <c r="E21" s="34" t="s">
        <v>34</v>
      </c>
      <c r="F21" s="41"/>
      <c r="G21" s="41"/>
      <c r="H21" s="41"/>
      <c r="I21" s="106" t="s">
        <v>30</v>
      </c>
      <c r="J21" s="34" t="s">
        <v>5</v>
      </c>
      <c r="K21" s="44"/>
    </row>
    <row r="22" spans="2:11" s="1" customFormat="1" ht="7" customHeight="1" x14ac:dyDescent="0.35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" customHeight="1" x14ac:dyDescent="0.35">
      <c r="B23" s="40"/>
      <c r="C23" s="41"/>
      <c r="D23" s="36" t="s">
        <v>36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 x14ac:dyDescent="0.35">
      <c r="B24" s="108"/>
      <c r="C24" s="109"/>
      <c r="D24" s="109"/>
      <c r="E24" s="338" t="s">
        <v>5</v>
      </c>
      <c r="F24" s="338"/>
      <c r="G24" s="338"/>
      <c r="H24" s="338"/>
      <c r="I24" s="110"/>
      <c r="J24" s="109"/>
      <c r="K24" s="111"/>
    </row>
    <row r="25" spans="2:11" s="1" customFormat="1" ht="7" customHeight="1" x14ac:dyDescent="0.35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7" customHeight="1" x14ac:dyDescent="0.35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4" customHeight="1" x14ac:dyDescent="0.35">
      <c r="B27" s="40"/>
      <c r="C27" s="41"/>
      <c r="D27" s="114" t="s">
        <v>37</v>
      </c>
      <c r="E27" s="41"/>
      <c r="F27" s="41"/>
      <c r="G27" s="41"/>
      <c r="H27" s="41"/>
      <c r="I27" s="105"/>
      <c r="J27" s="115">
        <f>ROUND(J78,2)</f>
        <v>0</v>
      </c>
      <c r="K27" s="44"/>
    </row>
    <row r="28" spans="2:11" s="1" customFormat="1" ht="7" customHeight="1" x14ac:dyDescent="0.35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" customHeight="1" x14ac:dyDescent="0.35">
      <c r="B29" s="40"/>
      <c r="C29" s="41"/>
      <c r="D29" s="41"/>
      <c r="E29" s="41"/>
      <c r="F29" s="45" t="s">
        <v>39</v>
      </c>
      <c r="G29" s="41"/>
      <c r="H29" s="41"/>
      <c r="I29" s="116" t="s">
        <v>38</v>
      </c>
      <c r="J29" s="45" t="s">
        <v>40</v>
      </c>
      <c r="K29" s="44"/>
    </row>
    <row r="30" spans="2:11" s="1" customFormat="1" ht="14.4" customHeight="1" x14ac:dyDescent="0.35">
      <c r="B30" s="40"/>
      <c r="C30" s="41"/>
      <c r="D30" s="48" t="s">
        <v>41</v>
      </c>
      <c r="E30" s="48" t="s">
        <v>42</v>
      </c>
      <c r="F30" s="117">
        <f>ROUND(SUM(BE78:BE81), 2)</f>
        <v>0</v>
      </c>
      <c r="G30" s="41"/>
      <c r="H30" s="41"/>
      <c r="I30" s="118">
        <v>0.21</v>
      </c>
      <c r="J30" s="117">
        <f>ROUND(ROUND((SUM(BE78:BE81)), 2)*I30, 2)</f>
        <v>0</v>
      </c>
      <c r="K30" s="44"/>
    </row>
    <row r="31" spans="2:11" s="1" customFormat="1" ht="14.4" customHeight="1" x14ac:dyDescent="0.35">
      <c r="B31" s="40"/>
      <c r="C31" s="41"/>
      <c r="D31" s="41"/>
      <c r="E31" s="48" t="s">
        <v>43</v>
      </c>
      <c r="F31" s="117">
        <f>ROUND(SUM(BF78:BF81), 2)</f>
        <v>0</v>
      </c>
      <c r="G31" s="41"/>
      <c r="H31" s="41"/>
      <c r="I31" s="118">
        <v>0.15</v>
      </c>
      <c r="J31" s="117">
        <f>ROUND(ROUND((SUM(BF78:BF81)), 2)*I31, 2)</f>
        <v>0</v>
      </c>
      <c r="K31" s="44"/>
    </row>
    <row r="32" spans="2:11" s="1" customFormat="1" ht="14.4" hidden="1" customHeight="1" x14ac:dyDescent="0.35">
      <c r="B32" s="40"/>
      <c r="C32" s="41"/>
      <c r="D32" s="41"/>
      <c r="E32" s="48" t="s">
        <v>44</v>
      </c>
      <c r="F32" s="117">
        <f>ROUND(SUM(BG78:BG81),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" hidden="1" customHeight="1" x14ac:dyDescent="0.35">
      <c r="B33" s="40"/>
      <c r="C33" s="41"/>
      <c r="D33" s="41"/>
      <c r="E33" s="48" t="s">
        <v>45</v>
      </c>
      <c r="F33" s="117">
        <f>ROUND(SUM(BH78:BH81),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" hidden="1" customHeight="1" x14ac:dyDescent="0.35">
      <c r="B34" s="40"/>
      <c r="C34" s="41"/>
      <c r="D34" s="41"/>
      <c r="E34" s="48" t="s">
        <v>46</v>
      </c>
      <c r="F34" s="117">
        <f>ROUND(SUM(BI78:BI81),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7" customHeight="1" x14ac:dyDescent="0.35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4" customHeight="1" x14ac:dyDescent="0.35">
      <c r="B36" s="40"/>
      <c r="C36" s="119"/>
      <c r="D36" s="120" t="s">
        <v>47</v>
      </c>
      <c r="E36" s="70"/>
      <c r="F36" s="70"/>
      <c r="G36" s="121" t="s">
        <v>48</v>
      </c>
      <c r="H36" s="122" t="s">
        <v>49</v>
      </c>
      <c r="I36" s="123"/>
      <c r="J36" s="124">
        <f>SUM(J27:J34)</f>
        <v>0</v>
      </c>
      <c r="K36" s="125"/>
    </row>
    <row r="37" spans="2:11" s="1" customFormat="1" ht="14.4" customHeight="1" x14ac:dyDescent="0.35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7" customHeight="1" x14ac:dyDescent="0.35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7" customHeight="1" x14ac:dyDescent="0.35">
      <c r="B42" s="40"/>
      <c r="C42" s="29" t="s">
        <v>159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7" customHeight="1" x14ac:dyDescent="0.35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" customHeight="1" x14ac:dyDescent="0.35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 x14ac:dyDescent="0.35">
      <c r="B45" s="40"/>
      <c r="C45" s="41"/>
      <c r="D45" s="41"/>
      <c r="E45" s="350" t="str">
        <f>E7</f>
        <v>Nové pracoviště magnetické rezonance a interního příjmu včetně reorganizace 1.PP</v>
      </c>
      <c r="F45" s="351"/>
      <c r="G45" s="351"/>
      <c r="H45" s="351"/>
      <c r="I45" s="105"/>
      <c r="J45" s="41"/>
      <c r="K45" s="44"/>
    </row>
    <row r="46" spans="2:11" s="1" customFormat="1" ht="14.4" customHeight="1" x14ac:dyDescent="0.35">
      <c r="B46" s="40"/>
      <c r="C46" s="36" t="s">
        <v>157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 x14ac:dyDescent="0.35">
      <c r="B47" s="40"/>
      <c r="C47" s="41"/>
      <c r="D47" s="41"/>
      <c r="E47" s="352" t="str">
        <f>E9</f>
        <v>19 - NN - přípojka</v>
      </c>
      <c r="F47" s="353"/>
      <c r="G47" s="353"/>
      <c r="H47" s="353"/>
      <c r="I47" s="105"/>
      <c r="J47" s="41"/>
      <c r="K47" s="44"/>
    </row>
    <row r="48" spans="2:11" s="1" customFormat="1" ht="7" customHeight="1" x14ac:dyDescent="0.35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 x14ac:dyDescent="0.35">
      <c r="B49" s="40"/>
      <c r="C49" s="36" t="s">
        <v>23</v>
      </c>
      <c r="D49" s="41"/>
      <c r="E49" s="41"/>
      <c r="F49" s="34" t="str">
        <f>F12</f>
        <v>pavilon I,Nemocnice Děčín</v>
      </c>
      <c r="G49" s="41"/>
      <c r="H49" s="41"/>
      <c r="I49" s="106" t="s">
        <v>25</v>
      </c>
      <c r="J49" s="107" t="str">
        <f>IF(J12="","",J12)</f>
        <v>8. 2. 2018</v>
      </c>
      <c r="K49" s="44"/>
    </row>
    <row r="50" spans="2:47" s="1" customFormat="1" ht="7" customHeight="1" x14ac:dyDescent="0.35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x14ac:dyDescent="0.35">
      <c r="B51" s="40"/>
      <c r="C51" s="36" t="s">
        <v>27</v>
      </c>
      <c r="D51" s="41"/>
      <c r="E51" s="41"/>
      <c r="F51" s="34" t="str">
        <f>E15</f>
        <v>Krajská zdravotní, a.s. - Nemocnice Děčín, o.z.</v>
      </c>
      <c r="G51" s="41"/>
      <c r="H51" s="41"/>
      <c r="I51" s="106" t="s">
        <v>33</v>
      </c>
      <c r="J51" s="338" t="str">
        <f>E21</f>
        <v>JIKA CZ, ing Jiří Slánský</v>
      </c>
      <c r="K51" s="44"/>
    </row>
    <row r="52" spans="2:47" s="1" customFormat="1" ht="14.4" customHeight="1" x14ac:dyDescent="0.35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05"/>
      <c r="J52" s="345"/>
      <c r="K52" s="44"/>
    </row>
    <row r="53" spans="2:47" s="1" customFormat="1" ht="10.25" customHeight="1" x14ac:dyDescent="0.35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 x14ac:dyDescent="0.35">
      <c r="B54" s="40"/>
      <c r="C54" s="129" t="s">
        <v>160</v>
      </c>
      <c r="D54" s="119"/>
      <c r="E54" s="119"/>
      <c r="F54" s="119"/>
      <c r="G54" s="119"/>
      <c r="H54" s="119"/>
      <c r="I54" s="130"/>
      <c r="J54" s="131" t="s">
        <v>161</v>
      </c>
      <c r="K54" s="132"/>
    </row>
    <row r="55" spans="2:47" s="1" customFormat="1" ht="10.25" customHeight="1" x14ac:dyDescent="0.35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 x14ac:dyDescent="0.35">
      <c r="B56" s="40"/>
      <c r="C56" s="133" t="s">
        <v>162</v>
      </c>
      <c r="D56" s="41"/>
      <c r="E56" s="41"/>
      <c r="F56" s="41"/>
      <c r="G56" s="41"/>
      <c r="H56" s="41"/>
      <c r="I56" s="105"/>
      <c r="J56" s="115">
        <f>J78</f>
        <v>0</v>
      </c>
      <c r="K56" s="44"/>
      <c r="AU56" s="23" t="s">
        <v>163</v>
      </c>
    </row>
    <row r="57" spans="2:47" s="7" customFormat="1" ht="25" customHeight="1" x14ac:dyDescent="0.35">
      <c r="B57" s="134"/>
      <c r="C57" s="135"/>
      <c r="D57" s="136" t="s">
        <v>1618</v>
      </c>
      <c r="E57" s="137"/>
      <c r="F57" s="137"/>
      <c r="G57" s="137"/>
      <c r="H57" s="137"/>
      <c r="I57" s="138"/>
      <c r="J57" s="139">
        <f>J79</f>
        <v>0</v>
      </c>
      <c r="K57" s="140"/>
    </row>
    <row r="58" spans="2:47" s="8" customFormat="1" ht="19.899999999999999" customHeight="1" x14ac:dyDescent="0.35">
      <c r="B58" s="141"/>
      <c r="C58" s="142"/>
      <c r="D58" s="143" t="s">
        <v>1679</v>
      </c>
      <c r="E58" s="144"/>
      <c r="F58" s="144"/>
      <c r="G58" s="144"/>
      <c r="H58" s="144"/>
      <c r="I58" s="145"/>
      <c r="J58" s="146">
        <f>J80</f>
        <v>0</v>
      </c>
      <c r="K58" s="147"/>
    </row>
    <row r="59" spans="2:47" s="1" customFormat="1" ht="21.75" customHeight="1" x14ac:dyDescent="0.35">
      <c r="B59" s="40"/>
      <c r="C59" s="41"/>
      <c r="D59" s="41"/>
      <c r="E59" s="41"/>
      <c r="F59" s="41"/>
      <c r="G59" s="41"/>
      <c r="H59" s="41"/>
      <c r="I59" s="105"/>
      <c r="J59" s="41"/>
      <c r="K59" s="44"/>
    </row>
    <row r="60" spans="2:47" s="1" customFormat="1" ht="7" customHeight="1" x14ac:dyDescent="0.35">
      <c r="B60" s="55"/>
      <c r="C60" s="56"/>
      <c r="D60" s="56"/>
      <c r="E60" s="56"/>
      <c r="F60" s="56"/>
      <c r="G60" s="56"/>
      <c r="H60" s="56"/>
      <c r="I60" s="126"/>
      <c r="J60" s="56"/>
      <c r="K60" s="57"/>
    </row>
    <row r="64" spans="2:47" s="1" customFormat="1" ht="7" customHeight="1" x14ac:dyDescent="0.35">
      <c r="B64" s="58"/>
      <c r="C64" s="59"/>
      <c r="D64" s="59"/>
      <c r="E64" s="59"/>
      <c r="F64" s="59"/>
      <c r="G64" s="59"/>
      <c r="H64" s="59"/>
      <c r="I64" s="127"/>
      <c r="J64" s="59"/>
      <c r="K64" s="59"/>
      <c r="L64" s="40"/>
    </row>
    <row r="65" spans="2:63" s="1" customFormat="1" ht="37" customHeight="1" x14ac:dyDescent="0.35">
      <c r="B65" s="40"/>
      <c r="C65" s="60" t="s">
        <v>188</v>
      </c>
      <c r="L65" s="40"/>
    </row>
    <row r="66" spans="2:63" s="1" customFormat="1" ht="7" customHeight="1" x14ac:dyDescent="0.35">
      <c r="B66" s="40"/>
      <c r="L66" s="40"/>
    </row>
    <row r="67" spans="2:63" s="1" customFormat="1" ht="14.4" customHeight="1" x14ac:dyDescent="0.35">
      <c r="B67" s="40"/>
      <c r="C67" s="62" t="s">
        <v>19</v>
      </c>
      <c r="L67" s="40"/>
    </row>
    <row r="68" spans="2:63" s="1" customFormat="1" ht="16.5" customHeight="1" x14ac:dyDescent="0.35">
      <c r="B68" s="40"/>
      <c r="E68" s="346" t="str">
        <f>E7</f>
        <v>Nové pracoviště magnetické rezonance a interního příjmu včetně reorganizace 1.PP</v>
      </c>
      <c r="F68" s="347"/>
      <c r="G68" s="347"/>
      <c r="H68" s="347"/>
      <c r="L68" s="40"/>
    </row>
    <row r="69" spans="2:63" s="1" customFormat="1" ht="14.4" customHeight="1" x14ac:dyDescent="0.35">
      <c r="B69" s="40"/>
      <c r="C69" s="62" t="s">
        <v>157</v>
      </c>
      <c r="L69" s="40"/>
    </row>
    <row r="70" spans="2:63" s="1" customFormat="1" ht="17.25" customHeight="1" x14ac:dyDescent="0.35">
      <c r="B70" s="40"/>
      <c r="E70" s="319" t="str">
        <f>E9</f>
        <v>19 - NN - přípojka</v>
      </c>
      <c r="F70" s="348"/>
      <c r="G70" s="348"/>
      <c r="H70" s="348"/>
      <c r="L70" s="40"/>
    </row>
    <row r="71" spans="2:63" s="1" customFormat="1" ht="7" customHeight="1" x14ac:dyDescent="0.35">
      <c r="B71" s="40"/>
      <c r="L71" s="40"/>
    </row>
    <row r="72" spans="2:63" s="1" customFormat="1" ht="18" customHeight="1" x14ac:dyDescent="0.35">
      <c r="B72" s="40"/>
      <c r="C72" s="62" t="s">
        <v>23</v>
      </c>
      <c r="F72" s="148" t="str">
        <f>F12</f>
        <v>pavilon I,Nemocnice Děčín</v>
      </c>
      <c r="I72" s="149" t="s">
        <v>25</v>
      </c>
      <c r="J72" s="66" t="str">
        <f>IF(J12="","",J12)</f>
        <v>8. 2. 2018</v>
      </c>
      <c r="L72" s="40"/>
    </row>
    <row r="73" spans="2:63" s="1" customFormat="1" ht="7" customHeight="1" x14ac:dyDescent="0.35">
      <c r="B73" s="40"/>
      <c r="L73" s="40"/>
    </row>
    <row r="74" spans="2:63" s="1" customFormat="1" x14ac:dyDescent="0.35">
      <c r="B74" s="40"/>
      <c r="C74" s="62" t="s">
        <v>27</v>
      </c>
      <c r="F74" s="148" t="str">
        <f>E15</f>
        <v>Krajská zdravotní, a.s. - Nemocnice Děčín, o.z.</v>
      </c>
      <c r="I74" s="149" t="s">
        <v>33</v>
      </c>
      <c r="J74" s="148" t="str">
        <f>E21</f>
        <v>JIKA CZ, ing Jiří Slánský</v>
      </c>
      <c r="L74" s="40"/>
    </row>
    <row r="75" spans="2:63" s="1" customFormat="1" ht="14.4" customHeight="1" x14ac:dyDescent="0.35">
      <c r="B75" s="40"/>
      <c r="C75" s="62" t="s">
        <v>31</v>
      </c>
      <c r="F75" s="148" t="str">
        <f>IF(E18="","",E18)</f>
        <v/>
      </c>
      <c r="L75" s="40"/>
    </row>
    <row r="76" spans="2:63" s="1" customFormat="1" ht="10.25" customHeight="1" x14ac:dyDescent="0.35">
      <c r="B76" s="40"/>
      <c r="L76" s="40"/>
    </row>
    <row r="77" spans="2:63" s="9" customFormat="1" ht="29.25" customHeight="1" x14ac:dyDescent="0.35">
      <c r="B77" s="150"/>
      <c r="C77" s="151" t="s">
        <v>189</v>
      </c>
      <c r="D77" s="152" t="s">
        <v>56</v>
      </c>
      <c r="E77" s="152" t="s">
        <v>52</v>
      </c>
      <c r="F77" s="152" t="s">
        <v>190</v>
      </c>
      <c r="G77" s="152" t="s">
        <v>191</v>
      </c>
      <c r="H77" s="152" t="s">
        <v>192</v>
      </c>
      <c r="I77" s="153" t="s">
        <v>193</v>
      </c>
      <c r="J77" s="152" t="s">
        <v>161</v>
      </c>
      <c r="K77" s="154" t="s">
        <v>194</v>
      </c>
      <c r="L77" s="150"/>
      <c r="M77" s="72" t="s">
        <v>195</v>
      </c>
      <c r="N77" s="73" t="s">
        <v>41</v>
      </c>
      <c r="O77" s="73" t="s">
        <v>196</v>
      </c>
      <c r="P77" s="73" t="s">
        <v>197</v>
      </c>
      <c r="Q77" s="73" t="s">
        <v>198</v>
      </c>
      <c r="R77" s="73" t="s">
        <v>199</v>
      </c>
      <c r="S77" s="73" t="s">
        <v>200</v>
      </c>
      <c r="T77" s="74" t="s">
        <v>201</v>
      </c>
    </row>
    <row r="78" spans="2:63" s="1" customFormat="1" ht="29.25" customHeight="1" x14ac:dyDescent="0.35">
      <c r="B78" s="40"/>
      <c r="C78" s="76" t="s">
        <v>162</v>
      </c>
      <c r="J78" s="155">
        <f>BK78</f>
        <v>0</v>
      </c>
      <c r="L78" s="40"/>
      <c r="M78" s="75"/>
      <c r="N78" s="67"/>
      <c r="O78" s="67"/>
      <c r="P78" s="156">
        <f>P79</f>
        <v>0</v>
      </c>
      <c r="Q78" s="67"/>
      <c r="R78" s="156">
        <f>R79</f>
        <v>0</v>
      </c>
      <c r="S78" s="67"/>
      <c r="T78" s="157">
        <f>T79</f>
        <v>0</v>
      </c>
      <c r="AT78" s="23" t="s">
        <v>70</v>
      </c>
      <c r="AU78" s="23" t="s">
        <v>163</v>
      </c>
      <c r="BK78" s="158">
        <f>BK79</f>
        <v>0</v>
      </c>
    </row>
    <row r="79" spans="2:63" s="10" customFormat="1" ht="37.4" customHeight="1" x14ac:dyDescent="0.35">
      <c r="B79" s="159"/>
      <c r="D79" s="160" t="s">
        <v>70</v>
      </c>
      <c r="E79" s="161" t="s">
        <v>202</v>
      </c>
      <c r="F79" s="161" t="s">
        <v>202</v>
      </c>
      <c r="I79" s="162"/>
      <c r="J79" s="163">
        <f>BK79</f>
        <v>0</v>
      </c>
      <c r="L79" s="159"/>
      <c r="M79" s="164"/>
      <c r="N79" s="165"/>
      <c r="O79" s="165"/>
      <c r="P79" s="166">
        <f>P80</f>
        <v>0</v>
      </c>
      <c r="Q79" s="165"/>
      <c r="R79" s="166">
        <f>R80</f>
        <v>0</v>
      </c>
      <c r="S79" s="165"/>
      <c r="T79" s="167">
        <f>T80</f>
        <v>0</v>
      </c>
      <c r="AR79" s="160" t="s">
        <v>79</v>
      </c>
      <c r="AT79" s="168" t="s">
        <v>70</v>
      </c>
      <c r="AU79" s="168" t="s">
        <v>71</v>
      </c>
      <c r="AY79" s="160" t="s">
        <v>204</v>
      </c>
      <c r="BK79" s="169">
        <f>BK80</f>
        <v>0</v>
      </c>
    </row>
    <row r="80" spans="2:63" s="10" customFormat="1" ht="19.899999999999999" customHeight="1" x14ac:dyDescent="0.35">
      <c r="B80" s="159"/>
      <c r="D80" s="160" t="s">
        <v>70</v>
      </c>
      <c r="E80" s="170" t="s">
        <v>1629</v>
      </c>
      <c r="F80" s="170" t="s">
        <v>132</v>
      </c>
      <c r="I80" s="162"/>
      <c r="J80" s="171">
        <f>BK80</f>
        <v>0</v>
      </c>
      <c r="L80" s="159"/>
      <c r="M80" s="164"/>
      <c r="N80" s="165"/>
      <c r="O80" s="165"/>
      <c r="P80" s="166">
        <f>P81</f>
        <v>0</v>
      </c>
      <c r="Q80" s="165"/>
      <c r="R80" s="166">
        <f>R81</f>
        <v>0</v>
      </c>
      <c r="S80" s="165"/>
      <c r="T80" s="167">
        <f>T81</f>
        <v>0</v>
      </c>
      <c r="AR80" s="160" t="s">
        <v>79</v>
      </c>
      <c r="AT80" s="168" t="s">
        <v>70</v>
      </c>
      <c r="AU80" s="168" t="s">
        <v>79</v>
      </c>
      <c r="AY80" s="160" t="s">
        <v>204</v>
      </c>
      <c r="BK80" s="169">
        <f>BK81</f>
        <v>0</v>
      </c>
    </row>
    <row r="81" spans="2:65" s="1" customFormat="1" ht="16.5" customHeight="1" x14ac:dyDescent="0.35">
      <c r="B81" s="172"/>
      <c r="C81" s="173" t="s">
        <v>79</v>
      </c>
      <c r="D81" s="173" t="s">
        <v>206</v>
      </c>
      <c r="E81" s="174" t="s">
        <v>1629</v>
      </c>
      <c r="F81" s="175" t="s">
        <v>132</v>
      </c>
      <c r="G81" s="176" t="s">
        <v>831</v>
      </c>
      <c r="H81" s="177">
        <v>1</v>
      </c>
      <c r="I81" s="178"/>
      <c r="J81" s="179">
        <f>ROUND(I81*H81,2)</f>
        <v>0</v>
      </c>
      <c r="K81" s="175" t="s">
        <v>5</v>
      </c>
      <c r="L81" s="40"/>
      <c r="M81" s="180" t="s">
        <v>5</v>
      </c>
      <c r="N81" s="219" t="s">
        <v>42</v>
      </c>
      <c r="O81" s="220"/>
      <c r="P81" s="221">
        <f>O81*H81</f>
        <v>0</v>
      </c>
      <c r="Q81" s="221">
        <v>0</v>
      </c>
      <c r="R81" s="221">
        <f>Q81*H81</f>
        <v>0</v>
      </c>
      <c r="S81" s="221">
        <v>0</v>
      </c>
      <c r="T81" s="222">
        <f>S81*H81</f>
        <v>0</v>
      </c>
      <c r="AR81" s="23" t="s">
        <v>211</v>
      </c>
      <c r="AT81" s="23" t="s">
        <v>206</v>
      </c>
      <c r="AU81" s="23" t="s">
        <v>81</v>
      </c>
      <c r="AY81" s="23" t="s">
        <v>204</v>
      </c>
      <c r="BE81" s="184">
        <f>IF(N81="základní",J81,0)</f>
        <v>0</v>
      </c>
      <c r="BF81" s="184">
        <f>IF(N81="snížená",J81,0)</f>
        <v>0</v>
      </c>
      <c r="BG81" s="184">
        <f>IF(N81="zákl. přenesená",J81,0)</f>
        <v>0</v>
      </c>
      <c r="BH81" s="184">
        <f>IF(N81="sníž. přenesená",J81,0)</f>
        <v>0</v>
      </c>
      <c r="BI81" s="184">
        <f>IF(N81="nulová",J81,0)</f>
        <v>0</v>
      </c>
      <c r="BJ81" s="23" t="s">
        <v>79</v>
      </c>
      <c r="BK81" s="184">
        <f>ROUND(I81*H81,2)</f>
        <v>0</v>
      </c>
      <c r="BL81" s="23" t="s">
        <v>211</v>
      </c>
      <c r="BM81" s="23" t="s">
        <v>1680</v>
      </c>
    </row>
    <row r="82" spans="2:65" s="1" customFormat="1" ht="7" customHeight="1" x14ac:dyDescent="0.35">
      <c r="B82" s="55"/>
      <c r="C82" s="56"/>
      <c r="D82" s="56"/>
      <c r="E82" s="56"/>
      <c r="F82" s="56"/>
      <c r="G82" s="56"/>
      <c r="H82" s="56"/>
      <c r="I82" s="126"/>
      <c r="J82" s="56"/>
      <c r="K82" s="56"/>
      <c r="L82" s="40"/>
    </row>
  </sheetData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5"/>
  <cols>
    <col min="1" max="1" width="8.375" customWidth="1"/>
    <col min="2" max="2" width="1.625" customWidth="1"/>
    <col min="3" max="3" width="4.125" customWidth="1"/>
    <col min="4" max="4" width="4.375" customWidth="1"/>
    <col min="5" max="5" width="17.125" customWidth="1"/>
    <col min="6" max="6" width="75" customWidth="1"/>
    <col min="7" max="7" width="8.625" customWidth="1"/>
    <col min="8" max="8" width="11.125" customWidth="1"/>
    <col min="9" max="9" width="12.625" style="98" customWidth="1"/>
    <col min="10" max="10" width="23.5" customWidth="1"/>
    <col min="11" max="11" width="15.5" customWidth="1"/>
    <col min="13" max="18" width="9.375" hidden="1"/>
    <col min="19" max="19" width="8.125" hidden="1" customWidth="1"/>
    <col min="20" max="20" width="29.625" hidden="1" customWidth="1"/>
    <col min="21" max="21" width="16.375" hidden="1" customWidth="1"/>
    <col min="22" max="22" width="12.375" customWidth="1"/>
    <col min="23" max="23" width="16.375" customWidth="1"/>
    <col min="24" max="24" width="12.375" customWidth="1"/>
    <col min="25" max="25" width="15" customWidth="1"/>
    <col min="26" max="26" width="11" customWidth="1"/>
    <col min="27" max="27" width="15" customWidth="1"/>
    <col min="28" max="28" width="16.375" customWidth="1"/>
    <col min="29" max="29" width="11" customWidth="1"/>
    <col min="30" max="30" width="15" customWidth="1"/>
    <col min="31" max="31" width="16.375" customWidth="1"/>
    <col min="44" max="65" width="9.375" hidden="1"/>
  </cols>
  <sheetData>
    <row r="1" spans="1:70" ht="21.75" customHeight="1" x14ac:dyDescent="0.35">
      <c r="A1" s="20"/>
      <c r="B1" s="99"/>
      <c r="C1" s="99"/>
      <c r="D1" s="100" t="s">
        <v>1</v>
      </c>
      <c r="E1" s="99"/>
      <c r="F1" s="101" t="s">
        <v>151</v>
      </c>
      <c r="G1" s="349" t="s">
        <v>152</v>
      </c>
      <c r="H1" s="349"/>
      <c r="I1" s="102"/>
      <c r="J1" s="101" t="s">
        <v>153</v>
      </c>
      <c r="K1" s="100" t="s">
        <v>154</v>
      </c>
      <c r="L1" s="101" t="s">
        <v>155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7" customHeight="1" x14ac:dyDescent="0.35">
      <c r="L2" s="313" t="s">
        <v>8</v>
      </c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23" t="s">
        <v>136</v>
      </c>
    </row>
    <row r="3" spans="1:70" ht="7" customHeight="1" x14ac:dyDescent="0.35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81</v>
      </c>
    </row>
    <row r="4" spans="1:70" ht="37" customHeight="1" x14ac:dyDescent="0.35">
      <c r="B4" s="27"/>
      <c r="C4" s="28"/>
      <c r="D4" s="29" t="s">
        <v>156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7" customHeight="1" x14ac:dyDescent="0.35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x14ac:dyDescent="0.3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 x14ac:dyDescent="0.35">
      <c r="B7" s="27"/>
      <c r="C7" s="28"/>
      <c r="D7" s="28"/>
      <c r="E7" s="350" t="str">
        <f>'Rekapitulace stavby'!K6</f>
        <v>Nové pracoviště magnetické rezonance a interního příjmu včetně reorganizace 1.PP</v>
      </c>
      <c r="F7" s="351"/>
      <c r="G7" s="351"/>
      <c r="H7" s="351"/>
      <c r="I7" s="104"/>
      <c r="J7" s="28"/>
      <c r="K7" s="30"/>
    </row>
    <row r="8" spans="1:70" s="1" customFormat="1" x14ac:dyDescent="0.35">
      <c r="B8" s="40"/>
      <c r="C8" s="41"/>
      <c r="D8" s="36" t="s">
        <v>157</v>
      </c>
      <c r="E8" s="41"/>
      <c r="F8" s="41"/>
      <c r="G8" s="41"/>
      <c r="H8" s="41"/>
      <c r="I8" s="105"/>
      <c r="J8" s="41"/>
      <c r="K8" s="44"/>
    </row>
    <row r="9" spans="1:70" s="1" customFormat="1" ht="37" customHeight="1" x14ac:dyDescent="0.35">
      <c r="B9" s="40"/>
      <c r="C9" s="41"/>
      <c r="D9" s="41"/>
      <c r="E9" s="352" t="s">
        <v>1681</v>
      </c>
      <c r="F9" s="353"/>
      <c r="G9" s="353"/>
      <c r="H9" s="353"/>
      <c r="I9" s="105"/>
      <c r="J9" s="41"/>
      <c r="K9" s="44"/>
    </row>
    <row r="10" spans="1:70" s="1" customFormat="1" x14ac:dyDescent="0.35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" customHeight="1" x14ac:dyDescent="0.35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" customHeight="1" x14ac:dyDescent="0.35">
      <c r="B12" s="40"/>
      <c r="C12" s="41"/>
      <c r="D12" s="36" t="s">
        <v>23</v>
      </c>
      <c r="E12" s="41"/>
      <c r="F12" s="34" t="s">
        <v>24</v>
      </c>
      <c r="G12" s="41"/>
      <c r="H12" s="41"/>
      <c r="I12" s="106" t="s">
        <v>25</v>
      </c>
      <c r="J12" s="107" t="str">
        <f>'Rekapitulace stavby'!AN8</f>
        <v>8. 2. 2018</v>
      </c>
      <c r="K12" s="44"/>
    </row>
    <row r="13" spans="1:70" s="1" customFormat="1" ht="10.75" customHeight="1" x14ac:dyDescent="0.35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" customHeight="1" x14ac:dyDescent="0.35">
      <c r="B14" s="40"/>
      <c r="C14" s="41"/>
      <c r="D14" s="36" t="s">
        <v>27</v>
      </c>
      <c r="E14" s="41"/>
      <c r="F14" s="41"/>
      <c r="G14" s="41"/>
      <c r="H14" s="41"/>
      <c r="I14" s="106" t="s">
        <v>28</v>
      </c>
      <c r="J14" s="34" t="s">
        <v>5</v>
      </c>
      <c r="K14" s="44"/>
    </row>
    <row r="15" spans="1:70" s="1" customFormat="1" ht="18" customHeight="1" x14ac:dyDescent="0.35">
      <c r="B15" s="40"/>
      <c r="C15" s="41"/>
      <c r="D15" s="41"/>
      <c r="E15" s="34" t="s">
        <v>29</v>
      </c>
      <c r="F15" s="41"/>
      <c r="G15" s="41"/>
      <c r="H15" s="41"/>
      <c r="I15" s="106" t="s">
        <v>30</v>
      </c>
      <c r="J15" s="34" t="s">
        <v>5</v>
      </c>
      <c r="K15" s="44"/>
    </row>
    <row r="16" spans="1:70" s="1" customFormat="1" ht="7" customHeight="1" x14ac:dyDescent="0.35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" customHeight="1" x14ac:dyDescent="0.35">
      <c r="B17" s="40"/>
      <c r="C17" s="41"/>
      <c r="D17" s="36" t="s">
        <v>31</v>
      </c>
      <c r="E17" s="41"/>
      <c r="F17" s="41"/>
      <c r="G17" s="41"/>
      <c r="H17" s="41"/>
      <c r="I17" s="106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5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7" customHeight="1" x14ac:dyDescent="0.35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" customHeight="1" x14ac:dyDescent="0.35">
      <c r="B20" s="40"/>
      <c r="C20" s="41"/>
      <c r="D20" s="36" t="s">
        <v>33</v>
      </c>
      <c r="E20" s="41"/>
      <c r="F20" s="41"/>
      <c r="G20" s="41"/>
      <c r="H20" s="41"/>
      <c r="I20" s="106" t="s">
        <v>28</v>
      </c>
      <c r="J20" s="34" t="s">
        <v>5</v>
      </c>
      <c r="K20" s="44"/>
    </row>
    <row r="21" spans="2:11" s="1" customFormat="1" ht="18" customHeight="1" x14ac:dyDescent="0.35">
      <c r="B21" s="40"/>
      <c r="C21" s="41"/>
      <c r="D21" s="41"/>
      <c r="E21" s="34" t="s">
        <v>34</v>
      </c>
      <c r="F21" s="41"/>
      <c r="G21" s="41"/>
      <c r="H21" s="41"/>
      <c r="I21" s="106" t="s">
        <v>30</v>
      </c>
      <c r="J21" s="34" t="s">
        <v>5</v>
      </c>
      <c r="K21" s="44"/>
    </row>
    <row r="22" spans="2:11" s="1" customFormat="1" ht="7" customHeight="1" x14ac:dyDescent="0.35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" customHeight="1" x14ac:dyDescent="0.35">
      <c r="B23" s="40"/>
      <c r="C23" s="41"/>
      <c r="D23" s="36" t="s">
        <v>36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 x14ac:dyDescent="0.35">
      <c r="B24" s="108"/>
      <c r="C24" s="109"/>
      <c r="D24" s="109"/>
      <c r="E24" s="338" t="s">
        <v>5</v>
      </c>
      <c r="F24" s="338"/>
      <c r="G24" s="338"/>
      <c r="H24" s="338"/>
      <c r="I24" s="110"/>
      <c r="J24" s="109"/>
      <c r="K24" s="111"/>
    </row>
    <row r="25" spans="2:11" s="1" customFormat="1" ht="7" customHeight="1" x14ac:dyDescent="0.35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7" customHeight="1" x14ac:dyDescent="0.35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4" customHeight="1" x14ac:dyDescent="0.35">
      <c r="B27" s="40"/>
      <c r="C27" s="41"/>
      <c r="D27" s="114" t="s">
        <v>37</v>
      </c>
      <c r="E27" s="41"/>
      <c r="F27" s="41"/>
      <c r="G27" s="41"/>
      <c r="H27" s="41"/>
      <c r="I27" s="105"/>
      <c r="J27" s="115">
        <f>ROUND(J78,2)</f>
        <v>0</v>
      </c>
      <c r="K27" s="44"/>
    </row>
    <row r="28" spans="2:11" s="1" customFormat="1" ht="7" customHeight="1" x14ac:dyDescent="0.35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" customHeight="1" x14ac:dyDescent="0.35">
      <c r="B29" s="40"/>
      <c r="C29" s="41"/>
      <c r="D29" s="41"/>
      <c r="E29" s="41"/>
      <c r="F29" s="45" t="s">
        <v>39</v>
      </c>
      <c r="G29" s="41"/>
      <c r="H29" s="41"/>
      <c r="I29" s="116" t="s">
        <v>38</v>
      </c>
      <c r="J29" s="45" t="s">
        <v>40</v>
      </c>
      <c r="K29" s="44"/>
    </row>
    <row r="30" spans="2:11" s="1" customFormat="1" ht="14.4" customHeight="1" x14ac:dyDescent="0.35">
      <c r="B30" s="40"/>
      <c r="C30" s="41"/>
      <c r="D30" s="48" t="s">
        <v>41</v>
      </c>
      <c r="E30" s="48" t="s">
        <v>42</v>
      </c>
      <c r="F30" s="117">
        <f>ROUND(SUM(BE78:BE81), 2)</f>
        <v>0</v>
      </c>
      <c r="G30" s="41"/>
      <c r="H30" s="41"/>
      <c r="I30" s="118">
        <v>0.21</v>
      </c>
      <c r="J30" s="117">
        <f>ROUND(ROUND((SUM(BE78:BE81)), 2)*I30, 2)</f>
        <v>0</v>
      </c>
      <c r="K30" s="44"/>
    </row>
    <row r="31" spans="2:11" s="1" customFormat="1" ht="14.4" customHeight="1" x14ac:dyDescent="0.35">
      <c r="B31" s="40"/>
      <c r="C31" s="41"/>
      <c r="D31" s="41"/>
      <c r="E31" s="48" t="s">
        <v>43</v>
      </c>
      <c r="F31" s="117">
        <f>ROUND(SUM(BF78:BF81), 2)</f>
        <v>0</v>
      </c>
      <c r="G31" s="41"/>
      <c r="H31" s="41"/>
      <c r="I31" s="118">
        <v>0.15</v>
      </c>
      <c r="J31" s="117">
        <f>ROUND(ROUND((SUM(BF78:BF81)), 2)*I31, 2)</f>
        <v>0</v>
      </c>
      <c r="K31" s="44"/>
    </row>
    <row r="32" spans="2:11" s="1" customFormat="1" ht="14.4" hidden="1" customHeight="1" x14ac:dyDescent="0.35">
      <c r="B32" s="40"/>
      <c r="C32" s="41"/>
      <c r="D32" s="41"/>
      <c r="E32" s="48" t="s">
        <v>44</v>
      </c>
      <c r="F32" s="117">
        <f>ROUND(SUM(BG78:BG81),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" hidden="1" customHeight="1" x14ac:dyDescent="0.35">
      <c r="B33" s="40"/>
      <c r="C33" s="41"/>
      <c r="D33" s="41"/>
      <c r="E33" s="48" t="s">
        <v>45</v>
      </c>
      <c r="F33" s="117">
        <f>ROUND(SUM(BH78:BH81),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" hidden="1" customHeight="1" x14ac:dyDescent="0.35">
      <c r="B34" s="40"/>
      <c r="C34" s="41"/>
      <c r="D34" s="41"/>
      <c r="E34" s="48" t="s">
        <v>46</v>
      </c>
      <c r="F34" s="117">
        <f>ROUND(SUM(BI78:BI81),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7" customHeight="1" x14ac:dyDescent="0.35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4" customHeight="1" x14ac:dyDescent="0.35">
      <c r="B36" s="40"/>
      <c r="C36" s="119"/>
      <c r="D36" s="120" t="s">
        <v>47</v>
      </c>
      <c r="E36" s="70"/>
      <c r="F36" s="70"/>
      <c r="G36" s="121" t="s">
        <v>48</v>
      </c>
      <c r="H36" s="122" t="s">
        <v>49</v>
      </c>
      <c r="I36" s="123"/>
      <c r="J36" s="124">
        <f>SUM(J27:J34)</f>
        <v>0</v>
      </c>
      <c r="K36" s="125"/>
    </row>
    <row r="37" spans="2:11" s="1" customFormat="1" ht="14.4" customHeight="1" x14ac:dyDescent="0.35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7" customHeight="1" x14ac:dyDescent="0.35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7" customHeight="1" x14ac:dyDescent="0.35">
      <c r="B42" s="40"/>
      <c r="C42" s="29" t="s">
        <v>159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7" customHeight="1" x14ac:dyDescent="0.35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" customHeight="1" x14ac:dyDescent="0.35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 x14ac:dyDescent="0.35">
      <c r="B45" s="40"/>
      <c r="C45" s="41"/>
      <c r="D45" s="41"/>
      <c r="E45" s="350" t="str">
        <f>E7</f>
        <v>Nové pracoviště magnetické rezonance a interního příjmu včetně reorganizace 1.PP</v>
      </c>
      <c r="F45" s="351"/>
      <c r="G45" s="351"/>
      <c r="H45" s="351"/>
      <c r="I45" s="105"/>
      <c r="J45" s="41"/>
      <c r="K45" s="44"/>
    </row>
    <row r="46" spans="2:11" s="1" customFormat="1" ht="14.4" customHeight="1" x14ac:dyDescent="0.35">
      <c r="B46" s="40"/>
      <c r="C46" s="36" t="s">
        <v>157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 x14ac:dyDescent="0.35">
      <c r="B47" s="40"/>
      <c r="C47" s="41"/>
      <c r="D47" s="41"/>
      <c r="E47" s="352" t="str">
        <f>E9</f>
        <v>20 - SLP - kabeláž</v>
      </c>
      <c r="F47" s="353"/>
      <c r="G47" s="353"/>
      <c r="H47" s="353"/>
      <c r="I47" s="105"/>
      <c r="J47" s="41"/>
      <c r="K47" s="44"/>
    </row>
    <row r="48" spans="2:11" s="1" customFormat="1" ht="7" customHeight="1" x14ac:dyDescent="0.35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 x14ac:dyDescent="0.35">
      <c r="B49" s="40"/>
      <c r="C49" s="36" t="s">
        <v>23</v>
      </c>
      <c r="D49" s="41"/>
      <c r="E49" s="41"/>
      <c r="F49" s="34" t="str">
        <f>F12</f>
        <v>pavilon I,Nemocnice Děčín</v>
      </c>
      <c r="G49" s="41"/>
      <c r="H49" s="41"/>
      <c r="I49" s="106" t="s">
        <v>25</v>
      </c>
      <c r="J49" s="107" t="str">
        <f>IF(J12="","",J12)</f>
        <v>8. 2. 2018</v>
      </c>
      <c r="K49" s="44"/>
    </row>
    <row r="50" spans="2:47" s="1" customFormat="1" ht="7" customHeight="1" x14ac:dyDescent="0.35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x14ac:dyDescent="0.35">
      <c r="B51" s="40"/>
      <c r="C51" s="36" t="s">
        <v>27</v>
      </c>
      <c r="D51" s="41"/>
      <c r="E51" s="41"/>
      <c r="F51" s="34" t="str">
        <f>E15</f>
        <v>Krajská zdravotní, a.s. - Nemocnice Děčín, o.z.</v>
      </c>
      <c r="G51" s="41"/>
      <c r="H51" s="41"/>
      <c r="I51" s="106" t="s">
        <v>33</v>
      </c>
      <c r="J51" s="338" t="str">
        <f>E21</f>
        <v>JIKA CZ, ing Jiří Slánský</v>
      </c>
      <c r="K51" s="44"/>
    </row>
    <row r="52" spans="2:47" s="1" customFormat="1" ht="14.4" customHeight="1" x14ac:dyDescent="0.35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05"/>
      <c r="J52" s="345"/>
      <c r="K52" s="44"/>
    </row>
    <row r="53" spans="2:47" s="1" customFormat="1" ht="10.25" customHeight="1" x14ac:dyDescent="0.35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 x14ac:dyDescent="0.35">
      <c r="B54" s="40"/>
      <c r="C54" s="129" t="s">
        <v>160</v>
      </c>
      <c r="D54" s="119"/>
      <c r="E54" s="119"/>
      <c r="F54" s="119"/>
      <c r="G54" s="119"/>
      <c r="H54" s="119"/>
      <c r="I54" s="130"/>
      <c r="J54" s="131" t="s">
        <v>161</v>
      </c>
      <c r="K54" s="132"/>
    </row>
    <row r="55" spans="2:47" s="1" customFormat="1" ht="10.25" customHeight="1" x14ac:dyDescent="0.35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 x14ac:dyDescent="0.35">
      <c r="B56" s="40"/>
      <c r="C56" s="133" t="s">
        <v>162</v>
      </c>
      <c r="D56" s="41"/>
      <c r="E56" s="41"/>
      <c r="F56" s="41"/>
      <c r="G56" s="41"/>
      <c r="H56" s="41"/>
      <c r="I56" s="105"/>
      <c r="J56" s="115">
        <f>J78</f>
        <v>0</v>
      </c>
      <c r="K56" s="44"/>
      <c r="AU56" s="23" t="s">
        <v>163</v>
      </c>
    </row>
    <row r="57" spans="2:47" s="7" customFormat="1" ht="25" customHeight="1" x14ac:dyDescent="0.35">
      <c r="B57" s="134"/>
      <c r="C57" s="135"/>
      <c r="D57" s="136" t="s">
        <v>1618</v>
      </c>
      <c r="E57" s="137"/>
      <c r="F57" s="137"/>
      <c r="G57" s="137"/>
      <c r="H57" s="137"/>
      <c r="I57" s="138"/>
      <c r="J57" s="139">
        <f>J79</f>
        <v>0</v>
      </c>
      <c r="K57" s="140"/>
    </row>
    <row r="58" spans="2:47" s="8" customFormat="1" ht="19.899999999999999" customHeight="1" x14ac:dyDescent="0.35">
      <c r="B58" s="141"/>
      <c r="C58" s="142"/>
      <c r="D58" s="143" t="s">
        <v>1682</v>
      </c>
      <c r="E58" s="144"/>
      <c r="F58" s="144"/>
      <c r="G58" s="144"/>
      <c r="H58" s="144"/>
      <c r="I58" s="145"/>
      <c r="J58" s="146">
        <f>J80</f>
        <v>0</v>
      </c>
      <c r="K58" s="147"/>
    </row>
    <row r="59" spans="2:47" s="1" customFormat="1" ht="21.75" customHeight="1" x14ac:dyDescent="0.35">
      <c r="B59" s="40"/>
      <c r="C59" s="41"/>
      <c r="D59" s="41"/>
      <c r="E59" s="41"/>
      <c r="F59" s="41"/>
      <c r="G59" s="41"/>
      <c r="H59" s="41"/>
      <c r="I59" s="105"/>
      <c r="J59" s="41"/>
      <c r="K59" s="44"/>
    </row>
    <row r="60" spans="2:47" s="1" customFormat="1" ht="7" customHeight="1" x14ac:dyDescent="0.35">
      <c r="B60" s="55"/>
      <c r="C60" s="56"/>
      <c r="D60" s="56"/>
      <c r="E60" s="56"/>
      <c r="F60" s="56"/>
      <c r="G60" s="56"/>
      <c r="H60" s="56"/>
      <c r="I60" s="126"/>
      <c r="J60" s="56"/>
      <c r="K60" s="57"/>
    </row>
    <row r="64" spans="2:47" s="1" customFormat="1" ht="7" customHeight="1" x14ac:dyDescent="0.35">
      <c r="B64" s="58"/>
      <c r="C64" s="59"/>
      <c r="D64" s="59"/>
      <c r="E64" s="59"/>
      <c r="F64" s="59"/>
      <c r="G64" s="59"/>
      <c r="H64" s="59"/>
      <c r="I64" s="127"/>
      <c r="J64" s="59"/>
      <c r="K64" s="59"/>
      <c r="L64" s="40"/>
    </row>
    <row r="65" spans="2:63" s="1" customFormat="1" ht="37" customHeight="1" x14ac:dyDescent="0.35">
      <c r="B65" s="40"/>
      <c r="C65" s="60" t="s">
        <v>188</v>
      </c>
      <c r="L65" s="40"/>
    </row>
    <row r="66" spans="2:63" s="1" customFormat="1" ht="7" customHeight="1" x14ac:dyDescent="0.35">
      <c r="B66" s="40"/>
      <c r="L66" s="40"/>
    </row>
    <row r="67" spans="2:63" s="1" customFormat="1" ht="14.4" customHeight="1" x14ac:dyDescent="0.35">
      <c r="B67" s="40"/>
      <c r="C67" s="62" t="s">
        <v>19</v>
      </c>
      <c r="L67" s="40"/>
    </row>
    <row r="68" spans="2:63" s="1" customFormat="1" ht="16.5" customHeight="1" x14ac:dyDescent="0.35">
      <c r="B68" s="40"/>
      <c r="E68" s="346" t="str">
        <f>E7</f>
        <v>Nové pracoviště magnetické rezonance a interního příjmu včetně reorganizace 1.PP</v>
      </c>
      <c r="F68" s="347"/>
      <c r="G68" s="347"/>
      <c r="H68" s="347"/>
      <c r="L68" s="40"/>
    </row>
    <row r="69" spans="2:63" s="1" customFormat="1" ht="14.4" customHeight="1" x14ac:dyDescent="0.35">
      <c r="B69" s="40"/>
      <c r="C69" s="62" t="s">
        <v>157</v>
      </c>
      <c r="L69" s="40"/>
    </row>
    <row r="70" spans="2:63" s="1" customFormat="1" ht="17.25" customHeight="1" x14ac:dyDescent="0.35">
      <c r="B70" s="40"/>
      <c r="E70" s="319" t="str">
        <f>E9</f>
        <v>20 - SLP - kabeláž</v>
      </c>
      <c r="F70" s="348"/>
      <c r="G70" s="348"/>
      <c r="H70" s="348"/>
      <c r="L70" s="40"/>
    </row>
    <row r="71" spans="2:63" s="1" customFormat="1" ht="7" customHeight="1" x14ac:dyDescent="0.35">
      <c r="B71" s="40"/>
      <c r="L71" s="40"/>
    </row>
    <row r="72" spans="2:63" s="1" customFormat="1" ht="18" customHeight="1" x14ac:dyDescent="0.35">
      <c r="B72" s="40"/>
      <c r="C72" s="62" t="s">
        <v>23</v>
      </c>
      <c r="F72" s="148" t="str">
        <f>F12</f>
        <v>pavilon I,Nemocnice Děčín</v>
      </c>
      <c r="I72" s="149" t="s">
        <v>25</v>
      </c>
      <c r="J72" s="66" t="str">
        <f>IF(J12="","",J12)</f>
        <v>8. 2. 2018</v>
      </c>
      <c r="L72" s="40"/>
    </row>
    <row r="73" spans="2:63" s="1" customFormat="1" ht="7" customHeight="1" x14ac:dyDescent="0.35">
      <c r="B73" s="40"/>
      <c r="L73" s="40"/>
    </row>
    <row r="74" spans="2:63" s="1" customFormat="1" x14ac:dyDescent="0.35">
      <c r="B74" s="40"/>
      <c r="C74" s="62" t="s">
        <v>27</v>
      </c>
      <c r="F74" s="148" t="str">
        <f>E15</f>
        <v>Krajská zdravotní, a.s. - Nemocnice Děčín, o.z.</v>
      </c>
      <c r="I74" s="149" t="s">
        <v>33</v>
      </c>
      <c r="J74" s="148" t="str">
        <f>E21</f>
        <v>JIKA CZ, ing Jiří Slánský</v>
      </c>
      <c r="L74" s="40"/>
    </row>
    <row r="75" spans="2:63" s="1" customFormat="1" ht="14.4" customHeight="1" x14ac:dyDescent="0.35">
      <c r="B75" s="40"/>
      <c r="C75" s="62" t="s">
        <v>31</v>
      </c>
      <c r="F75" s="148" t="str">
        <f>IF(E18="","",E18)</f>
        <v/>
      </c>
      <c r="L75" s="40"/>
    </row>
    <row r="76" spans="2:63" s="1" customFormat="1" ht="10.25" customHeight="1" x14ac:dyDescent="0.35">
      <c r="B76" s="40"/>
      <c r="L76" s="40"/>
    </row>
    <row r="77" spans="2:63" s="9" customFormat="1" ht="29.25" customHeight="1" x14ac:dyDescent="0.35">
      <c r="B77" s="150"/>
      <c r="C77" s="151" t="s">
        <v>189</v>
      </c>
      <c r="D77" s="152" t="s">
        <v>56</v>
      </c>
      <c r="E77" s="152" t="s">
        <v>52</v>
      </c>
      <c r="F77" s="152" t="s">
        <v>190</v>
      </c>
      <c r="G77" s="152" t="s">
        <v>191</v>
      </c>
      <c r="H77" s="152" t="s">
        <v>192</v>
      </c>
      <c r="I77" s="153" t="s">
        <v>193</v>
      </c>
      <c r="J77" s="152" t="s">
        <v>161</v>
      </c>
      <c r="K77" s="154" t="s">
        <v>194</v>
      </c>
      <c r="L77" s="150"/>
      <c r="M77" s="72" t="s">
        <v>195</v>
      </c>
      <c r="N77" s="73" t="s">
        <v>41</v>
      </c>
      <c r="O77" s="73" t="s">
        <v>196</v>
      </c>
      <c r="P77" s="73" t="s">
        <v>197</v>
      </c>
      <c r="Q77" s="73" t="s">
        <v>198</v>
      </c>
      <c r="R77" s="73" t="s">
        <v>199</v>
      </c>
      <c r="S77" s="73" t="s">
        <v>200</v>
      </c>
      <c r="T77" s="74" t="s">
        <v>201</v>
      </c>
    </row>
    <row r="78" spans="2:63" s="1" customFormat="1" ht="29.25" customHeight="1" x14ac:dyDescent="0.35">
      <c r="B78" s="40"/>
      <c r="C78" s="76" t="s">
        <v>162</v>
      </c>
      <c r="J78" s="155">
        <f>BK78</f>
        <v>0</v>
      </c>
      <c r="L78" s="40"/>
      <c r="M78" s="75"/>
      <c r="N78" s="67"/>
      <c r="O78" s="67"/>
      <c r="P78" s="156">
        <f>P79</f>
        <v>0</v>
      </c>
      <c r="Q78" s="67"/>
      <c r="R78" s="156">
        <f>R79</f>
        <v>0</v>
      </c>
      <c r="S78" s="67"/>
      <c r="T78" s="157">
        <f>T79</f>
        <v>0</v>
      </c>
      <c r="AT78" s="23" t="s">
        <v>70</v>
      </c>
      <c r="AU78" s="23" t="s">
        <v>163</v>
      </c>
      <c r="BK78" s="158">
        <f>BK79</f>
        <v>0</v>
      </c>
    </row>
    <row r="79" spans="2:63" s="10" customFormat="1" ht="37.4" customHeight="1" x14ac:dyDescent="0.35">
      <c r="B79" s="159"/>
      <c r="D79" s="160" t="s">
        <v>70</v>
      </c>
      <c r="E79" s="161" t="s">
        <v>202</v>
      </c>
      <c r="F79" s="161" t="s">
        <v>202</v>
      </c>
      <c r="I79" s="162"/>
      <c r="J79" s="163">
        <f>BK79</f>
        <v>0</v>
      </c>
      <c r="L79" s="159"/>
      <c r="M79" s="164"/>
      <c r="N79" s="165"/>
      <c r="O79" s="165"/>
      <c r="P79" s="166">
        <f>P80</f>
        <v>0</v>
      </c>
      <c r="Q79" s="165"/>
      <c r="R79" s="166">
        <f>R80</f>
        <v>0</v>
      </c>
      <c r="S79" s="165"/>
      <c r="T79" s="167">
        <f>T80</f>
        <v>0</v>
      </c>
      <c r="AR79" s="160" t="s">
        <v>79</v>
      </c>
      <c r="AT79" s="168" t="s">
        <v>70</v>
      </c>
      <c r="AU79" s="168" t="s">
        <v>71</v>
      </c>
      <c r="AY79" s="160" t="s">
        <v>204</v>
      </c>
      <c r="BK79" s="169">
        <f>BK80</f>
        <v>0</v>
      </c>
    </row>
    <row r="80" spans="2:63" s="10" customFormat="1" ht="19.899999999999999" customHeight="1" x14ac:dyDescent="0.35">
      <c r="B80" s="159"/>
      <c r="D80" s="160" t="s">
        <v>70</v>
      </c>
      <c r="E80" s="170" t="s">
        <v>1629</v>
      </c>
      <c r="F80" s="170" t="s">
        <v>135</v>
      </c>
      <c r="I80" s="162"/>
      <c r="J80" s="171">
        <f>BK80</f>
        <v>0</v>
      </c>
      <c r="L80" s="159"/>
      <c r="M80" s="164"/>
      <c r="N80" s="165"/>
      <c r="O80" s="165"/>
      <c r="P80" s="166">
        <f>P81</f>
        <v>0</v>
      </c>
      <c r="Q80" s="165"/>
      <c r="R80" s="166">
        <f>R81</f>
        <v>0</v>
      </c>
      <c r="S80" s="165"/>
      <c r="T80" s="167">
        <f>T81</f>
        <v>0</v>
      </c>
      <c r="AR80" s="160" t="s">
        <v>79</v>
      </c>
      <c r="AT80" s="168" t="s">
        <v>70</v>
      </c>
      <c r="AU80" s="168" t="s">
        <v>79</v>
      </c>
      <c r="AY80" s="160" t="s">
        <v>204</v>
      </c>
      <c r="BK80" s="169">
        <f>BK81</f>
        <v>0</v>
      </c>
    </row>
    <row r="81" spans="2:65" s="1" customFormat="1" ht="16.5" customHeight="1" x14ac:dyDescent="0.35">
      <c r="B81" s="172"/>
      <c r="C81" s="173" t="s">
        <v>79</v>
      </c>
      <c r="D81" s="173" t="s">
        <v>206</v>
      </c>
      <c r="E81" s="174" t="s">
        <v>1629</v>
      </c>
      <c r="F81" s="175" t="s">
        <v>135</v>
      </c>
      <c r="G81" s="176" t="s">
        <v>831</v>
      </c>
      <c r="H81" s="177">
        <v>1</v>
      </c>
      <c r="I81" s="178"/>
      <c r="J81" s="179">
        <f>ROUND(I81*H81,2)</f>
        <v>0</v>
      </c>
      <c r="K81" s="175" t="s">
        <v>5</v>
      </c>
      <c r="L81" s="40"/>
      <c r="M81" s="180" t="s">
        <v>5</v>
      </c>
      <c r="N81" s="219" t="s">
        <v>42</v>
      </c>
      <c r="O81" s="220"/>
      <c r="P81" s="221">
        <f>O81*H81</f>
        <v>0</v>
      </c>
      <c r="Q81" s="221">
        <v>0</v>
      </c>
      <c r="R81" s="221">
        <f>Q81*H81</f>
        <v>0</v>
      </c>
      <c r="S81" s="221">
        <v>0</v>
      </c>
      <c r="T81" s="222">
        <f>S81*H81</f>
        <v>0</v>
      </c>
      <c r="AR81" s="23" t="s">
        <v>211</v>
      </c>
      <c r="AT81" s="23" t="s">
        <v>206</v>
      </c>
      <c r="AU81" s="23" t="s">
        <v>81</v>
      </c>
      <c r="AY81" s="23" t="s">
        <v>204</v>
      </c>
      <c r="BE81" s="184">
        <f>IF(N81="základní",J81,0)</f>
        <v>0</v>
      </c>
      <c r="BF81" s="184">
        <f>IF(N81="snížená",J81,0)</f>
        <v>0</v>
      </c>
      <c r="BG81" s="184">
        <f>IF(N81="zákl. přenesená",J81,0)</f>
        <v>0</v>
      </c>
      <c r="BH81" s="184">
        <f>IF(N81="sníž. přenesená",J81,0)</f>
        <v>0</v>
      </c>
      <c r="BI81" s="184">
        <f>IF(N81="nulová",J81,0)</f>
        <v>0</v>
      </c>
      <c r="BJ81" s="23" t="s">
        <v>79</v>
      </c>
      <c r="BK81" s="184">
        <f>ROUND(I81*H81,2)</f>
        <v>0</v>
      </c>
      <c r="BL81" s="23" t="s">
        <v>211</v>
      </c>
      <c r="BM81" s="23" t="s">
        <v>1683</v>
      </c>
    </row>
    <row r="82" spans="2:65" s="1" customFormat="1" ht="7" customHeight="1" x14ac:dyDescent="0.35">
      <c r="B82" s="55"/>
      <c r="C82" s="56"/>
      <c r="D82" s="56"/>
      <c r="E82" s="56"/>
      <c r="F82" s="56"/>
      <c r="G82" s="56"/>
      <c r="H82" s="56"/>
      <c r="I82" s="126"/>
      <c r="J82" s="56"/>
      <c r="K82" s="56"/>
      <c r="L82" s="40"/>
    </row>
  </sheetData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5"/>
  <cols>
    <col min="1" max="1" width="8.375" customWidth="1"/>
    <col min="2" max="2" width="1.625" customWidth="1"/>
    <col min="3" max="3" width="4.125" customWidth="1"/>
    <col min="4" max="4" width="4.375" customWidth="1"/>
    <col min="5" max="5" width="17.125" customWidth="1"/>
    <col min="6" max="6" width="75" customWidth="1"/>
    <col min="7" max="7" width="8.625" customWidth="1"/>
    <col min="8" max="8" width="11.125" customWidth="1"/>
    <col min="9" max="9" width="12.625" style="98" customWidth="1"/>
    <col min="10" max="10" width="23.5" customWidth="1"/>
    <col min="11" max="11" width="15.5" customWidth="1"/>
    <col min="13" max="18" width="9.375" hidden="1"/>
    <col min="19" max="19" width="8.125" hidden="1" customWidth="1"/>
    <col min="20" max="20" width="29.625" hidden="1" customWidth="1"/>
    <col min="21" max="21" width="16.375" hidden="1" customWidth="1"/>
    <col min="22" max="22" width="12.375" customWidth="1"/>
    <col min="23" max="23" width="16.375" customWidth="1"/>
    <col min="24" max="24" width="12.375" customWidth="1"/>
    <col min="25" max="25" width="15" customWidth="1"/>
    <col min="26" max="26" width="11" customWidth="1"/>
    <col min="27" max="27" width="15" customWidth="1"/>
    <col min="28" max="28" width="16.375" customWidth="1"/>
    <col min="29" max="29" width="11" customWidth="1"/>
    <col min="30" max="30" width="15" customWidth="1"/>
    <col min="31" max="31" width="16.375" customWidth="1"/>
    <col min="44" max="65" width="9.375" hidden="1"/>
  </cols>
  <sheetData>
    <row r="1" spans="1:70" ht="21.75" customHeight="1" x14ac:dyDescent="0.35">
      <c r="A1" s="20"/>
      <c r="B1" s="99"/>
      <c r="C1" s="99"/>
      <c r="D1" s="100" t="s">
        <v>1</v>
      </c>
      <c r="E1" s="99"/>
      <c r="F1" s="101" t="s">
        <v>151</v>
      </c>
      <c r="G1" s="349" t="s">
        <v>152</v>
      </c>
      <c r="H1" s="349"/>
      <c r="I1" s="102"/>
      <c r="J1" s="101" t="s">
        <v>153</v>
      </c>
      <c r="K1" s="100" t="s">
        <v>154</v>
      </c>
      <c r="L1" s="101" t="s">
        <v>155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7" customHeight="1" x14ac:dyDescent="0.35">
      <c r="L2" s="313" t="s">
        <v>8</v>
      </c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23" t="s">
        <v>138</v>
      </c>
    </row>
    <row r="3" spans="1:70" ht="7" customHeight="1" x14ac:dyDescent="0.35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81</v>
      </c>
    </row>
    <row r="4" spans="1:70" ht="37" customHeight="1" x14ac:dyDescent="0.35">
      <c r="B4" s="27"/>
      <c r="C4" s="28"/>
      <c r="D4" s="29" t="s">
        <v>156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7" customHeight="1" x14ac:dyDescent="0.35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x14ac:dyDescent="0.3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 x14ac:dyDescent="0.35">
      <c r="B7" s="27"/>
      <c r="C7" s="28"/>
      <c r="D7" s="28"/>
      <c r="E7" s="350" t="str">
        <f>'Rekapitulace stavby'!K6</f>
        <v>Nové pracoviště magnetické rezonance a interního příjmu včetně reorganizace 1.PP</v>
      </c>
      <c r="F7" s="351"/>
      <c r="G7" s="351"/>
      <c r="H7" s="351"/>
      <c r="I7" s="104"/>
      <c r="J7" s="28"/>
      <c r="K7" s="30"/>
    </row>
    <row r="8" spans="1:70" s="1" customFormat="1" x14ac:dyDescent="0.35">
      <c r="B8" s="40"/>
      <c r="C8" s="41"/>
      <c r="D8" s="36" t="s">
        <v>157</v>
      </c>
      <c r="E8" s="41"/>
      <c r="F8" s="41"/>
      <c r="G8" s="41"/>
      <c r="H8" s="41"/>
      <c r="I8" s="105"/>
      <c r="J8" s="41"/>
      <c r="K8" s="44"/>
    </row>
    <row r="9" spans="1:70" s="1" customFormat="1" ht="37" customHeight="1" x14ac:dyDescent="0.35">
      <c r="B9" s="40"/>
      <c r="C9" s="41"/>
      <c r="D9" s="41"/>
      <c r="E9" s="352" t="s">
        <v>1684</v>
      </c>
      <c r="F9" s="353"/>
      <c r="G9" s="353"/>
      <c r="H9" s="353"/>
      <c r="I9" s="105"/>
      <c r="J9" s="41"/>
      <c r="K9" s="44"/>
    </row>
    <row r="10" spans="1:70" s="1" customFormat="1" x14ac:dyDescent="0.35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" customHeight="1" x14ac:dyDescent="0.35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" customHeight="1" x14ac:dyDescent="0.35">
      <c r="B12" s="40"/>
      <c r="C12" s="41"/>
      <c r="D12" s="36" t="s">
        <v>23</v>
      </c>
      <c r="E12" s="41"/>
      <c r="F12" s="34" t="s">
        <v>24</v>
      </c>
      <c r="G12" s="41"/>
      <c r="H12" s="41"/>
      <c r="I12" s="106" t="s">
        <v>25</v>
      </c>
      <c r="J12" s="107" t="str">
        <f>'Rekapitulace stavby'!AN8</f>
        <v>8. 2. 2018</v>
      </c>
      <c r="K12" s="44"/>
    </row>
    <row r="13" spans="1:70" s="1" customFormat="1" ht="10.75" customHeight="1" x14ac:dyDescent="0.35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" customHeight="1" x14ac:dyDescent="0.35">
      <c r="B14" s="40"/>
      <c r="C14" s="41"/>
      <c r="D14" s="36" t="s">
        <v>27</v>
      </c>
      <c r="E14" s="41"/>
      <c r="F14" s="41"/>
      <c r="G14" s="41"/>
      <c r="H14" s="41"/>
      <c r="I14" s="106" t="s">
        <v>28</v>
      </c>
      <c r="J14" s="34" t="s">
        <v>5</v>
      </c>
      <c r="K14" s="44"/>
    </row>
    <row r="15" spans="1:70" s="1" customFormat="1" ht="18" customHeight="1" x14ac:dyDescent="0.35">
      <c r="B15" s="40"/>
      <c r="C15" s="41"/>
      <c r="D15" s="41"/>
      <c r="E15" s="34" t="s">
        <v>29</v>
      </c>
      <c r="F15" s="41"/>
      <c r="G15" s="41"/>
      <c r="H15" s="41"/>
      <c r="I15" s="106" t="s">
        <v>30</v>
      </c>
      <c r="J15" s="34" t="s">
        <v>5</v>
      </c>
      <c r="K15" s="44"/>
    </row>
    <row r="16" spans="1:70" s="1" customFormat="1" ht="7" customHeight="1" x14ac:dyDescent="0.35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" customHeight="1" x14ac:dyDescent="0.35">
      <c r="B17" s="40"/>
      <c r="C17" s="41"/>
      <c r="D17" s="36" t="s">
        <v>31</v>
      </c>
      <c r="E17" s="41"/>
      <c r="F17" s="41"/>
      <c r="G17" s="41"/>
      <c r="H17" s="41"/>
      <c r="I17" s="106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5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7" customHeight="1" x14ac:dyDescent="0.35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" customHeight="1" x14ac:dyDescent="0.35">
      <c r="B20" s="40"/>
      <c r="C20" s="41"/>
      <c r="D20" s="36" t="s">
        <v>33</v>
      </c>
      <c r="E20" s="41"/>
      <c r="F20" s="41"/>
      <c r="G20" s="41"/>
      <c r="H20" s="41"/>
      <c r="I20" s="106" t="s">
        <v>28</v>
      </c>
      <c r="J20" s="34" t="s">
        <v>5</v>
      </c>
      <c r="K20" s="44"/>
    </row>
    <row r="21" spans="2:11" s="1" customFormat="1" ht="18" customHeight="1" x14ac:dyDescent="0.35">
      <c r="B21" s="40"/>
      <c r="C21" s="41"/>
      <c r="D21" s="41"/>
      <c r="E21" s="34" t="s">
        <v>34</v>
      </c>
      <c r="F21" s="41"/>
      <c r="G21" s="41"/>
      <c r="H21" s="41"/>
      <c r="I21" s="106" t="s">
        <v>30</v>
      </c>
      <c r="J21" s="34" t="s">
        <v>5</v>
      </c>
      <c r="K21" s="44"/>
    </row>
    <row r="22" spans="2:11" s="1" customFormat="1" ht="7" customHeight="1" x14ac:dyDescent="0.35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" customHeight="1" x14ac:dyDescent="0.35">
      <c r="B23" s="40"/>
      <c r="C23" s="41"/>
      <c r="D23" s="36" t="s">
        <v>36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 x14ac:dyDescent="0.35">
      <c r="B24" s="108"/>
      <c r="C24" s="109"/>
      <c r="D24" s="109"/>
      <c r="E24" s="338" t="s">
        <v>5</v>
      </c>
      <c r="F24" s="338"/>
      <c r="G24" s="338"/>
      <c r="H24" s="338"/>
      <c r="I24" s="110"/>
      <c r="J24" s="109"/>
      <c r="K24" s="111"/>
    </row>
    <row r="25" spans="2:11" s="1" customFormat="1" ht="7" customHeight="1" x14ac:dyDescent="0.35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7" customHeight="1" x14ac:dyDescent="0.35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4" customHeight="1" x14ac:dyDescent="0.35">
      <c r="B27" s="40"/>
      <c r="C27" s="41"/>
      <c r="D27" s="114" t="s">
        <v>37</v>
      </c>
      <c r="E27" s="41"/>
      <c r="F27" s="41"/>
      <c r="G27" s="41"/>
      <c r="H27" s="41"/>
      <c r="I27" s="105"/>
      <c r="J27" s="115">
        <f>ROUND(J78,2)</f>
        <v>0</v>
      </c>
      <c r="K27" s="44"/>
    </row>
    <row r="28" spans="2:11" s="1" customFormat="1" ht="7" customHeight="1" x14ac:dyDescent="0.35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" customHeight="1" x14ac:dyDescent="0.35">
      <c r="B29" s="40"/>
      <c r="C29" s="41"/>
      <c r="D29" s="41"/>
      <c r="E29" s="41"/>
      <c r="F29" s="45" t="s">
        <v>39</v>
      </c>
      <c r="G29" s="41"/>
      <c r="H29" s="41"/>
      <c r="I29" s="116" t="s">
        <v>38</v>
      </c>
      <c r="J29" s="45" t="s">
        <v>40</v>
      </c>
      <c r="K29" s="44"/>
    </row>
    <row r="30" spans="2:11" s="1" customFormat="1" ht="14.4" customHeight="1" x14ac:dyDescent="0.35">
      <c r="B30" s="40"/>
      <c r="C30" s="41"/>
      <c r="D30" s="48" t="s">
        <v>41</v>
      </c>
      <c r="E30" s="48" t="s">
        <v>42</v>
      </c>
      <c r="F30" s="117">
        <f>ROUND(SUM(BE78:BE81), 2)</f>
        <v>0</v>
      </c>
      <c r="G30" s="41"/>
      <c r="H30" s="41"/>
      <c r="I30" s="118">
        <v>0.21</v>
      </c>
      <c r="J30" s="117">
        <f>ROUND(ROUND((SUM(BE78:BE81)), 2)*I30, 2)</f>
        <v>0</v>
      </c>
      <c r="K30" s="44"/>
    </row>
    <row r="31" spans="2:11" s="1" customFormat="1" ht="14.4" customHeight="1" x14ac:dyDescent="0.35">
      <c r="B31" s="40"/>
      <c r="C31" s="41"/>
      <c r="D31" s="41"/>
      <c r="E31" s="48" t="s">
        <v>43</v>
      </c>
      <c r="F31" s="117">
        <f>ROUND(SUM(BF78:BF81), 2)</f>
        <v>0</v>
      </c>
      <c r="G31" s="41"/>
      <c r="H31" s="41"/>
      <c r="I31" s="118">
        <v>0.15</v>
      </c>
      <c r="J31" s="117">
        <f>ROUND(ROUND((SUM(BF78:BF81)), 2)*I31, 2)</f>
        <v>0</v>
      </c>
      <c r="K31" s="44"/>
    </row>
    <row r="32" spans="2:11" s="1" customFormat="1" ht="14.4" hidden="1" customHeight="1" x14ac:dyDescent="0.35">
      <c r="B32" s="40"/>
      <c r="C32" s="41"/>
      <c r="D32" s="41"/>
      <c r="E32" s="48" t="s">
        <v>44</v>
      </c>
      <c r="F32" s="117">
        <f>ROUND(SUM(BG78:BG81),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" hidden="1" customHeight="1" x14ac:dyDescent="0.35">
      <c r="B33" s="40"/>
      <c r="C33" s="41"/>
      <c r="D33" s="41"/>
      <c r="E33" s="48" t="s">
        <v>45</v>
      </c>
      <c r="F33" s="117">
        <f>ROUND(SUM(BH78:BH81),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" hidden="1" customHeight="1" x14ac:dyDescent="0.35">
      <c r="B34" s="40"/>
      <c r="C34" s="41"/>
      <c r="D34" s="41"/>
      <c r="E34" s="48" t="s">
        <v>46</v>
      </c>
      <c r="F34" s="117">
        <f>ROUND(SUM(BI78:BI81),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7" customHeight="1" x14ac:dyDescent="0.35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4" customHeight="1" x14ac:dyDescent="0.35">
      <c r="B36" s="40"/>
      <c r="C36" s="119"/>
      <c r="D36" s="120" t="s">
        <v>47</v>
      </c>
      <c r="E36" s="70"/>
      <c r="F36" s="70"/>
      <c r="G36" s="121" t="s">
        <v>48</v>
      </c>
      <c r="H36" s="122" t="s">
        <v>49</v>
      </c>
      <c r="I36" s="123"/>
      <c r="J36" s="124">
        <f>SUM(J27:J34)</f>
        <v>0</v>
      </c>
      <c r="K36" s="125"/>
    </row>
    <row r="37" spans="2:11" s="1" customFormat="1" ht="14.4" customHeight="1" x14ac:dyDescent="0.35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7" customHeight="1" x14ac:dyDescent="0.35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7" customHeight="1" x14ac:dyDescent="0.35">
      <c r="B42" s="40"/>
      <c r="C42" s="29" t="s">
        <v>159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7" customHeight="1" x14ac:dyDescent="0.35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" customHeight="1" x14ac:dyDescent="0.35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 x14ac:dyDescent="0.35">
      <c r="B45" s="40"/>
      <c r="C45" s="41"/>
      <c r="D45" s="41"/>
      <c r="E45" s="350" t="str">
        <f>E7</f>
        <v>Nové pracoviště magnetické rezonance a interního příjmu včetně reorganizace 1.PP</v>
      </c>
      <c r="F45" s="351"/>
      <c r="G45" s="351"/>
      <c r="H45" s="351"/>
      <c r="I45" s="105"/>
      <c r="J45" s="41"/>
      <c r="K45" s="44"/>
    </row>
    <row r="46" spans="2:11" s="1" customFormat="1" ht="14.4" customHeight="1" x14ac:dyDescent="0.35">
      <c r="B46" s="40"/>
      <c r="C46" s="36" t="s">
        <v>157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 x14ac:dyDescent="0.35">
      <c r="B47" s="40"/>
      <c r="C47" s="41"/>
      <c r="D47" s="41"/>
      <c r="E47" s="352" t="str">
        <f>E9</f>
        <v>21 - SLP - koncové prvky - nenaceňovat</v>
      </c>
      <c r="F47" s="353"/>
      <c r="G47" s="353"/>
      <c r="H47" s="353"/>
      <c r="I47" s="105"/>
      <c r="J47" s="41"/>
      <c r="K47" s="44"/>
    </row>
    <row r="48" spans="2:11" s="1" customFormat="1" ht="7" customHeight="1" x14ac:dyDescent="0.35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 x14ac:dyDescent="0.35">
      <c r="B49" s="40"/>
      <c r="C49" s="36" t="s">
        <v>23</v>
      </c>
      <c r="D49" s="41"/>
      <c r="E49" s="41"/>
      <c r="F49" s="34" t="str">
        <f>F12</f>
        <v>pavilon I,Nemocnice Děčín</v>
      </c>
      <c r="G49" s="41"/>
      <c r="H49" s="41"/>
      <c r="I49" s="106" t="s">
        <v>25</v>
      </c>
      <c r="J49" s="107" t="str">
        <f>IF(J12="","",J12)</f>
        <v>8. 2. 2018</v>
      </c>
      <c r="K49" s="44"/>
    </row>
    <row r="50" spans="2:47" s="1" customFormat="1" ht="7" customHeight="1" x14ac:dyDescent="0.35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x14ac:dyDescent="0.35">
      <c r="B51" s="40"/>
      <c r="C51" s="36" t="s">
        <v>27</v>
      </c>
      <c r="D51" s="41"/>
      <c r="E51" s="41"/>
      <c r="F51" s="34" t="str">
        <f>E15</f>
        <v>Krajská zdravotní, a.s. - Nemocnice Děčín, o.z.</v>
      </c>
      <c r="G51" s="41"/>
      <c r="H51" s="41"/>
      <c r="I51" s="106" t="s">
        <v>33</v>
      </c>
      <c r="J51" s="338" t="str">
        <f>E21</f>
        <v>JIKA CZ, ing Jiří Slánský</v>
      </c>
      <c r="K51" s="44"/>
    </row>
    <row r="52" spans="2:47" s="1" customFormat="1" ht="14.4" customHeight="1" x14ac:dyDescent="0.35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05"/>
      <c r="J52" s="345"/>
      <c r="K52" s="44"/>
    </row>
    <row r="53" spans="2:47" s="1" customFormat="1" ht="10.25" customHeight="1" x14ac:dyDescent="0.35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 x14ac:dyDescent="0.35">
      <c r="B54" s="40"/>
      <c r="C54" s="129" t="s">
        <v>160</v>
      </c>
      <c r="D54" s="119"/>
      <c r="E54" s="119"/>
      <c r="F54" s="119"/>
      <c r="G54" s="119"/>
      <c r="H54" s="119"/>
      <c r="I54" s="130"/>
      <c r="J54" s="131" t="s">
        <v>161</v>
      </c>
      <c r="K54" s="132"/>
    </row>
    <row r="55" spans="2:47" s="1" customFormat="1" ht="10.25" customHeight="1" x14ac:dyDescent="0.35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 x14ac:dyDescent="0.35">
      <c r="B56" s="40"/>
      <c r="C56" s="133" t="s">
        <v>162</v>
      </c>
      <c r="D56" s="41"/>
      <c r="E56" s="41"/>
      <c r="F56" s="41"/>
      <c r="G56" s="41"/>
      <c r="H56" s="41"/>
      <c r="I56" s="105"/>
      <c r="J56" s="115">
        <f>J78</f>
        <v>0</v>
      </c>
      <c r="K56" s="44"/>
      <c r="AU56" s="23" t="s">
        <v>163</v>
      </c>
    </row>
    <row r="57" spans="2:47" s="7" customFormat="1" ht="25" customHeight="1" x14ac:dyDescent="0.35">
      <c r="B57" s="134"/>
      <c r="C57" s="135"/>
      <c r="D57" s="136" t="s">
        <v>1618</v>
      </c>
      <c r="E57" s="137"/>
      <c r="F57" s="137"/>
      <c r="G57" s="137"/>
      <c r="H57" s="137"/>
      <c r="I57" s="138"/>
      <c r="J57" s="139">
        <f>J79</f>
        <v>0</v>
      </c>
      <c r="K57" s="140"/>
    </row>
    <row r="58" spans="2:47" s="8" customFormat="1" ht="19.899999999999999" customHeight="1" x14ac:dyDescent="0.35">
      <c r="B58" s="141"/>
      <c r="C58" s="142"/>
      <c r="D58" s="143" t="s">
        <v>1685</v>
      </c>
      <c r="E58" s="144"/>
      <c r="F58" s="144"/>
      <c r="G58" s="144"/>
      <c r="H58" s="144"/>
      <c r="I58" s="145"/>
      <c r="J58" s="146">
        <f>J80</f>
        <v>0</v>
      </c>
      <c r="K58" s="147"/>
    </row>
    <row r="59" spans="2:47" s="1" customFormat="1" ht="21.75" customHeight="1" x14ac:dyDescent="0.35">
      <c r="B59" s="40"/>
      <c r="C59" s="41"/>
      <c r="D59" s="41"/>
      <c r="E59" s="41"/>
      <c r="F59" s="41"/>
      <c r="G59" s="41"/>
      <c r="H59" s="41"/>
      <c r="I59" s="105"/>
      <c r="J59" s="41"/>
      <c r="K59" s="44"/>
    </row>
    <row r="60" spans="2:47" s="1" customFormat="1" ht="7" customHeight="1" x14ac:dyDescent="0.35">
      <c r="B60" s="55"/>
      <c r="C60" s="56"/>
      <c r="D60" s="56"/>
      <c r="E60" s="56"/>
      <c r="F60" s="56"/>
      <c r="G60" s="56"/>
      <c r="H60" s="56"/>
      <c r="I60" s="126"/>
      <c r="J60" s="56"/>
      <c r="K60" s="57"/>
    </row>
    <row r="64" spans="2:47" s="1" customFormat="1" ht="7" customHeight="1" x14ac:dyDescent="0.35">
      <c r="B64" s="58"/>
      <c r="C64" s="59"/>
      <c r="D64" s="59"/>
      <c r="E64" s="59"/>
      <c r="F64" s="59"/>
      <c r="G64" s="59"/>
      <c r="H64" s="59"/>
      <c r="I64" s="127"/>
      <c r="J64" s="59"/>
      <c r="K64" s="59"/>
      <c r="L64" s="40"/>
    </row>
    <row r="65" spans="2:63" s="1" customFormat="1" ht="37" customHeight="1" x14ac:dyDescent="0.35">
      <c r="B65" s="40"/>
      <c r="C65" s="60" t="s">
        <v>188</v>
      </c>
      <c r="L65" s="40"/>
    </row>
    <row r="66" spans="2:63" s="1" customFormat="1" ht="7" customHeight="1" x14ac:dyDescent="0.35">
      <c r="B66" s="40"/>
      <c r="L66" s="40"/>
    </row>
    <row r="67" spans="2:63" s="1" customFormat="1" ht="14.4" customHeight="1" x14ac:dyDescent="0.35">
      <c r="B67" s="40"/>
      <c r="C67" s="62" t="s">
        <v>19</v>
      </c>
      <c r="L67" s="40"/>
    </row>
    <row r="68" spans="2:63" s="1" customFormat="1" ht="16.5" customHeight="1" x14ac:dyDescent="0.35">
      <c r="B68" s="40"/>
      <c r="E68" s="346" t="str">
        <f>E7</f>
        <v>Nové pracoviště magnetické rezonance a interního příjmu včetně reorganizace 1.PP</v>
      </c>
      <c r="F68" s="347"/>
      <c r="G68" s="347"/>
      <c r="H68" s="347"/>
      <c r="L68" s="40"/>
    </row>
    <row r="69" spans="2:63" s="1" customFormat="1" ht="14.4" customHeight="1" x14ac:dyDescent="0.35">
      <c r="B69" s="40"/>
      <c r="C69" s="62" t="s">
        <v>157</v>
      </c>
      <c r="L69" s="40"/>
    </row>
    <row r="70" spans="2:63" s="1" customFormat="1" ht="17.25" customHeight="1" x14ac:dyDescent="0.35">
      <c r="B70" s="40"/>
      <c r="E70" s="319" t="str">
        <f>E9</f>
        <v>21 - SLP - koncové prvky - nenaceňovat</v>
      </c>
      <c r="F70" s="348"/>
      <c r="G70" s="348"/>
      <c r="H70" s="348"/>
      <c r="L70" s="40"/>
    </row>
    <row r="71" spans="2:63" s="1" customFormat="1" ht="7" customHeight="1" x14ac:dyDescent="0.35">
      <c r="B71" s="40"/>
      <c r="L71" s="40"/>
    </row>
    <row r="72" spans="2:63" s="1" customFormat="1" ht="18" customHeight="1" x14ac:dyDescent="0.35">
      <c r="B72" s="40"/>
      <c r="C72" s="62" t="s">
        <v>23</v>
      </c>
      <c r="F72" s="148" t="str">
        <f>F12</f>
        <v>pavilon I,Nemocnice Děčín</v>
      </c>
      <c r="I72" s="149" t="s">
        <v>25</v>
      </c>
      <c r="J72" s="66" t="str">
        <f>IF(J12="","",J12)</f>
        <v>8. 2. 2018</v>
      </c>
      <c r="L72" s="40"/>
    </row>
    <row r="73" spans="2:63" s="1" customFormat="1" ht="7" customHeight="1" x14ac:dyDescent="0.35">
      <c r="B73" s="40"/>
      <c r="L73" s="40"/>
    </row>
    <row r="74" spans="2:63" s="1" customFormat="1" x14ac:dyDescent="0.35">
      <c r="B74" s="40"/>
      <c r="C74" s="62" t="s">
        <v>27</v>
      </c>
      <c r="F74" s="148" t="str">
        <f>E15</f>
        <v>Krajská zdravotní, a.s. - Nemocnice Děčín, o.z.</v>
      </c>
      <c r="I74" s="149" t="s">
        <v>33</v>
      </c>
      <c r="J74" s="148" t="str">
        <f>E21</f>
        <v>JIKA CZ, ing Jiří Slánský</v>
      </c>
      <c r="L74" s="40"/>
    </row>
    <row r="75" spans="2:63" s="1" customFormat="1" ht="14.4" customHeight="1" x14ac:dyDescent="0.35">
      <c r="B75" s="40"/>
      <c r="C75" s="62" t="s">
        <v>31</v>
      </c>
      <c r="F75" s="148" t="str">
        <f>IF(E18="","",E18)</f>
        <v/>
      </c>
      <c r="L75" s="40"/>
    </row>
    <row r="76" spans="2:63" s="1" customFormat="1" ht="10.25" customHeight="1" x14ac:dyDescent="0.35">
      <c r="B76" s="40"/>
      <c r="L76" s="40"/>
    </row>
    <row r="77" spans="2:63" s="9" customFormat="1" ht="29.25" customHeight="1" x14ac:dyDescent="0.35">
      <c r="B77" s="150"/>
      <c r="C77" s="151" t="s">
        <v>189</v>
      </c>
      <c r="D77" s="152" t="s">
        <v>56</v>
      </c>
      <c r="E77" s="152" t="s">
        <v>52</v>
      </c>
      <c r="F77" s="152" t="s">
        <v>190</v>
      </c>
      <c r="G77" s="152" t="s">
        <v>191</v>
      </c>
      <c r="H77" s="152" t="s">
        <v>192</v>
      </c>
      <c r="I77" s="153" t="s">
        <v>193</v>
      </c>
      <c r="J77" s="152" t="s">
        <v>161</v>
      </c>
      <c r="K77" s="154" t="s">
        <v>194</v>
      </c>
      <c r="L77" s="150"/>
      <c r="M77" s="72" t="s">
        <v>195</v>
      </c>
      <c r="N77" s="73" t="s">
        <v>41</v>
      </c>
      <c r="O77" s="73" t="s">
        <v>196</v>
      </c>
      <c r="P77" s="73" t="s">
        <v>197</v>
      </c>
      <c r="Q77" s="73" t="s">
        <v>198</v>
      </c>
      <c r="R77" s="73" t="s">
        <v>199</v>
      </c>
      <c r="S77" s="73" t="s">
        <v>200</v>
      </c>
      <c r="T77" s="74" t="s">
        <v>201</v>
      </c>
    </row>
    <row r="78" spans="2:63" s="1" customFormat="1" ht="29.25" customHeight="1" x14ac:dyDescent="0.35">
      <c r="B78" s="40"/>
      <c r="C78" s="76" t="s">
        <v>162</v>
      </c>
      <c r="J78" s="155">
        <f>BK78</f>
        <v>0</v>
      </c>
      <c r="L78" s="40"/>
      <c r="M78" s="75"/>
      <c r="N78" s="67"/>
      <c r="O78" s="67"/>
      <c r="P78" s="156">
        <f>P79</f>
        <v>0</v>
      </c>
      <c r="Q78" s="67"/>
      <c r="R78" s="156">
        <f>R79</f>
        <v>0</v>
      </c>
      <c r="S78" s="67"/>
      <c r="T78" s="157">
        <f>T79</f>
        <v>0</v>
      </c>
      <c r="AT78" s="23" t="s">
        <v>70</v>
      </c>
      <c r="AU78" s="23" t="s">
        <v>163</v>
      </c>
      <c r="BK78" s="158">
        <f>BK79</f>
        <v>0</v>
      </c>
    </row>
    <row r="79" spans="2:63" s="10" customFormat="1" ht="37.4" customHeight="1" x14ac:dyDescent="0.35">
      <c r="B79" s="159"/>
      <c r="D79" s="160" t="s">
        <v>70</v>
      </c>
      <c r="E79" s="161" t="s">
        <v>202</v>
      </c>
      <c r="F79" s="161" t="s">
        <v>202</v>
      </c>
      <c r="I79" s="162"/>
      <c r="J79" s="163">
        <f>BK79</f>
        <v>0</v>
      </c>
      <c r="L79" s="159"/>
      <c r="M79" s="164"/>
      <c r="N79" s="165"/>
      <c r="O79" s="165"/>
      <c r="P79" s="166">
        <f>P80</f>
        <v>0</v>
      </c>
      <c r="Q79" s="165"/>
      <c r="R79" s="166">
        <f>R80</f>
        <v>0</v>
      </c>
      <c r="S79" s="165"/>
      <c r="T79" s="167">
        <f>T80</f>
        <v>0</v>
      </c>
      <c r="AR79" s="160" t="s">
        <v>79</v>
      </c>
      <c r="AT79" s="168" t="s">
        <v>70</v>
      </c>
      <c r="AU79" s="168" t="s">
        <v>71</v>
      </c>
      <c r="AY79" s="160" t="s">
        <v>204</v>
      </c>
      <c r="BK79" s="169">
        <f>BK80</f>
        <v>0</v>
      </c>
    </row>
    <row r="80" spans="2:63" s="10" customFormat="1" ht="19.899999999999999" customHeight="1" x14ac:dyDescent="0.35">
      <c r="B80" s="159"/>
      <c r="D80" s="160" t="s">
        <v>70</v>
      </c>
      <c r="E80" s="170" t="s">
        <v>1629</v>
      </c>
      <c r="F80" s="170" t="s">
        <v>137</v>
      </c>
      <c r="I80" s="162"/>
      <c r="J80" s="171">
        <f>BK80</f>
        <v>0</v>
      </c>
      <c r="L80" s="159"/>
      <c r="M80" s="164"/>
      <c r="N80" s="165"/>
      <c r="O80" s="165"/>
      <c r="P80" s="166">
        <f>P81</f>
        <v>0</v>
      </c>
      <c r="Q80" s="165"/>
      <c r="R80" s="166">
        <f>R81</f>
        <v>0</v>
      </c>
      <c r="S80" s="165"/>
      <c r="T80" s="167">
        <f>T81</f>
        <v>0</v>
      </c>
      <c r="AR80" s="160" t="s">
        <v>79</v>
      </c>
      <c r="AT80" s="168" t="s">
        <v>70</v>
      </c>
      <c r="AU80" s="168" t="s">
        <v>79</v>
      </c>
      <c r="AY80" s="160" t="s">
        <v>204</v>
      </c>
      <c r="BK80" s="169">
        <f>BK81</f>
        <v>0</v>
      </c>
    </row>
    <row r="81" spans="2:65" s="1" customFormat="1" ht="16.5" customHeight="1" x14ac:dyDescent="0.35">
      <c r="B81" s="172"/>
      <c r="C81" s="173" t="s">
        <v>79</v>
      </c>
      <c r="D81" s="173" t="s">
        <v>206</v>
      </c>
      <c r="E81" s="174" t="s">
        <v>1629</v>
      </c>
      <c r="F81" s="175" t="s">
        <v>137</v>
      </c>
      <c r="G81" s="176" t="s">
        <v>831</v>
      </c>
      <c r="H81" s="177">
        <v>1</v>
      </c>
      <c r="I81" s="178"/>
      <c r="J81" s="179">
        <f>ROUND(I81*H81,2)</f>
        <v>0</v>
      </c>
      <c r="K81" s="175" t="s">
        <v>5</v>
      </c>
      <c r="L81" s="40"/>
      <c r="M81" s="180" t="s">
        <v>5</v>
      </c>
      <c r="N81" s="219" t="s">
        <v>42</v>
      </c>
      <c r="O81" s="220"/>
      <c r="P81" s="221">
        <f>O81*H81</f>
        <v>0</v>
      </c>
      <c r="Q81" s="221">
        <v>0</v>
      </c>
      <c r="R81" s="221">
        <f>Q81*H81</f>
        <v>0</v>
      </c>
      <c r="S81" s="221">
        <v>0</v>
      </c>
      <c r="T81" s="222">
        <f>S81*H81</f>
        <v>0</v>
      </c>
      <c r="AR81" s="23" t="s">
        <v>211</v>
      </c>
      <c r="AT81" s="23" t="s">
        <v>206</v>
      </c>
      <c r="AU81" s="23" t="s">
        <v>81</v>
      </c>
      <c r="AY81" s="23" t="s">
        <v>204</v>
      </c>
      <c r="BE81" s="184">
        <f>IF(N81="základní",J81,0)</f>
        <v>0</v>
      </c>
      <c r="BF81" s="184">
        <f>IF(N81="snížená",J81,0)</f>
        <v>0</v>
      </c>
      <c r="BG81" s="184">
        <f>IF(N81="zákl. přenesená",J81,0)</f>
        <v>0</v>
      </c>
      <c r="BH81" s="184">
        <f>IF(N81="sníž. přenesená",J81,0)</f>
        <v>0</v>
      </c>
      <c r="BI81" s="184">
        <f>IF(N81="nulová",J81,0)</f>
        <v>0</v>
      </c>
      <c r="BJ81" s="23" t="s">
        <v>79</v>
      </c>
      <c r="BK81" s="184">
        <f>ROUND(I81*H81,2)</f>
        <v>0</v>
      </c>
      <c r="BL81" s="23" t="s">
        <v>211</v>
      </c>
      <c r="BM81" s="23" t="s">
        <v>1686</v>
      </c>
    </row>
    <row r="82" spans="2:65" s="1" customFormat="1" ht="7" customHeight="1" x14ac:dyDescent="0.35">
      <c r="B82" s="55"/>
      <c r="C82" s="56"/>
      <c r="D82" s="56"/>
      <c r="E82" s="56"/>
      <c r="F82" s="56"/>
      <c r="G82" s="56"/>
      <c r="H82" s="56"/>
      <c r="I82" s="126"/>
      <c r="J82" s="56"/>
      <c r="K82" s="56"/>
      <c r="L82" s="40"/>
    </row>
  </sheetData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5"/>
  <cols>
    <col min="1" max="1" width="8.375" customWidth="1"/>
    <col min="2" max="2" width="1.625" customWidth="1"/>
    <col min="3" max="3" width="4.125" customWidth="1"/>
    <col min="4" max="4" width="4.375" customWidth="1"/>
    <col min="5" max="5" width="17.125" customWidth="1"/>
    <col min="6" max="6" width="75" customWidth="1"/>
    <col min="7" max="7" width="8.625" customWidth="1"/>
    <col min="8" max="8" width="11.125" customWidth="1"/>
    <col min="9" max="9" width="12.625" style="98" customWidth="1"/>
    <col min="10" max="10" width="23.5" customWidth="1"/>
    <col min="11" max="11" width="15.5" customWidth="1"/>
    <col min="13" max="18" width="9.375" hidden="1"/>
    <col min="19" max="19" width="8.125" hidden="1" customWidth="1"/>
    <col min="20" max="20" width="29.625" hidden="1" customWidth="1"/>
    <col min="21" max="21" width="16.375" hidden="1" customWidth="1"/>
    <col min="22" max="22" width="12.375" customWidth="1"/>
    <col min="23" max="23" width="16.375" customWidth="1"/>
    <col min="24" max="24" width="12.375" customWidth="1"/>
    <col min="25" max="25" width="15" customWidth="1"/>
    <col min="26" max="26" width="11" customWidth="1"/>
    <col min="27" max="27" width="15" customWidth="1"/>
    <col min="28" max="28" width="16.375" customWidth="1"/>
    <col min="29" max="29" width="11" customWidth="1"/>
    <col min="30" max="30" width="15" customWidth="1"/>
    <col min="31" max="31" width="16.375" customWidth="1"/>
    <col min="44" max="65" width="9.375" hidden="1"/>
  </cols>
  <sheetData>
    <row r="1" spans="1:70" ht="21.75" customHeight="1" x14ac:dyDescent="0.35">
      <c r="A1" s="20"/>
      <c r="B1" s="99"/>
      <c r="C1" s="99"/>
      <c r="D1" s="100" t="s">
        <v>1</v>
      </c>
      <c r="E1" s="99"/>
      <c r="F1" s="101" t="s">
        <v>151</v>
      </c>
      <c r="G1" s="349" t="s">
        <v>152</v>
      </c>
      <c r="H1" s="349"/>
      <c r="I1" s="102"/>
      <c r="J1" s="101" t="s">
        <v>153</v>
      </c>
      <c r="K1" s="100" t="s">
        <v>154</v>
      </c>
      <c r="L1" s="101" t="s">
        <v>155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7" customHeight="1" x14ac:dyDescent="0.35">
      <c r="L2" s="313" t="s">
        <v>8</v>
      </c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23" t="s">
        <v>141</v>
      </c>
    </row>
    <row r="3" spans="1:70" ht="7" customHeight="1" x14ac:dyDescent="0.35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81</v>
      </c>
    </row>
    <row r="4" spans="1:70" ht="37" customHeight="1" x14ac:dyDescent="0.35">
      <c r="B4" s="27"/>
      <c r="C4" s="28"/>
      <c r="D4" s="29" t="s">
        <v>156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7" customHeight="1" x14ac:dyDescent="0.35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x14ac:dyDescent="0.3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 x14ac:dyDescent="0.35">
      <c r="B7" s="27"/>
      <c r="C7" s="28"/>
      <c r="D7" s="28"/>
      <c r="E7" s="350" t="str">
        <f>'Rekapitulace stavby'!K6</f>
        <v>Nové pracoviště magnetické rezonance a interního příjmu včetně reorganizace 1.PP</v>
      </c>
      <c r="F7" s="351"/>
      <c r="G7" s="351"/>
      <c r="H7" s="351"/>
      <c r="I7" s="104"/>
      <c r="J7" s="28"/>
      <c r="K7" s="30"/>
    </row>
    <row r="8" spans="1:70" s="1" customFormat="1" x14ac:dyDescent="0.35">
      <c r="B8" s="40"/>
      <c r="C8" s="41"/>
      <c r="D8" s="36" t="s">
        <v>157</v>
      </c>
      <c r="E8" s="41"/>
      <c r="F8" s="41"/>
      <c r="G8" s="41"/>
      <c r="H8" s="41"/>
      <c r="I8" s="105"/>
      <c r="J8" s="41"/>
      <c r="K8" s="44"/>
    </row>
    <row r="9" spans="1:70" s="1" customFormat="1" ht="37" customHeight="1" x14ac:dyDescent="0.35">
      <c r="B9" s="40"/>
      <c r="C9" s="41"/>
      <c r="D9" s="41"/>
      <c r="E9" s="352" t="s">
        <v>1687</v>
      </c>
      <c r="F9" s="353"/>
      <c r="G9" s="353"/>
      <c r="H9" s="353"/>
      <c r="I9" s="105"/>
      <c r="J9" s="41"/>
      <c r="K9" s="44"/>
    </row>
    <row r="10" spans="1:70" s="1" customFormat="1" x14ac:dyDescent="0.35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" customHeight="1" x14ac:dyDescent="0.35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" customHeight="1" x14ac:dyDescent="0.35">
      <c r="B12" s="40"/>
      <c r="C12" s="41"/>
      <c r="D12" s="36" t="s">
        <v>23</v>
      </c>
      <c r="E12" s="41"/>
      <c r="F12" s="34" t="s">
        <v>24</v>
      </c>
      <c r="G12" s="41"/>
      <c r="H12" s="41"/>
      <c r="I12" s="106" t="s">
        <v>25</v>
      </c>
      <c r="J12" s="107" t="str">
        <f>'Rekapitulace stavby'!AN8</f>
        <v>8. 2. 2018</v>
      </c>
      <c r="K12" s="44"/>
    </row>
    <row r="13" spans="1:70" s="1" customFormat="1" ht="10.75" customHeight="1" x14ac:dyDescent="0.35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" customHeight="1" x14ac:dyDescent="0.35">
      <c r="B14" s="40"/>
      <c r="C14" s="41"/>
      <c r="D14" s="36" t="s">
        <v>27</v>
      </c>
      <c r="E14" s="41"/>
      <c r="F14" s="41"/>
      <c r="G14" s="41"/>
      <c r="H14" s="41"/>
      <c r="I14" s="106" t="s">
        <v>28</v>
      </c>
      <c r="J14" s="34" t="s">
        <v>5</v>
      </c>
      <c r="K14" s="44"/>
    </row>
    <row r="15" spans="1:70" s="1" customFormat="1" ht="18" customHeight="1" x14ac:dyDescent="0.35">
      <c r="B15" s="40"/>
      <c r="C15" s="41"/>
      <c r="D15" s="41"/>
      <c r="E15" s="34" t="s">
        <v>29</v>
      </c>
      <c r="F15" s="41"/>
      <c r="G15" s="41"/>
      <c r="H15" s="41"/>
      <c r="I15" s="106" t="s">
        <v>30</v>
      </c>
      <c r="J15" s="34" t="s">
        <v>5</v>
      </c>
      <c r="K15" s="44"/>
    </row>
    <row r="16" spans="1:70" s="1" customFormat="1" ht="7" customHeight="1" x14ac:dyDescent="0.35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" customHeight="1" x14ac:dyDescent="0.35">
      <c r="B17" s="40"/>
      <c r="C17" s="41"/>
      <c r="D17" s="36" t="s">
        <v>31</v>
      </c>
      <c r="E17" s="41"/>
      <c r="F17" s="41"/>
      <c r="G17" s="41"/>
      <c r="H17" s="41"/>
      <c r="I17" s="106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5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7" customHeight="1" x14ac:dyDescent="0.35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" customHeight="1" x14ac:dyDescent="0.35">
      <c r="B20" s="40"/>
      <c r="C20" s="41"/>
      <c r="D20" s="36" t="s">
        <v>33</v>
      </c>
      <c r="E20" s="41"/>
      <c r="F20" s="41"/>
      <c r="G20" s="41"/>
      <c r="H20" s="41"/>
      <c r="I20" s="106" t="s">
        <v>28</v>
      </c>
      <c r="J20" s="34" t="s">
        <v>5</v>
      </c>
      <c r="K20" s="44"/>
    </row>
    <row r="21" spans="2:11" s="1" customFormat="1" ht="18" customHeight="1" x14ac:dyDescent="0.35">
      <c r="B21" s="40"/>
      <c r="C21" s="41"/>
      <c r="D21" s="41"/>
      <c r="E21" s="34" t="s">
        <v>34</v>
      </c>
      <c r="F21" s="41"/>
      <c r="G21" s="41"/>
      <c r="H21" s="41"/>
      <c r="I21" s="106" t="s">
        <v>30</v>
      </c>
      <c r="J21" s="34" t="s">
        <v>5</v>
      </c>
      <c r="K21" s="44"/>
    </row>
    <row r="22" spans="2:11" s="1" customFormat="1" ht="7" customHeight="1" x14ac:dyDescent="0.35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" customHeight="1" x14ac:dyDescent="0.35">
      <c r="B23" s="40"/>
      <c r="C23" s="41"/>
      <c r="D23" s="36" t="s">
        <v>36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 x14ac:dyDescent="0.35">
      <c r="B24" s="108"/>
      <c r="C24" s="109"/>
      <c r="D24" s="109"/>
      <c r="E24" s="338" t="s">
        <v>5</v>
      </c>
      <c r="F24" s="338"/>
      <c r="G24" s="338"/>
      <c r="H24" s="338"/>
      <c r="I24" s="110"/>
      <c r="J24" s="109"/>
      <c r="K24" s="111"/>
    </row>
    <row r="25" spans="2:11" s="1" customFormat="1" ht="7" customHeight="1" x14ac:dyDescent="0.35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7" customHeight="1" x14ac:dyDescent="0.35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4" customHeight="1" x14ac:dyDescent="0.35">
      <c r="B27" s="40"/>
      <c r="C27" s="41"/>
      <c r="D27" s="114" t="s">
        <v>37</v>
      </c>
      <c r="E27" s="41"/>
      <c r="F27" s="41"/>
      <c r="G27" s="41"/>
      <c r="H27" s="41"/>
      <c r="I27" s="105"/>
      <c r="J27" s="115">
        <f>ROUND(J78,2)</f>
        <v>0</v>
      </c>
      <c r="K27" s="44"/>
    </row>
    <row r="28" spans="2:11" s="1" customFormat="1" ht="7" customHeight="1" x14ac:dyDescent="0.35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" customHeight="1" x14ac:dyDescent="0.35">
      <c r="B29" s="40"/>
      <c r="C29" s="41"/>
      <c r="D29" s="41"/>
      <c r="E29" s="41"/>
      <c r="F29" s="45" t="s">
        <v>39</v>
      </c>
      <c r="G29" s="41"/>
      <c r="H29" s="41"/>
      <c r="I29" s="116" t="s">
        <v>38</v>
      </c>
      <c r="J29" s="45" t="s">
        <v>40</v>
      </c>
      <c r="K29" s="44"/>
    </row>
    <row r="30" spans="2:11" s="1" customFormat="1" ht="14.4" customHeight="1" x14ac:dyDescent="0.35">
      <c r="B30" s="40"/>
      <c r="C30" s="41"/>
      <c r="D30" s="48" t="s">
        <v>41</v>
      </c>
      <c r="E30" s="48" t="s">
        <v>42</v>
      </c>
      <c r="F30" s="117">
        <f>ROUND(SUM(BE78:BE81), 2)</f>
        <v>0</v>
      </c>
      <c r="G30" s="41"/>
      <c r="H30" s="41"/>
      <c r="I30" s="118">
        <v>0.21</v>
      </c>
      <c r="J30" s="117">
        <f>ROUND(ROUND((SUM(BE78:BE81)), 2)*I30, 2)</f>
        <v>0</v>
      </c>
      <c r="K30" s="44"/>
    </row>
    <row r="31" spans="2:11" s="1" customFormat="1" ht="14.4" customHeight="1" x14ac:dyDescent="0.35">
      <c r="B31" s="40"/>
      <c r="C31" s="41"/>
      <c r="D31" s="41"/>
      <c r="E31" s="48" t="s">
        <v>43</v>
      </c>
      <c r="F31" s="117">
        <f>ROUND(SUM(BF78:BF81), 2)</f>
        <v>0</v>
      </c>
      <c r="G31" s="41"/>
      <c r="H31" s="41"/>
      <c r="I31" s="118">
        <v>0.15</v>
      </c>
      <c r="J31" s="117">
        <f>ROUND(ROUND((SUM(BF78:BF81)), 2)*I31, 2)</f>
        <v>0</v>
      </c>
      <c r="K31" s="44"/>
    </row>
    <row r="32" spans="2:11" s="1" customFormat="1" ht="14.4" hidden="1" customHeight="1" x14ac:dyDescent="0.35">
      <c r="B32" s="40"/>
      <c r="C32" s="41"/>
      <c r="D32" s="41"/>
      <c r="E32" s="48" t="s">
        <v>44</v>
      </c>
      <c r="F32" s="117">
        <f>ROUND(SUM(BG78:BG81),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" hidden="1" customHeight="1" x14ac:dyDescent="0.35">
      <c r="B33" s="40"/>
      <c r="C33" s="41"/>
      <c r="D33" s="41"/>
      <c r="E33" s="48" t="s">
        <v>45</v>
      </c>
      <c r="F33" s="117">
        <f>ROUND(SUM(BH78:BH81),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" hidden="1" customHeight="1" x14ac:dyDescent="0.35">
      <c r="B34" s="40"/>
      <c r="C34" s="41"/>
      <c r="D34" s="41"/>
      <c r="E34" s="48" t="s">
        <v>46</v>
      </c>
      <c r="F34" s="117">
        <f>ROUND(SUM(BI78:BI81),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7" customHeight="1" x14ac:dyDescent="0.35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4" customHeight="1" x14ac:dyDescent="0.35">
      <c r="B36" s="40"/>
      <c r="C36" s="119"/>
      <c r="D36" s="120" t="s">
        <v>47</v>
      </c>
      <c r="E36" s="70"/>
      <c r="F36" s="70"/>
      <c r="G36" s="121" t="s">
        <v>48</v>
      </c>
      <c r="H36" s="122" t="s">
        <v>49</v>
      </c>
      <c r="I36" s="123"/>
      <c r="J36" s="124">
        <f>SUM(J27:J34)</f>
        <v>0</v>
      </c>
      <c r="K36" s="125"/>
    </row>
    <row r="37" spans="2:11" s="1" customFormat="1" ht="14.4" customHeight="1" x14ac:dyDescent="0.35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7" customHeight="1" x14ac:dyDescent="0.35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7" customHeight="1" x14ac:dyDescent="0.35">
      <c r="B42" s="40"/>
      <c r="C42" s="29" t="s">
        <v>159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7" customHeight="1" x14ac:dyDescent="0.35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" customHeight="1" x14ac:dyDescent="0.35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 x14ac:dyDescent="0.35">
      <c r="B45" s="40"/>
      <c r="C45" s="41"/>
      <c r="D45" s="41"/>
      <c r="E45" s="350" t="str">
        <f>E7</f>
        <v>Nové pracoviště magnetické rezonance a interního příjmu včetně reorganizace 1.PP</v>
      </c>
      <c r="F45" s="351"/>
      <c r="G45" s="351"/>
      <c r="H45" s="351"/>
      <c r="I45" s="105"/>
      <c r="J45" s="41"/>
      <c r="K45" s="44"/>
    </row>
    <row r="46" spans="2:11" s="1" customFormat="1" ht="14.4" customHeight="1" x14ac:dyDescent="0.35">
      <c r="B46" s="40"/>
      <c r="C46" s="36" t="s">
        <v>157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 x14ac:dyDescent="0.35">
      <c r="B47" s="40"/>
      <c r="C47" s="41"/>
      <c r="D47" s="41"/>
      <c r="E47" s="352" t="str">
        <f>E9</f>
        <v>22 - Medicinální plyny - nenaceňovat</v>
      </c>
      <c r="F47" s="353"/>
      <c r="G47" s="353"/>
      <c r="H47" s="353"/>
      <c r="I47" s="105"/>
      <c r="J47" s="41"/>
      <c r="K47" s="44"/>
    </row>
    <row r="48" spans="2:11" s="1" customFormat="1" ht="7" customHeight="1" x14ac:dyDescent="0.35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 x14ac:dyDescent="0.35">
      <c r="B49" s="40"/>
      <c r="C49" s="36" t="s">
        <v>23</v>
      </c>
      <c r="D49" s="41"/>
      <c r="E49" s="41"/>
      <c r="F49" s="34" t="str">
        <f>F12</f>
        <v>pavilon I,Nemocnice Děčín</v>
      </c>
      <c r="G49" s="41"/>
      <c r="H49" s="41"/>
      <c r="I49" s="106" t="s">
        <v>25</v>
      </c>
      <c r="J49" s="107" t="str">
        <f>IF(J12="","",J12)</f>
        <v>8. 2. 2018</v>
      </c>
      <c r="K49" s="44"/>
    </row>
    <row r="50" spans="2:47" s="1" customFormat="1" ht="7" customHeight="1" x14ac:dyDescent="0.35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x14ac:dyDescent="0.35">
      <c r="B51" s="40"/>
      <c r="C51" s="36" t="s">
        <v>27</v>
      </c>
      <c r="D51" s="41"/>
      <c r="E51" s="41"/>
      <c r="F51" s="34" t="str">
        <f>E15</f>
        <v>Krajská zdravotní, a.s. - Nemocnice Děčín, o.z.</v>
      </c>
      <c r="G51" s="41"/>
      <c r="H51" s="41"/>
      <c r="I51" s="106" t="s">
        <v>33</v>
      </c>
      <c r="J51" s="338" t="str">
        <f>E21</f>
        <v>JIKA CZ, ing Jiří Slánský</v>
      </c>
      <c r="K51" s="44"/>
    </row>
    <row r="52" spans="2:47" s="1" customFormat="1" ht="14.4" customHeight="1" x14ac:dyDescent="0.35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05"/>
      <c r="J52" s="345"/>
      <c r="K52" s="44"/>
    </row>
    <row r="53" spans="2:47" s="1" customFormat="1" ht="10.25" customHeight="1" x14ac:dyDescent="0.35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 x14ac:dyDescent="0.35">
      <c r="B54" s="40"/>
      <c r="C54" s="129" t="s">
        <v>160</v>
      </c>
      <c r="D54" s="119"/>
      <c r="E54" s="119"/>
      <c r="F54" s="119"/>
      <c r="G54" s="119"/>
      <c r="H54" s="119"/>
      <c r="I54" s="130"/>
      <c r="J54" s="131" t="s">
        <v>161</v>
      </c>
      <c r="K54" s="132"/>
    </row>
    <row r="55" spans="2:47" s="1" customFormat="1" ht="10.25" customHeight="1" x14ac:dyDescent="0.35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 x14ac:dyDescent="0.35">
      <c r="B56" s="40"/>
      <c r="C56" s="133" t="s">
        <v>162</v>
      </c>
      <c r="D56" s="41"/>
      <c r="E56" s="41"/>
      <c r="F56" s="41"/>
      <c r="G56" s="41"/>
      <c r="H56" s="41"/>
      <c r="I56" s="105"/>
      <c r="J56" s="115">
        <f>J78</f>
        <v>0</v>
      </c>
      <c r="K56" s="44"/>
      <c r="AU56" s="23" t="s">
        <v>163</v>
      </c>
    </row>
    <row r="57" spans="2:47" s="7" customFormat="1" ht="25" customHeight="1" x14ac:dyDescent="0.35">
      <c r="B57" s="134"/>
      <c r="C57" s="135"/>
      <c r="D57" s="136" t="s">
        <v>1618</v>
      </c>
      <c r="E57" s="137"/>
      <c r="F57" s="137"/>
      <c r="G57" s="137"/>
      <c r="H57" s="137"/>
      <c r="I57" s="138"/>
      <c r="J57" s="139">
        <f>J79</f>
        <v>0</v>
      </c>
      <c r="K57" s="140"/>
    </row>
    <row r="58" spans="2:47" s="8" customFormat="1" ht="19.899999999999999" customHeight="1" x14ac:dyDescent="0.35">
      <c r="B58" s="141"/>
      <c r="C58" s="142"/>
      <c r="D58" s="143" t="s">
        <v>1688</v>
      </c>
      <c r="E58" s="144"/>
      <c r="F58" s="144"/>
      <c r="G58" s="144"/>
      <c r="H58" s="144"/>
      <c r="I58" s="145"/>
      <c r="J58" s="146">
        <f>J80</f>
        <v>0</v>
      </c>
      <c r="K58" s="147"/>
    </row>
    <row r="59" spans="2:47" s="1" customFormat="1" ht="21.75" customHeight="1" x14ac:dyDescent="0.35">
      <c r="B59" s="40"/>
      <c r="C59" s="41"/>
      <c r="D59" s="41"/>
      <c r="E59" s="41"/>
      <c r="F59" s="41"/>
      <c r="G59" s="41"/>
      <c r="H59" s="41"/>
      <c r="I59" s="105"/>
      <c r="J59" s="41"/>
      <c r="K59" s="44"/>
    </row>
    <row r="60" spans="2:47" s="1" customFormat="1" ht="7" customHeight="1" x14ac:dyDescent="0.35">
      <c r="B60" s="55"/>
      <c r="C60" s="56"/>
      <c r="D60" s="56"/>
      <c r="E60" s="56"/>
      <c r="F60" s="56"/>
      <c r="G60" s="56"/>
      <c r="H60" s="56"/>
      <c r="I60" s="126"/>
      <c r="J60" s="56"/>
      <c r="K60" s="57"/>
    </row>
    <row r="64" spans="2:47" s="1" customFormat="1" ht="7" customHeight="1" x14ac:dyDescent="0.35">
      <c r="B64" s="58"/>
      <c r="C64" s="59"/>
      <c r="D64" s="59"/>
      <c r="E64" s="59"/>
      <c r="F64" s="59"/>
      <c r="G64" s="59"/>
      <c r="H64" s="59"/>
      <c r="I64" s="127"/>
      <c r="J64" s="59"/>
      <c r="K64" s="59"/>
      <c r="L64" s="40"/>
    </row>
    <row r="65" spans="2:63" s="1" customFormat="1" ht="37" customHeight="1" x14ac:dyDescent="0.35">
      <c r="B65" s="40"/>
      <c r="C65" s="60" t="s">
        <v>188</v>
      </c>
      <c r="L65" s="40"/>
    </row>
    <row r="66" spans="2:63" s="1" customFormat="1" ht="7" customHeight="1" x14ac:dyDescent="0.35">
      <c r="B66" s="40"/>
      <c r="L66" s="40"/>
    </row>
    <row r="67" spans="2:63" s="1" customFormat="1" ht="14.4" customHeight="1" x14ac:dyDescent="0.35">
      <c r="B67" s="40"/>
      <c r="C67" s="62" t="s">
        <v>19</v>
      </c>
      <c r="L67" s="40"/>
    </row>
    <row r="68" spans="2:63" s="1" customFormat="1" ht="16.5" customHeight="1" x14ac:dyDescent="0.35">
      <c r="B68" s="40"/>
      <c r="E68" s="346" t="str">
        <f>E7</f>
        <v>Nové pracoviště magnetické rezonance a interního příjmu včetně reorganizace 1.PP</v>
      </c>
      <c r="F68" s="347"/>
      <c r="G68" s="347"/>
      <c r="H68" s="347"/>
      <c r="L68" s="40"/>
    </row>
    <row r="69" spans="2:63" s="1" customFormat="1" ht="14.4" customHeight="1" x14ac:dyDescent="0.35">
      <c r="B69" s="40"/>
      <c r="C69" s="62" t="s">
        <v>157</v>
      </c>
      <c r="L69" s="40"/>
    </row>
    <row r="70" spans="2:63" s="1" customFormat="1" ht="17.25" customHeight="1" x14ac:dyDescent="0.35">
      <c r="B70" s="40"/>
      <c r="E70" s="319" t="str">
        <f>E9</f>
        <v>22 - Medicinální plyny - nenaceňovat</v>
      </c>
      <c r="F70" s="348"/>
      <c r="G70" s="348"/>
      <c r="H70" s="348"/>
      <c r="L70" s="40"/>
    </row>
    <row r="71" spans="2:63" s="1" customFormat="1" ht="7" customHeight="1" x14ac:dyDescent="0.35">
      <c r="B71" s="40"/>
      <c r="L71" s="40"/>
    </row>
    <row r="72" spans="2:63" s="1" customFormat="1" ht="18" customHeight="1" x14ac:dyDescent="0.35">
      <c r="B72" s="40"/>
      <c r="C72" s="62" t="s">
        <v>23</v>
      </c>
      <c r="F72" s="148" t="str">
        <f>F12</f>
        <v>pavilon I,Nemocnice Děčín</v>
      </c>
      <c r="I72" s="149" t="s">
        <v>25</v>
      </c>
      <c r="J72" s="66" t="str">
        <f>IF(J12="","",J12)</f>
        <v>8. 2. 2018</v>
      </c>
      <c r="L72" s="40"/>
    </row>
    <row r="73" spans="2:63" s="1" customFormat="1" ht="7" customHeight="1" x14ac:dyDescent="0.35">
      <c r="B73" s="40"/>
      <c r="L73" s="40"/>
    </row>
    <row r="74" spans="2:63" s="1" customFormat="1" x14ac:dyDescent="0.35">
      <c r="B74" s="40"/>
      <c r="C74" s="62" t="s">
        <v>27</v>
      </c>
      <c r="F74" s="148" t="str">
        <f>E15</f>
        <v>Krajská zdravotní, a.s. - Nemocnice Děčín, o.z.</v>
      </c>
      <c r="I74" s="149" t="s">
        <v>33</v>
      </c>
      <c r="J74" s="148" t="str">
        <f>E21</f>
        <v>JIKA CZ, ing Jiří Slánský</v>
      </c>
      <c r="L74" s="40"/>
    </row>
    <row r="75" spans="2:63" s="1" customFormat="1" ht="14.4" customHeight="1" x14ac:dyDescent="0.35">
      <c r="B75" s="40"/>
      <c r="C75" s="62" t="s">
        <v>31</v>
      </c>
      <c r="F75" s="148" t="str">
        <f>IF(E18="","",E18)</f>
        <v/>
      </c>
      <c r="L75" s="40"/>
    </row>
    <row r="76" spans="2:63" s="1" customFormat="1" ht="10.25" customHeight="1" x14ac:dyDescent="0.35">
      <c r="B76" s="40"/>
      <c r="L76" s="40"/>
    </row>
    <row r="77" spans="2:63" s="9" customFormat="1" ht="29.25" customHeight="1" x14ac:dyDescent="0.35">
      <c r="B77" s="150"/>
      <c r="C77" s="151" t="s">
        <v>189</v>
      </c>
      <c r="D77" s="152" t="s">
        <v>56</v>
      </c>
      <c r="E77" s="152" t="s">
        <v>52</v>
      </c>
      <c r="F77" s="152" t="s">
        <v>190</v>
      </c>
      <c r="G77" s="152" t="s">
        <v>191</v>
      </c>
      <c r="H77" s="152" t="s">
        <v>192</v>
      </c>
      <c r="I77" s="153" t="s">
        <v>193</v>
      </c>
      <c r="J77" s="152" t="s">
        <v>161</v>
      </c>
      <c r="K77" s="154" t="s">
        <v>194</v>
      </c>
      <c r="L77" s="150"/>
      <c r="M77" s="72" t="s">
        <v>195</v>
      </c>
      <c r="N77" s="73" t="s">
        <v>41</v>
      </c>
      <c r="O77" s="73" t="s">
        <v>196</v>
      </c>
      <c r="P77" s="73" t="s">
        <v>197</v>
      </c>
      <c r="Q77" s="73" t="s">
        <v>198</v>
      </c>
      <c r="R77" s="73" t="s">
        <v>199</v>
      </c>
      <c r="S77" s="73" t="s">
        <v>200</v>
      </c>
      <c r="T77" s="74" t="s">
        <v>201</v>
      </c>
    </row>
    <row r="78" spans="2:63" s="1" customFormat="1" ht="29.25" customHeight="1" x14ac:dyDescent="0.35">
      <c r="B78" s="40"/>
      <c r="C78" s="76" t="s">
        <v>162</v>
      </c>
      <c r="J78" s="155">
        <f>BK78</f>
        <v>0</v>
      </c>
      <c r="L78" s="40"/>
      <c r="M78" s="75"/>
      <c r="N78" s="67"/>
      <c r="O78" s="67"/>
      <c r="P78" s="156">
        <f>P79</f>
        <v>0</v>
      </c>
      <c r="Q78" s="67"/>
      <c r="R78" s="156">
        <f>R79</f>
        <v>0</v>
      </c>
      <c r="S78" s="67"/>
      <c r="T78" s="157">
        <f>T79</f>
        <v>0</v>
      </c>
      <c r="AT78" s="23" t="s">
        <v>70</v>
      </c>
      <c r="AU78" s="23" t="s">
        <v>163</v>
      </c>
      <c r="BK78" s="158">
        <f>BK79</f>
        <v>0</v>
      </c>
    </row>
    <row r="79" spans="2:63" s="10" customFormat="1" ht="37.4" customHeight="1" x14ac:dyDescent="0.35">
      <c r="B79" s="159"/>
      <c r="D79" s="160" t="s">
        <v>70</v>
      </c>
      <c r="E79" s="161" t="s">
        <v>202</v>
      </c>
      <c r="F79" s="161" t="s">
        <v>202</v>
      </c>
      <c r="I79" s="162"/>
      <c r="J79" s="163">
        <f>BK79</f>
        <v>0</v>
      </c>
      <c r="L79" s="159"/>
      <c r="M79" s="164"/>
      <c r="N79" s="165"/>
      <c r="O79" s="165"/>
      <c r="P79" s="166">
        <f>P80</f>
        <v>0</v>
      </c>
      <c r="Q79" s="165"/>
      <c r="R79" s="166">
        <f>R80</f>
        <v>0</v>
      </c>
      <c r="S79" s="165"/>
      <c r="T79" s="167">
        <f>T80</f>
        <v>0</v>
      </c>
      <c r="AR79" s="160" t="s">
        <v>79</v>
      </c>
      <c r="AT79" s="168" t="s">
        <v>70</v>
      </c>
      <c r="AU79" s="168" t="s">
        <v>71</v>
      </c>
      <c r="AY79" s="160" t="s">
        <v>204</v>
      </c>
      <c r="BK79" s="169">
        <f>BK80</f>
        <v>0</v>
      </c>
    </row>
    <row r="80" spans="2:63" s="10" customFormat="1" ht="19.899999999999999" customHeight="1" x14ac:dyDescent="0.35">
      <c r="B80" s="159"/>
      <c r="D80" s="160" t="s">
        <v>70</v>
      </c>
      <c r="E80" s="170" t="s">
        <v>1629</v>
      </c>
      <c r="F80" s="170" t="s">
        <v>140</v>
      </c>
      <c r="I80" s="162"/>
      <c r="J80" s="171">
        <f>BK80</f>
        <v>0</v>
      </c>
      <c r="L80" s="159"/>
      <c r="M80" s="164"/>
      <c r="N80" s="165"/>
      <c r="O80" s="165"/>
      <c r="P80" s="166">
        <f>P81</f>
        <v>0</v>
      </c>
      <c r="Q80" s="165"/>
      <c r="R80" s="166">
        <f>R81</f>
        <v>0</v>
      </c>
      <c r="S80" s="165"/>
      <c r="T80" s="167">
        <f>T81</f>
        <v>0</v>
      </c>
      <c r="AR80" s="160" t="s">
        <v>79</v>
      </c>
      <c r="AT80" s="168" t="s">
        <v>70</v>
      </c>
      <c r="AU80" s="168" t="s">
        <v>79</v>
      </c>
      <c r="AY80" s="160" t="s">
        <v>204</v>
      </c>
      <c r="BK80" s="169">
        <f>BK81</f>
        <v>0</v>
      </c>
    </row>
    <row r="81" spans="2:65" s="1" customFormat="1" ht="16.5" customHeight="1" x14ac:dyDescent="0.35">
      <c r="B81" s="172"/>
      <c r="C81" s="173" t="s">
        <v>79</v>
      </c>
      <c r="D81" s="173" t="s">
        <v>206</v>
      </c>
      <c r="E81" s="174" t="s">
        <v>1629</v>
      </c>
      <c r="F81" s="175" t="s">
        <v>140</v>
      </c>
      <c r="G81" s="176" t="s">
        <v>831</v>
      </c>
      <c r="H81" s="177">
        <v>1</v>
      </c>
      <c r="I81" s="178"/>
      <c r="J81" s="179">
        <f>ROUND(I81*H81,2)</f>
        <v>0</v>
      </c>
      <c r="K81" s="175" t="s">
        <v>5</v>
      </c>
      <c r="L81" s="40"/>
      <c r="M81" s="180" t="s">
        <v>5</v>
      </c>
      <c r="N81" s="219" t="s">
        <v>42</v>
      </c>
      <c r="O81" s="220"/>
      <c r="P81" s="221">
        <f>O81*H81</f>
        <v>0</v>
      </c>
      <c r="Q81" s="221">
        <v>0</v>
      </c>
      <c r="R81" s="221">
        <f>Q81*H81</f>
        <v>0</v>
      </c>
      <c r="S81" s="221">
        <v>0</v>
      </c>
      <c r="T81" s="222">
        <f>S81*H81</f>
        <v>0</v>
      </c>
      <c r="AR81" s="23" t="s">
        <v>211</v>
      </c>
      <c r="AT81" s="23" t="s">
        <v>206</v>
      </c>
      <c r="AU81" s="23" t="s">
        <v>81</v>
      </c>
      <c r="AY81" s="23" t="s">
        <v>204</v>
      </c>
      <c r="BE81" s="184">
        <f>IF(N81="základní",J81,0)</f>
        <v>0</v>
      </c>
      <c r="BF81" s="184">
        <f>IF(N81="snížená",J81,0)</f>
        <v>0</v>
      </c>
      <c r="BG81" s="184">
        <f>IF(N81="zákl. přenesená",J81,0)</f>
        <v>0</v>
      </c>
      <c r="BH81" s="184">
        <f>IF(N81="sníž. přenesená",J81,0)</f>
        <v>0</v>
      </c>
      <c r="BI81" s="184">
        <f>IF(N81="nulová",J81,0)</f>
        <v>0</v>
      </c>
      <c r="BJ81" s="23" t="s">
        <v>79</v>
      </c>
      <c r="BK81" s="184">
        <f>ROUND(I81*H81,2)</f>
        <v>0</v>
      </c>
      <c r="BL81" s="23" t="s">
        <v>211</v>
      </c>
      <c r="BM81" s="23" t="s">
        <v>1689</v>
      </c>
    </row>
    <row r="82" spans="2:65" s="1" customFormat="1" ht="7" customHeight="1" x14ac:dyDescent="0.35">
      <c r="B82" s="55"/>
      <c r="C82" s="56"/>
      <c r="D82" s="56"/>
      <c r="E82" s="56"/>
      <c r="F82" s="56"/>
      <c r="G82" s="56"/>
      <c r="H82" s="56"/>
      <c r="I82" s="126"/>
      <c r="J82" s="56"/>
      <c r="K82" s="56"/>
      <c r="L82" s="40"/>
    </row>
  </sheetData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5"/>
  <cols>
    <col min="1" max="1" width="8.375" customWidth="1"/>
    <col min="2" max="2" width="1.625" customWidth="1"/>
    <col min="3" max="3" width="4.125" customWidth="1"/>
    <col min="4" max="4" width="4.375" customWidth="1"/>
    <col min="5" max="5" width="17.125" customWidth="1"/>
    <col min="6" max="6" width="75" customWidth="1"/>
    <col min="7" max="7" width="8.625" customWidth="1"/>
    <col min="8" max="8" width="11.125" customWidth="1"/>
    <col min="9" max="9" width="12.625" style="98" customWidth="1"/>
    <col min="10" max="10" width="23.5" customWidth="1"/>
    <col min="11" max="11" width="15.5" customWidth="1"/>
    <col min="13" max="18" width="9.375" hidden="1"/>
    <col min="19" max="19" width="8.125" hidden="1" customWidth="1"/>
    <col min="20" max="20" width="29.625" hidden="1" customWidth="1"/>
    <col min="21" max="21" width="16.375" hidden="1" customWidth="1"/>
    <col min="22" max="22" width="12.375" customWidth="1"/>
    <col min="23" max="23" width="16.375" customWidth="1"/>
    <col min="24" max="24" width="12.375" customWidth="1"/>
    <col min="25" max="25" width="15" customWidth="1"/>
    <col min="26" max="26" width="11" customWidth="1"/>
    <col min="27" max="27" width="15" customWidth="1"/>
    <col min="28" max="28" width="16.375" customWidth="1"/>
    <col min="29" max="29" width="11" customWidth="1"/>
    <col min="30" max="30" width="15" customWidth="1"/>
    <col min="31" max="31" width="16.375" customWidth="1"/>
    <col min="44" max="65" width="9.375" hidden="1"/>
  </cols>
  <sheetData>
    <row r="1" spans="1:70" ht="21.75" customHeight="1" x14ac:dyDescent="0.35">
      <c r="A1" s="20"/>
      <c r="B1" s="99"/>
      <c r="C1" s="99"/>
      <c r="D1" s="100" t="s">
        <v>1</v>
      </c>
      <c r="E1" s="99"/>
      <c r="F1" s="101" t="s">
        <v>151</v>
      </c>
      <c r="G1" s="349" t="s">
        <v>152</v>
      </c>
      <c r="H1" s="349"/>
      <c r="I1" s="102"/>
      <c r="J1" s="101" t="s">
        <v>153</v>
      </c>
      <c r="K1" s="100" t="s">
        <v>154</v>
      </c>
      <c r="L1" s="101" t="s">
        <v>155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7" customHeight="1" x14ac:dyDescent="0.35">
      <c r="L2" s="313" t="s">
        <v>8</v>
      </c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23" t="s">
        <v>144</v>
      </c>
    </row>
    <row r="3" spans="1:70" ht="7" customHeight="1" x14ac:dyDescent="0.35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81</v>
      </c>
    </row>
    <row r="4" spans="1:70" ht="37" customHeight="1" x14ac:dyDescent="0.35">
      <c r="B4" s="27"/>
      <c r="C4" s="28"/>
      <c r="D4" s="29" t="s">
        <v>156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7" customHeight="1" x14ac:dyDescent="0.35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x14ac:dyDescent="0.3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 x14ac:dyDescent="0.35">
      <c r="B7" s="27"/>
      <c r="C7" s="28"/>
      <c r="D7" s="28"/>
      <c r="E7" s="350" t="str">
        <f>'Rekapitulace stavby'!K6</f>
        <v>Nové pracoviště magnetické rezonance a interního příjmu včetně reorganizace 1.PP</v>
      </c>
      <c r="F7" s="351"/>
      <c r="G7" s="351"/>
      <c r="H7" s="351"/>
      <c r="I7" s="104"/>
      <c r="J7" s="28"/>
      <c r="K7" s="30"/>
    </row>
    <row r="8" spans="1:70" s="1" customFormat="1" x14ac:dyDescent="0.35">
      <c r="B8" s="40"/>
      <c r="C8" s="41"/>
      <c r="D8" s="36" t="s">
        <v>157</v>
      </c>
      <c r="E8" s="41"/>
      <c r="F8" s="41"/>
      <c r="G8" s="41"/>
      <c r="H8" s="41"/>
      <c r="I8" s="105"/>
      <c r="J8" s="41"/>
      <c r="K8" s="44"/>
    </row>
    <row r="9" spans="1:70" s="1" customFormat="1" ht="37" customHeight="1" x14ac:dyDescent="0.35">
      <c r="B9" s="40"/>
      <c r="C9" s="41"/>
      <c r="D9" s="41"/>
      <c r="E9" s="352" t="s">
        <v>1690</v>
      </c>
      <c r="F9" s="353"/>
      <c r="G9" s="353"/>
      <c r="H9" s="353"/>
      <c r="I9" s="105"/>
      <c r="J9" s="41"/>
      <c r="K9" s="44"/>
    </row>
    <row r="10" spans="1:70" s="1" customFormat="1" x14ac:dyDescent="0.35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" customHeight="1" x14ac:dyDescent="0.35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" customHeight="1" x14ac:dyDescent="0.35">
      <c r="B12" s="40"/>
      <c r="C12" s="41"/>
      <c r="D12" s="36" t="s">
        <v>23</v>
      </c>
      <c r="E12" s="41"/>
      <c r="F12" s="34" t="s">
        <v>24</v>
      </c>
      <c r="G12" s="41"/>
      <c r="H12" s="41"/>
      <c r="I12" s="106" t="s">
        <v>25</v>
      </c>
      <c r="J12" s="107" t="str">
        <f>'Rekapitulace stavby'!AN8</f>
        <v>8. 2. 2018</v>
      </c>
      <c r="K12" s="44"/>
    </row>
    <row r="13" spans="1:70" s="1" customFormat="1" ht="10.75" customHeight="1" x14ac:dyDescent="0.35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" customHeight="1" x14ac:dyDescent="0.35">
      <c r="B14" s="40"/>
      <c r="C14" s="41"/>
      <c r="D14" s="36" t="s">
        <v>27</v>
      </c>
      <c r="E14" s="41"/>
      <c r="F14" s="41"/>
      <c r="G14" s="41"/>
      <c r="H14" s="41"/>
      <c r="I14" s="106" t="s">
        <v>28</v>
      </c>
      <c r="J14" s="34" t="s">
        <v>5</v>
      </c>
      <c r="K14" s="44"/>
    </row>
    <row r="15" spans="1:70" s="1" customFormat="1" ht="18" customHeight="1" x14ac:dyDescent="0.35">
      <c r="B15" s="40"/>
      <c r="C15" s="41"/>
      <c r="D15" s="41"/>
      <c r="E15" s="34" t="s">
        <v>29</v>
      </c>
      <c r="F15" s="41"/>
      <c r="G15" s="41"/>
      <c r="H15" s="41"/>
      <c r="I15" s="106" t="s">
        <v>30</v>
      </c>
      <c r="J15" s="34" t="s">
        <v>5</v>
      </c>
      <c r="K15" s="44"/>
    </row>
    <row r="16" spans="1:70" s="1" customFormat="1" ht="7" customHeight="1" x14ac:dyDescent="0.35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" customHeight="1" x14ac:dyDescent="0.35">
      <c r="B17" s="40"/>
      <c r="C17" s="41"/>
      <c r="D17" s="36" t="s">
        <v>31</v>
      </c>
      <c r="E17" s="41"/>
      <c r="F17" s="41"/>
      <c r="G17" s="41"/>
      <c r="H17" s="41"/>
      <c r="I17" s="106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5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7" customHeight="1" x14ac:dyDescent="0.35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" customHeight="1" x14ac:dyDescent="0.35">
      <c r="B20" s="40"/>
      <c r="C20" s="41"/>
      <c r="D20" s="36" t="s">
        <v>33</v>
      </c>
      <c r="E20" s="41"/>
      <c r="F20" s="41"/>
      <c r="G20" s="41"/>
      <c r="H20" s="41"/>
      <c r="I20" s="106" t="s">
        <v>28</v>
      </c>
      <c r="J20" s="34" t="s">
        <v>5</v>
      </c>
      <c r="K20" s="44"/>
    </row>
    <row r="21" spans="2:11" s="1" customFormat="1" ht="18" customHeight="1" x14ac:dyDescent="0.35">
      <c r="B21" s="40"/>
      <c r="C21" s="41"/>
      <c r="D21" s="41"/>
      <c r="E21" s="34" t="s">
        <v>34</v>
      </c>
      <c r="F21" s="41"/>
      <c r="G21" s="41"/>
      <c r="H21" s="41"/>
      <c r="I21" s="106" t="s">
        <v>30</v>
      </c>
      <c r="J21" s="34" t="s">
        <v>5</v>
      </c>
      <c r="K21" s="44"/>
    </row>
    <row r="22" spans="2:11" s="1" customFormat="1" ht="7" customHeight="1" x14ac:dyDescent="0.35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" customHeight="1" x14ac:dyDescent="0.35">
      <c r="B23" s="40"/>
      <c r="C23" s="41"/>
      <c r="D23" s="36" t="s">
        <v>36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 x14ac:dyDescent="0.35">
      <c r="B24" s="108"/>
      <c r="C24" s="109"/>
      <c r="D24" s="109"/>
      <c r="E24" s="338" t="s">
        <v>5</v>
      </c>
      <c r="F24" s="338"/>
      <c r="G24" s="338"/>
      <c r="H24" s="338"/>
      <c r="I24" s="110"/>
      <c r="J24" s="109"/>
      <c r="K24" s="111"/>
    </row>
    <row r="25" spans="2:11" s="1" customFormat="1" ht="7" customHeight="1" x14ac:dyDescent="0.35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7" customHeight="1" x14ac:dyDescent="0.35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4" customHeight="1" x14ac:dyDescent="0.35">
      <c r="B27" s="40"/>
      <c r="C27" s="41"/>
      <c r="D27" s="114" t="s">
        <v>37</v>
      </c>
      <c r="E27" s="41"/>
      <c r="F27" s="41"/>
      <c r="G27" s="41"/>
      <c r="H27" s="41"/>
      <c r="I27" s="105"/>
      <c r="J27" s="115">
        <f>ROUND(J78,2)</f>
        <v>0</v>
      </c>
      <c r="K27" s="44"/>
    </row>
    <row r="28" spans="2:11" s="1" customFormat="1" ht="7" customHeight="1" x14ac:dyDescent="0.35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" customHeight="1" x14ac:dyDescent="0.35">
      <c r="B29" s="40"/>
      <c r="C29" s="41"/>
      <c r="D29" s="41"/>
      <c r="E29" s="41"/>
      <c r="F29" s="45" t="s">
        <v>39</v>
      </c>
      <c r="G29" s="41"/>
      <c r="H29" s="41"/>
      <c r="I29" s="116" t="s">
        <v>38</v>
      </c>
      <c r="J29" s="45" t="s">
        <v>40</v>
      </c>
      <c r="K29" s="44"/>
    </row>
    <row r="30" spans="2:11" s="1" customFormat="1" ht="14.4" customHeight="1" x14ac:dyDescent="0.35">
      <c r="B30" s="40"/>
      <c r="C30" s="41"/>
      <c r="D30" s="48" t="s">
        <v>41</v>
      </c>
      <c r="E30" s="48" t="s">
        <v>42</v>
      </c>
      <c r="F30" s="117">
        <f>ROUND(SUM(BE78:BE81), 2)</f>
        <v>0</v>
      </c>
      <c r="G30" s="41"/>
      <c r="H30" s="41"/>
      <c r="I30" s="118">
        <v>0.21</v>
      </c>
      <c r="J30" s="117">
        <f>ROUND(ROUND((SUM(BE78:BE81)), 2)*I30, 2)</f>
        <v>0</v>
      </c>
      <c r="K30" s="44"/>
    </row>
    <row r="31" spans="2:11" s="1" customFormat="1" ht="14.4" customHeight="1" x14ac:dyDescent="0.35">
      <c r="B31" s="40"/>
      <c r="C31" s="41"/>
      <c r="D31" s="41"/>
      <c r="E31" s="48" t="s">
        <v>43</v>
      </c>
      <c r="F31" s="117">
        <f>ROUND(SUM(BF78:BF81), 2)</f>
        <v>0</v>
      </c>
      <c r="G31" s="41"/>
      <c r="H31" s="41"/>
      <c r="I31" s="118">
        <v>0.15</v>
      </c>
      <c r="J31" s="117">
        <f>ROUND(ROUND((SUM(BF78:BF81)), 2)*I31, 2)</f>
        <v>0</v>
      </c>
      <c r="K31" s="44"/>
    </row>
    <row r="32" spans="2:11" s="1" customFormat="1" ht="14.4" hidden="1" customHeight="1" x14ac:dyDescent="0.35">
      <c r="B32" s="40"/>
      <c r="C32" s="41"/>
      <c r="D32" s="41"/>
      <c r="E32" s="48" t="s">
        <v>44</v>
      </c>
      <c r="F32" s="117">
        <f>ROUND(SUM(BG78:BG81),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" hidden="1" customHeight="1" x14ac:dyDescent="0.35">
      <c r="B33" s="40"/>
      <c r="C33" s="41"/>
      <c r="D33" s="41"/>
      <c r="E33" s="48" t="s">
        <v>45</v>
      </c>
      <c r="F33" s="117">
        <f>ROUND(SUM(BH78:BH81),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" hidden="1" customHeight="1" x14ac:dyDescent="0.35">
      <c r="B34" s="40"/>
      <c r="C34" s="41"/>
      <c r="D34" s="41"/>
      <c r="E34" s="48" t="s">
        <v>46</v>
      </c>
      <c r="F34" s="117">
        <f>ROUND(SUM(BI78:BI81),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7" customHeight="1" x14ac:dyDescent="0.35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4" customHeight="1" x14ac:dyDescent="0.35">
      <c r="B36" s="40"/>
      <c r="C36" s="119"/>
      <c r="D36" s="120" t="s">
        <v>47</v>
      </c>
      <c r="E36" s="70"/>
      <c r="F36" s="70"/>
      <c r="G36" s="121" t="s">
        <v>48</v>
      </c>
      <c r="H36" s="122" t="s">
        <v>49</v>
      </c>
      <c r="I36" s="123"/>
      <c r="J36" s="124">
        <f>SUM(J27:J34)</f>
        <v>0</v>
      </c>
      <c r="K36" s="125"/>
    </row>
    <row r="37" spans="2:11" s="1" customFormat="1" ht="14.4" customHeight="1" x14ac:dyDescent="0.35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7" customHeight="1" x14ac:dyDescent="0.35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7" customHeight="1" x14ac:dyDescent="0.35">
      <c r="B42" s="40"/>
      <c r="C42" s="29" t="s">
        <v>159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7" customHeight="1" x14ac:dyDescent="0.35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" customHeight="1" x14ac:dyDescent="0.35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 x14ac:dyDescent="0.35">
      <c r="B45" s="40"/>
      <c r="C45" s="41"/>
      <c r="D45" s="41"/>
      <c r="E45" s="350" t="str">
        <f>E7</f>
        <v>Nové pracoviště magnetické rezonance a interního příjmu včetně reorganizace 1.PP</v>
      </c>
      <c r="F45" s="351"/>
      <c r="G45" s="351"/>
      <c r="H45" s="351"/>
      <c r="I45" s="105"/>
      <c r="J45" s="41"/>
      <c r="K45" s="44"/>
    </row>
    <row r="46" spans="2:11" s="1" customFormat="1" ht="14.4" customHeight="1" x14ac:dyDescent="0.35">
      <c r="B46" s="40"/>
      <c r="C46" s="36" t="s">
        <v>157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 x14ac:dyDescent="0.35">
      <c r="B47" s="40"/>
      <c r="C47" s="41"/>
      <c r="D47" s="41"/>
      <c r="E47" s="352" t="str">
        <f>E9</f>
        <v>23 - Lékařská technologie  - nenaceňovat</v>
      </c>
      <c r="F47" s="353"/>
      <c r="G47" s="353"/>
      <c r="H47" s="353"/>
      <c r="I47" s="105"/>
      <c r="J47" s="41"/>
      <c r="K47" s="44"/>
    </row>
    <row r="48" spans="2:11" s="1" customFormat="1" ht="7" customHeight="1" x14ac:dyDescent="0.35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 x14ac:dyDescent="0.35">
      <c r="B49" s="40"/>
      <c r="C49" s="36" t="s">
        <v>23</v>
      </c>
      <c r="D49" s="41"/>
      <c r="E49" s="41"/>
      <c r="F49" s="34" t="str">
        <f>F12</f>
        <v>pavilon I,Nemocnice Děčín</v>
      </c>
      <c r="G49" s="41"/>
      <c r="H49" s="41"/>
      <c r="I49" s="106" t="s">
        <v>25</v>
      </c>
      <c r="J49" s="107" t="str">
        <f>IF(J12="","",J12)</f>
        <v>8. 2. 2018</v>
      </c>
      <c r="K49" s="44"/>
    </row>
    <row r="50" spans="2:47" s="1" customFormat="1" ht="7" customHeight="1" x14ac:dyDescent="0.35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x14ac:dyDescent="0.35">
      <c r="B51" s="40"/>
      <c r="C51" s="36" t="s">
        <v>27</v>
      </c>
      <c r="D51" s="41"/>
      <c r="E51" s="41"/>
      <c r="F51" s="34" t="str">
        <f>E15</f>
        <v>Krajská zdravotní, a.s. - Nemocnice Děčín, o.z.</v>
      </c>
      <c r="G51" s="41"/>
      <c r="H51" s="41"/>
      <c r="I51" s="106" t="s">
        <v>33</v>
      </c>
      <c r="J51" s="338" t="str">
        <f>E21</f>
        <v>JIKA CZ, ing Jiří Slánský</v>
      </c>
      <c r="K51" s="44"/>
    </row>
    <row r="52" spans="2:47" s="1" customFormat="1" ht="14.4" customHeight="1" x14ac:dyDescent="0.35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05"/>
      <c r="J52" s="345"/>
      <c r="K52" s="44"/>
    </row>
    <row r="53" spans="2:47" s="1" customFormat="1" ht="10.25" customHeight="1" x14ac:dyDescent="0.35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 x14ac:dyDescent="0.35">
      <c r="B54" s="40"/>
      <c r="C54" s="129" t="s">
        <v>160</v>
      </c>
      <c r="D54" s="119"/>
      <c r="E54" s="119"/>
      <c r="F54" s="119"/>
      <c r="G54" s="119"/>
      <c r="H54" s="119"/>
      <c r="I54" s="130"/>
      <c r="J54" s="131" t="s">
        <v>161</v>
      </c>
      <c r="K54" s="132"/>
    </row>
    <row r="55" spans="2:47" s="1" customFormat="1" ht="10.25" customHeight="1" x14ac:dyDescent="0.35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 x14ac:dyDescent="0.35">
      <c r="B56" s="40"/>
      <c r="C56" s="133" t="s">
        <v>162</v>
      </c>
      <c r="D56" s="41"/>
      <c r="E56" s="41"/>
      <c r="F56" s="41"/>
      <c r="G56" s="41"/>
      <c r="H56" s="41"/>
      <c r="I56" s="105"/>
      <c r="J56" s="115">
        <f>J78</f>
        <v>0</v>
      </c>
      <c r="K56" s="44"/>
      <c r="AU56" s="23" t="s">
        <v>163</v>
      </c>
    </row>
    <row r="57" spans="2:47" s="7" customFormat="1" ht="25" customHeight="1" x14ac:dyDescent="0.35">
      <c r="B57" s="134"/>
      <c r="C57" s="135"/>
      <c r="D57" s="136" t="s">
        <v>1618</v>
      </c>
      <c r="E57" s="137"/>
      <c r="F57" s="137"/>
      <c r="G57" s="137"/>
      <c r="H57" s="137"/>
      <c r="I57" s="138"/>
      <c r="J57" s="139">
        <f>J79</f>
        <v>0</v>
      </c>
      <c r="K57" s="140"/>
    </row>
    <row r="58" spans="2:47" s="8" customFormat="1" ht="19.899999999999999" customHeight="1" x14ac:dyDescent="0.35">
      <c r="B58" s="141"/>
      <c r="C58" s="142"/>
      <c r="D58" s="143" t="s">
        <v>1691</v>
      </c>
      <c r="E58" s="144"/>
      <c r="F58" s="144"/>
      <c r="G58" s="144"/>
      <c r="H58" s="144"/>
      <c r="I58" s="145"/>
      <c r="J58" s="146">
        <f>J80</f>
        <v>0</v>
      </c>
      <c r="K58" s="147"/>
    </row>
    <row r="59" spans="2:47" s="1" customFormat="1" ht="21.75" customHeight="1" x14ac:dyDescent="0.35">
      <c r="B59" s="40"/>
      <c r="C59" s="41"/>
      <c r="D59" s="41"/>
      <c r="E59" s="41"/>
      <c r="F59" s="41"/>
      <c r="G59" s="41"/>
      <c r="H59" s="41"/>
      <c r="I59" s="105"/>
      <c r="J59" s="41"/>
      <c r="K59" s="44"/>
    </row>
    <row r="60" spans="2:47" s="1" customFormat="1" ht="7" customHeight="1" x14ac:dyDescent="0.35">
      <c r="B60" s="55"/>
      <c r="C60" s="56"/>
      <c r="D60" s="56"/>
      <c r="E60" s="56"/>
      <c r="F60" s="56"/>
      <c r="G60" s="56"/>
      <c r="H60" s="56"/>
      <c r="I60" s="126"/>
      <c r="J60" s="56"/>
      <c r="K60" s="57"/>
    </row>
    <row r="64" spans="2:47" s="1" customFormat="1" ht="7" customHeight="1" x14ac:dyDescent="0.35">
      <c r="B64" s="58"/>
      <c r="C64" s="59"/>
      <c r="D64" s="59"/>
      <c r="E64" s="59"/>
      <c r="F64" s="59"/>
      <c r="G64" s="59"/>
      <c r="H64" s="59"/>
      <c r="I64" s="127"/>
      <c r="J64" s="59"/>
      <c r="K64" s="59"/>
      <c r="L64" s="40"/>
    </row>
    <row r="65" spans="2:63" s="1" customFormat="1" ht="37" customHeight="1" x14ac:dyDescent="0.35">
      <c r="B65" s="40"/>
      <c r="C65" s="60" t="s">
        <v>188</v>
      </c>
      <c r="L65" s="40"/>
    </row>
    <row r="66" spans="2:63" s="1" customFormat="1" ht="7" customHeight="1" x14ac:dyDescent="0.35">
      <c r="B66" s="40"/>
      <c r="L66" s="40"/>
    </row>
    <row r="67" spans="2:63" s="1" customFormat="1" ht="14.4" customHeight="1" x14ac:dyDescent="0.35">
      <c r="B67" s="40"/>
      <c r="C67" s="62" t="s">
        <v>19</v>
      </c>
      <c r="L67" s="40"/>
    </row>
    <row r="68" spans="2:63" s="1" customFormat="1" ht="16.5" customHeight="1" x14ac:dyDescent="0.35">
      <c r="B68" s="40"/>
      <c r="E68" s="346" t="str">
        <f>E7</f>
        <v>Nové pracoviště magnetické rezonance a interního příjmu včetně reorganizace 1.PP</v>
      </c>
      <c r="F68" s="347"/>
      <c r="G68" s="347"/>
      <c r="H68" s="347"/>
      <c r="L68" s="40"/>
    </row>
    <row r="69" spans="2:63" s="1" customFormat="1" ht="14.4" customHeight="1" x14ac:dyDescent="0.35">
      <c r="B69" s="40"/>
      <c r="C69" s="62" t="s">
        <v>157</v>
      </c>
      <c r="L69" s="40"/>
    </row>
    <row r="70" spans="2:63" s="1" customFormat="1" ht="17.25" customHeight="1" x14ac:dyDescent="0.35">
      <c r="B70" s="40"/>
      <c r="E70" s="319" t="str">
        <f>E9</f>
        <v>23 - Lékařská technologie  - nenaceňovat</v>
      </c>
      <c r="F70" s="348"/>
      <c r="G70" s="348"/>
      <c r="H70" s="348"/>
      <c r="L70" s="40"/>
    </row>
    <row r="71" spans="2:63" s="1" customFormat="1" ht="7" customHeight="1" x14ac:dyDescent="0.35">
      <c r="B71" s="40"/>
      <c r="L71" s="40"/>
    </row>
    <row r="72" spans="2:63" s="1" customFormat="1" ht="18" customHeight="1" x14ac:dyDescent="0.35">
      <c r="B72" s="40"/>
      <c r="C72" s="62" t="s">
        <v>23</v>
      </c>
      <c r="F72" s="148" t="str">
        <f>F12</f>
        <v>pavilon I,Nemocnice Děčín</v>
      </c>
      <c r="I72" s="149" t="s">
        <v>25</v>
      </c>
      <c r="J72" s="66" t="str">
        <f>IF(J12="","",J12)</f>
        <v>8. 2. 2018</v>
      </c>
      <c r="L72" s="40"/>
    </row>
    <row r="73" spans="2:63" s="1" customFormat="1" ht="7" customHeight="1" x14ac:dyDescent="0.35">
      <c r="B73" s="40"/>
      <c r="L73" s="40"/>
    </row>
    <row r="74" spans="2:63" s="1" customFormat="1" x14ac:dyDescent="0.35">
      <c r="B74" s="40"/>
      <c r="C74" s="62" t="s">
        <v>27</v>
      </c>
      <c r="F74" s="148" t="str">
        <f>E15</f>
        <v>Krajská zdravotní, a.s. - Nemocnice Děčín, o.z.</v>
      </c>
      <c r="I74" s="149" t="s">
        <v>33</v>
      </c>
      <c r="J74" s="148" t="str">
        <f>E21</f>
        <v>JIKA CZ, ing Jiří Slánský</v>
      </c>
      <c r="L74" s="40"/>
    </row>
    <row r="75" spans="2:63" s="1" customFormat="1" ht="14.4" customHeight="1" x14ac:dyDescent="0.35">
      <c r="B75" s="40"/>
      <c r="C75" s="62" t="s">
        <v>31</v>
      </c>
      <c r="F75" s="148" t="str">
        <f>IF(E18="","",E18)</f>
        <v/>
      </c>
      <c r="L75" s="40"/>
    </row>
    <row r="76" spans="2:63" s="1" customFormat="1" ht="10.25" customHeight="1" x14ac:dyDescent="0.35">
      <c r="B76" s="40"/>
      <c r="L76" s="40"/>
    </row>
    <row r="77" spans="2:63" s="9" customFormat="1" ht="29.25" customHeight="1" x14ac:dyDescent="0.35">
      <c r="B77" s="150"/>
      <c r="C77" s="151" t="s">
        <v>189</v>
      </c>
      <c r="D77" s="152" t="s">
        <v>56</v>
      </c>
      <c r="E77" s="152" t="s">
        <v>52</v>
      </c>
      <c r="F77" s="152" t="s">
        <v>190</v>
      </c>
      <c r="G77" s="152" t="s">
        <v>191</v>
      </c>
      <c r="H77" s="152" t="s">
        <v>192</v>
      </c>
      <c r="I77" s="153" t="s">
        <v>193</v>
      </c>
      <c r="J77" s="152" t="s">
        <v>161</v>
      </c>
      <c r="K77" s="154" t="s">
        <v>194</v>
      </c>
      <c r="L77" s="150"/>
      <c r="M77" s="72" t="s">
        <v>195</v>
      </c>
      <c r="N77" s="73" t="s">
        <v>41</v>
      </c>
      <c r="O77" s="73" t="s">
        <v>196</v>
      </c>
      <c r="P77" s="73" t="s">
        <v>197</v>
      </c>
      <c r="Q77" s="73" t="s">
        <v>198</v>
      </c>
      <c r="R77" s="73" t="s">
        <v>199</v>
      </c>
      <c r="S77" s="73" t="s">
        <v>200</v>
      </c>
      <c r="T77" s="74" t="s">
        <v>201</v>
      </c>
    </row>
    <row r="78" spans="2:63" s="1" customFormat="1" ht="29.25" customHeight="1" x14ac:dyDescent="0.35">
      <c r="B78" s="40"/>
      <c r="C78" s="76" t="s">
        <v>162</v>
      </c>
      <c r="J78" s="155">
        <f>BK78</f>
        <v>0</v>
      </c>
      <c r="L78" s="40"/>
      <c r="M78" s="75"/>
      <c r="N78" s="67"/>
      <c r="O78" s="67"/>
      <c r="P78" s="156">
        <f>P79</f>
        <v>0</v>
      </c>
      <c r="Q78" s="67"/>
      <c r="R78" s="156">
        <f>R79</f>
        <v>0</v>
      </c>
      <c r="S78" s="67"/>
      <c r="T78" s="157">
        <f>T79</f>
        <v>0</v>
      </c>
      <c r="AT78" s="23" t="s">
        <v>70</v>
      </c>
      <c r="AU78" s="23" t="s">
        <v>163</v>
      </c>
      <c r="BK78" s="158">
        <f>BK79</f>
        <v>0</v>
      </c>
    </row>
    <row r="79" spans="2:63" s="10" customFormat="1" ht="37.4" customHeight="1" x14ac:dyDescent="0.35">
      <c r="B79" s="159"/>
      <c r="D79" s="160" t="s">
        <v>70</v>
      </c>
      <c r="E79" s="161" t="s">
        <v>202</v>
      </c>
      <c r="F79" s="161" t="s">
        <v>202</v>
      </c>
      <c r="I79" s="162"/>
      <c r="J79" s="163">
        <f>BK79</f>
        <v>0</v>
      </c>
      <c r="L79" s="159"/>
      <c r="M79" s="164"/>
      <c r="N79" s="165"/>
      <c r="O79" s="165"/>
      <c r="P79" s="166">
        <f>P80</f>
        <v>0</v>
      </c>
      <c r="Q79" s="165"/>
      <c r="R79" s="166">
        <f>R80</f>
        <v>0</v>
      </c>
      <c r="S79" s="165"/>
      <c r="T79" s="167">
        <f>T80</f>
        <v>0</v>
      </c>
      <c r="AR79" s="160" t="s">
        <v>79</v>
      </c>
      <c r="AT79" s="168" t="s">
        <v>70</v>
      </c>
      <c r="AU79" s="168" t="s">
        <v>71</v>
      </c>
      <c r="AY79" s="160" t="s">
        <v>204</v>
      </c>
      <c r="BK79" s="169">
        <f>BK80</f>
        <v>0</v>
      </c>
    </row>
    <row r="80" spans="2:63" s="10" customFormat="1" ht="19.899999999999999" customHeight="1" x14ac:dyDescent="0.35">
      <c r="B80" s="159"/>
      <c r="D80" s="160" t="s">
        <v>70</v>
      </c>
      <c r="E80" s="170" t="s">
        <v>1629</v>
      </c>
      <c r="F80" s="170" t="s">
        <v>143</v>
      </c>
      <c r="I80" s="162"/>
      <c r="J80" s="171">
        <f>BK80</f>
        <v>0</v>
      </c>
      <c r="L80" s="159"/>
      <c r="M80" s="164"/>
      <c r="N80" s="165"/>
      <c r="O80" s="165"/>
      <c r="P80" s="166">
        <f>P81</f>
        <v>0</v>
      </c>
      <c r="Q80" s="165"/>
      <c r="R80" s="166">
        <f>R81</f>
        <v>0</v>
      </c>
      <c r="S80" s="165"/>
      <c r="T80" s="167">
        <f>T81</f>
        <v>0</v>
      </c>
      <c r="AR80" s="160" t="s">
        <v>79</v>
      </c>
      <c r="AT80" s="168" t="s">
        <v>70</v>
      </c>
      <c r="AU80" s="168" t="s">
        <v>79</v>
      </c>
      <c r="AY80" s="160" t="s">
        <v>204</v>
      </c>
      <c r="BK80" s="169">
        <f>BK81</f>
        <v>0</v>
      </c>
    </row>
    <row r="81" spans="2:65" s="1" customFormat="1" ht="16.5" customHeight="1" x14ac:dyDescent="0.35">
      <c r="B81" s="172"/>
      <c r="C81" s="173" t="s">
        <v>79</v>
      </c>
      <c r="D81" s="173" t="s">
        <v>206</v>
      </c>
      <c r="E81" s="174" t="s">
        <v>1629</v>
      </c>
      <c r="F81" s="175" t="s">
        <v>143</v>
      </c>
      <c r="G81" s="176" t="s">
        <v>831</v>
      </c>
      <c r="H81" s="177">
        <v>1</v>
      </c>
      <c r="I81" s="178"/>
      <c r="J81" s="179">
        <f>ROUND(I81*H81,2)</f>
        <v>0</v>
      </c>
      <c r="K81" s="175" t="s">
        <v>5</v>
      </c>
      <c r="L81" s="40"/>
      <c r="M81" s="180" t="s">
        <v>5</v>
      </c>
      <c r="N81" s="219" t="s">
        <v>42</v>
      </c>
      <c r="O81" s="220"/>
      <c r="P81" s="221">
        <f>O81*H81</f>
        <v>0</v>
      </c>
      <c r="Q81" s="221">
        <v>0</v>
      </c>
      <c r="R81" s="221">
        <f>Q81*H81</f>
        <v>0</v>
      </c>
      <c r="S81" s="221">
        <v>0</v>
      </c>
      <c r="T81" s="222">
        <f>S81*H81</f>
        <v>0</v>
      </c>
      <c r="AR81" s="23" t="s">
        <v>211</v>
      </c>
      <c r="AT81" s="23" t="s">
        <v>206</v>
      </c>
      <c r="AU81" s="23" t="s">
        <v>81</v>
      </c>
      <c r="AY81" s="23" t="s">
        <v>204</v>
      </c>
      <c r="BE81" s="184">
        <f>IF(N81="základní",J81,0)</f>
        <v>0</v>
      </c>
      <c r="BF81" s="184">
        <f>IF(N81="snížená",J81,0)</f>
        <v>0</v>
      </c>
      <c r="BG81" s="184">
        <f>IF(N81="zákl. přenesená",J81,0)</f>
        <v>0</v>
      </c>
      <c r="BH81" s="184">
        <f>IF(N81="sníž. přenesená",J81,0)</f>
        <v>0</v>
      </c>
      <c r="BI81" s="184">
        <f>IF(N81="nulová",J81,0)</f>
        <v>0</v>
      </c>
      <c r="BJ81" s="23" t="s">
        <v>79</v>
      </c>
      <c r="BK81" s="184">
        <f>ROUND(I81*H81,2)</f>
        <v>0</v>
      </c>
      <c r="BL81" s="23" t="s">
        <v>211</v>
      </c>
      <c r="BM81" s="23" t="s">
        <v>1692</v>
      </c>
    </row>
    <row r="82" spans="2:65" s="1" customFormat="1" ht="7" customHeight="1" x14ac:dyDescent="0.35">
      <c r="B82" s="55"/>
      <c r="C82" s="56"/>
      <c r="D82" s="56"/>
      <c r="E82" s="56"/>
      <c r="F82" s="56"/>
      <c r="G82" s="56"/>
      <c r="H82" s="56"/>
      <c r="I82" s="126"/>
      <c r="J82" s="56"/>
      <c r="K82" s="56"/>
      <c r="L82" s="40"/>
    </row>
  </sheetData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5"/>
  <cols>
    <col min="1" max="1" width="8.375" customWidth="1"/>
    <col min="2" max="2" width="1.625" customWidth="1"/>
    <col min="3" max="3" width="4.125" customWidth="1"/>
    <col min="4" max="4" width="4.375" customWidth="1"/>
    <col min="5" max="5" width="17.125" customWidth="1"/>
    <col min="6" max="6" width="75" customWidth="1"/>
    <col min="7" max="7" width="8.625" customWidth="1"/>
    <col min="8" max="8" width="11.125" customWidth="1"/>
    <col min="9" max="9" width="12.625" style="98" customWidth="1"/>
    <col min="10" max="10" width="23.5" customWidth="1"/>
    <col min="11" max="11" width="15.5" customWidth="1"/>
    <col min="13" max="18" width="9.375" hidden="1"/>
    <col min="19" max="19" width="8.125" hidden="1" customWidth="1"/>
    <col min="20" max="20" width="29.625" hidden="1" customWidth="1"/>
    <col min="21" max="21" width="16.375" hidden="1" customWidth="1"/>
    <col min="22" max="22" width="12.375" customWidth="1"/>
    <col min="23" max="23" width="16.375" customWidth="1"/>
    <col min="24" max="24" width="12.375" customWidth="1"/>
    <col min="25" max="25" width="15" customWidth="1"/>
    <col min="26" max="26" width="11" customWidth="1"/>
    <col min="27" max="27" width="15" customWidth="1"/>
    <col min="28" max="28" width="16.375" customWidth="1"/>
    <col min="29" max="29" width="11" customWidth="1"/>
    <col min="30" max="30" width="15" customWidth="1"/>
    <col min="31" max="31" width="16.375" customWidth="1"/>
    <col min="44" max="65" width="9.375" hidden="1"/>
  </cols>
  <sheetData>
    <row r="1" spans="1:70" ht="21.75" customHeight="1" x14ac:dyDescent="0.35">
      <c r="A1" s="20"/>
      <c r="B1" s="99"/>
      <c r="C1" s="99"/>
      <c r="D1" s="100" t="s">
        <v>1</v>
      </c>
      <c r="E1" s="99"/>
      <c r="F1" s="101" t="s">
        <v>151</v>
      </c>
      <c r="G1" s="349" t="s">
        <v>152</v>
      </c>
      <c r="H1" s="349"/>
      <c r="I1" s="102"/>
      <c r="J1" s="101" t="s">
        <v>153</v>
      </c>
      <c r="K1" s="100" t="s">
        <v>154</v>
      </c>
      <c r="L1" s="101" t="s">
        <v>155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7" customHeight="1" x14ac:dyDescent="0.35">
      <c r="L2" s="313" t="s">
        <v>8</v>
      </c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23" t="s">
        <v>147</v>
      </c>
    </row>
    <row r="3" spans="1:70" ht="7" customHeight="1" x14ac:dyDescent="0.35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81</v>
      </c>
    </row>
    <row r="4" spans="1:70" ht="37" customHeight="1" x14ac:dyDescent="0.35">
      <c r="B4" s="27"/>
      <c r="C4" s="28"/>
      <c r="D4" s="29" t="s">
        <v>156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7" customHeight="1" x14ac:dyDescent="0.35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x14ac:dyDescent="0.3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 x14ac:dyDescent="0.35">
      <c r="B7" s="27"/>
      <c r="C7" s="28"/>
      <c r="D7" s="28"/>
      <c r="E7" s="350" t="str">
        <f>'Rekapitulace stavby'!K6</f>
        <v>Nové pracoviště magnetické rezonance a interního příjmu včetně reorganizace 1.PP</v>
      </c>
      <c r="F7" s="351"/>
      <c r="G7" s="351"/>
      <c r="H7" s="351"/>
      <c r="I7" s="104"/>
      <c r="J7" s="28"/>
      <c r="K7" s="30"/>
    </row>
    <row r="8" spans="1:70" s="1" customFormat="1" x14ac:dyDescent="0.35">
      <c r="B8" s="40"/>
      <c r="C8" s="41"/>
      <c r="D8" s="36" t="s">
        <v>157</v>
      </c>
      <c r="E8" s="41"/>
      <c r="F8" s="41"/>
      <c r="G8" s="41"/>
      <c r="H8" s="41"/>
      <c r="I8" s="105"/>
      <c r="J8" s="41"/>
      <c r="K8" s="44"/>
    </row>
    <row r="9" spans="1:70" s="1" customFormat="1" ht="37" customHeight="1" x14ac:dyDescent="0.35">
      <c r="B9" s="40"/>
      <c r="C9" s="41"/>
      <c r="D9" s="41"/>
      <c r="E9" s="352" t="s">
        <v>1693</v>
      </c>
      <c r="F9" s="353"/>
      <c r="G9" s="353"/>
      <c r="H9" s="353"/>
      <c r="I9" s="105"/>
      <c r="J9" s="41"/>
      <c r="K9" s="44"/>
    </row>
    <row r="10" spans="1:70" s="1" customFormat="1" x14ac:dyDescent="0.35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" customHeight="1" x14ac:dyDescent="0.35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" customHeight="1" x14ac:dyDescent="0.35">
      <c r="B12" s="40"/>
      <c r="C12" s="41"/>
      <c r="D12" s="36" t="s">
        <v>23</v>
      </c>
      <c r="E12" s="41"/>
      <c r="F12" s="34" t="s">
        <v>24</v>
      </c>
      <c r="G12" s="41"/>
      <c r="H12" s="41"/>
      <c r="I12" s="106" t="s">
        <v>25</v>
      </c>
      <c r="J12" s="107" t="str">
        <f>'Rekapitulace stavby'!AN8</f>
        <v>8. 2. 2018</v>
      </c>
      <c r="K12" s="44"/>
    </row>
    <row r="13" spans="1:70" s="1" customFormat="1" ht="10.75" customHeight="1" x14ac:dyDescent="0.35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" customHeight="1" x14ac:dyDescent="0.35">
      <c r="B14" s="40"/>
      <c r="C14" s="41"/>
      <c r="D14" s="36" t="s">
        <v>27</v>
      </c>
      <c r="E14" s="41"/>
      <c r="F14" s="41"/>
      <c r="G14" s="41"/>
      <c r="H14" s="41"/>
      <c r="I14" s="106" t="s">
        <v>28</v>
      </c>
      <c r="J14" s="34" t="s">
        <v>5</v>
      </c>
      <c r="K14" s="44"/>
    </row>
    <row r="15" spans="1:70" s="1" customFormat="1" ht="18" customHeight="1" x14ac:dyDescent="0.35">
      <c r="B15" s="40"/>
      <c r="C15" s="41"/>
      <c r="D15" s="41"/>
      <c r="E15" s="34" t="s">
        <v>29</v>
      </c>
      <c r="F15" s="41"/>
      <c r="G15" s="41"/>
      <c r="H15" s="41"/>
      <c r="I15" s="106" t="s">
        <v>30</v>
      </c>
      <c r="J15" s="34" t="s">
        <v>5</v>
      </c>
      <c r="K15" s="44"/>
    </row>
    <row r="16" spans="1:70" s="1" customFormat="1" ht="7" customHeight="1" x14ac:dyDescent="0.35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" customHeight="1" x14ac:dyDescent="0.35">
      <c r="B17" s="40"/>
      <c r="C17" s="41"/>
      <c r="D17" s="36" t="s">
        <v>31</v>
      </c>
      <c r="E17" s="41"/>
      <c r="F17" s="41"/>
      <c r="G17" s="41"/>
      <c r="H17" s="41"/>
      <c r="I17" s="106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5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7" customHeight="1" x14ac:dyDescent="0.35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" customHeight="1" x14ac:dyDescent="0.35">
      <c r="B20" s="40"/>
      <c r="C20" s="41"/>
      <c r="D20" s="36" t="s">
        <v>33</v>
      </c>
      <c r="E20" s="41"/>
      <c r="F20" s="41"/>
      <c r="G20" s="41"/>
      <c r="H20" s="41"/>
      <c r="I20" s="106" t="s">
        <v>28</v>
      </c>
      <c r="J20" s="34" t="s">
        <v>5</v>
      </c>
      <c r="K20" s="44"/>
    </row>
    <row r="21" spans="2:11" s="1" customFormat="1" ht="18" customHeight="1" x14ac:dyDescent="0.35">
      <c r="B21" s="40"/>
      <c r="C21" s="41"/>
      <c r="D21" s="41"/>
      <c r="E21" s="34" t="s">
        <v>34</v>
      </c>
      <c r="F21" s="41"/>
      <c r="G21" s="41"/>
      <c r="H21" s="41"/>
      <c r="I21" s="106" t="s">
        <v>30</v>
      </c>
      <c r="J21" s="34" t="s">
        <v>5</v>
      </c>
      <c r="K21" s="44"/>
    </row>
    <row r="22" spans="2:11" s="1" customFormat="1" ht="7" customHeight="1" x14ac:dyDescent="0.35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" customHeight="1" x14ac:dyDescent="0.35">
      <c r="B23" s="40"/>
      <c r="C23" s="41"/>
      <c r="D23" s="36" t="s">
        <v>36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 x14ac:dyDescent="0.35">
      <c r="B24" s="108"/>
      <c r="C24" s="109"/>
      <c r="D24" s="109"/>
      <c r="E24" s="338" t="s">
        <v>5</v>
      </c>
      <c r="F24" s="338"/>
      <c r="G24" s="338"/>
      <c r="H24" s="338"/>
      <c r="I24" s="110"/>
      <c r="J24" s="109"/>
      <c r="K24" s="111"/>
    </row>
    <row r="25" spans="2:11" s="1" customFormat="1" ht="7" customHeight="1" x14ac:dyDescent="0.35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7" customHeight="1" x14ac:dyDescent="0.35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4" customHeight="1" x14ac:dyDescent="0.35">
      <c r="B27" s="40"/>
      <c r="C27" s="41"/>
      <c r="D27" s="114" t="s">
        <v>37</v>
      </c>
      <c r="E27" s="41"/>
      <c r="F27" s="41"/>
      <c r="G27" s="41"/>
      <c r="H27" s="41"/>
      <c r="I27" s="105"/>
      <c r="J27" s="115">
        <f>ROUND(J78,2)</f>
        <v>0</v>
      </c>
      <c r="K27" s="44"/>
    </row>
    <row r="28" spans="2:11" s="1" customFormat="1" ht="7" customHeight="1" x14ac:dyDescent="0.35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" customHeight="1" x14ac:dyDescent="0.35">
      <c r="B29" s="40"/>
      <c r="C29" s="41"/>
      <c r="D29" s="41"/>
      <c r="E29" s="41"/>
      <c r="F29" s="45" t="s">
        <v>39</v>
      </c>
      <c r="G29" s="41"/>
      <c r="H29" s="41"/>
      <c r="I29" s="116" t="s">
        <v>38</v>
      </c>
      <c r="J29" s="45" t="s">
        <v>40</v>
      </c>
      <c r="K29" s="44"/>
    </row>
    <row r="30" spans="2:11" s="1" customFormat="1" ht="14.4" customHeight="1" x14ac:dyDescent="0.35">
      <c r="B30" s="40"/>
      <c r="C30" s="41"/>
      <c r="D30" s="48" t="s">
        <v>41</v>
      </c>
      <c r="E30" s="48" t="s">
        <v>42</v>
      </c>
      <c r="F30" s="117">
        <f>ROUND(SUM(BE78:BE81), 2)</f>
        <v>0</v>
      </c>
      <c r="G30" s="41"/>
      <c r="H30" s="41"/>
      <c r="I30" s="118">
        <v>0.21</v>
      </c>
      <c r="J30" s="117">
        <f>ROUND(ROUND((SUM(BE78:BE81)), 2)*I30, 2)</f>
        <v>0</v>
      </c>
      <c r="K30" s="44"/>
    </row>
    <row r="31" spans="2:11" s="1" customFormat="1" ht="14.4" customHeight="1" x14ac:dyDescent="0.35">
      <c r="B31" s="40"/>
      <c r="C31" s="41"/>
      <c r="D31" s="41"/>
      <c r="E31" s="48" t="s">
        <v>43</v>
      </c>
      <c r="F31" s="117">
        <f>ROUND(SUM(BF78:BF81), 2)</f>
        <v>0</v>
      </c>
      <c r="G31" s="41"/>
      <c r="H31" s="41"/>
      <c r="I31" s="118">
        <v>0.15</v>
      </c>
      <c r="J31" s="117">
        <f>ROUND(ROUND((SUM(BF78:BF81)), 2)*I31, 2)</f>
        <v>0</v>
      </c>
      <c r="K31" s="44"/>
    </row>
    <row r="32" spans="2:11" s="1" customFormat="1" ht="14.4" hidden="1" customHeight="1" x14ac:dyDescent="0.35">
      <c r="B32" s="40"/>
      <c r="C32" s="41"/>
      <c r="D32" s="41"/>
      <c r="E32" s="48" t="s">
        <v>44</v>
      </c>
      <c r="F32" s="117">
        <f>ROUND(SUM(BG78:BG81),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" hidden="1" customHeight="1" x14ac:dyDescent="0.35">
      <c r="B33" s="40"/>
      <c r="C33" s="41"/>
      <c r="D33" s="41"/>
      <c r="E33" s="48" t="s">
        <v>45</v>
      </c>
      <c r="F33" s="117">
        <f>ROUND(SUM(BH78:BH81),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" hidden="1" customHeight="1" x14ac:dyDescent="0.35">
      <c r="B34" s="40"/>
      <c r="C34" s="41"/>
      <c r="D34" s="41"/>
      <c r="E34" s="48" t="s">
        <v>46</v>
      </c>
      <c r="F34" s="117">
        <f>ROUND(SUM(BI78:BI81),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7" customHeight="1" x14ac:dyDescent="0.35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4" customHeight="1" x14ac:dyDescent="0.35">
      <c r="B36" s="40"/>
      <c r="C36" s="119"/>
      <c r="D36" s="120" t="s">
        <v>47</v>
      </c>
      <c r="E36" s="70"/>
      <c r="F36" s="70"/>
      <c r="G36" s="121" t="s">
        <v>48</v>
      </c>
      <c r="H36" s="122" t="s">
        <v>49</v>
      </c>
      <c r="I36" s="123"/>
      <c r="J36" s="124">
        <f>SUM(J27:J34)</f>
        <v>0</v>
      </c>
      <c r="K36" s="125"/>
    </row>
    <row r="37" spans="2:11" s="1" customFormat="1" ht="14.4" customHeight="1" x14ac:dyDescent="0.35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7" customHeight="1" x14ac:dyDescent="0.35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7" customHeight="1" x14ac:dyDescent="0.35">
      <c r="B42" s="40"/>
      <c r="C42" s="29" t="s">
        <v>159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7" customHeight="1" x14ac:dyDescent="0.35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" customHeight="1" x14ac:dyDescent="0.35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 x14ac:dyDescent="0.35">
      <c r="B45" s="40"/>
      <c r="C45" s="41"/>
      <c r="D45" s="41"/>
      <c r="E45" s="350" t="str">
        <f>E7</f>
        <v>Nové pracoviště magnetické rezonance a interního příjmu včetně reorganizace 1.PP</v>
      </c>
      <c r="F45" s="351"/>
      <c r="G45" s="351"/>
      <c r="H45" s="351"/>
      <c r="I45" s="105"/>
      <c r="J45" s="41"/>
      <c r="K45" s="44"/>
    </row>
    <row r="46" spans="2:11" s="1" customFormat="1" ht="14.4" customHeight="1" x14ac:dyDescent="0.35">
      <c r="B46" s="40"/>
      <c r="C46" s="36" t="s">
        <v>157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 x14ac:dyDescent="0.35">
      <c r="B47" s="40"/>
      <c r="C47" s="41"/>
      <c r="D47" s="41"/>
      <c r="E47" s="352" t="str">
        <f>E9</f>
        <v>24 - Komunikace - nenaceňovat</v>
      </c>
      <c r="F47" s="353"/>
      <c r="G47" s="353"/>
      <c r="H47" s="353"/>
      <c r="I47" s="105"/>
      <c r="J47" s="41"/>
      <c r="K47" s="44"/>
    </row>
    <row r="48" spans="2:11" s="1" customFormat="1" ht="7" customHeight="1" x14ac:dyDescent="0.35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 x14ac:dyDescent="0.35">
      <c r="B49" s="40"/>
      <c r="C49" s="36" t="s">
        <v>23</v>
      </c>
      <c r="D49" s="41"/>
      <c r="E49" s="41"/>
      <c r="F49" s="34" t="str">
        <f>F12</f>
        <v>pavilon I,Nemocnice Děčín</v>
      </c>
      <c r="G49" s="41"/>
      <c r="H49" s="41"/>
      <c r="I49" s="106" t="s">
        <v>25</v>
      </c>
      <c r="J49" s="107" t="str">
        <f>IF(J12="","",J12)</f>
        <v>8. 2. 2018</v>
      </c>
      <c r="K49" s="44"/>
    </row>
    <row r="50" spans="2:47" s="1" customFormat="1" ht="7" customHeight="1" x14ac:dyDescent="0.35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x14ac:dyDescent="0.35">
      <c r="B51" s="40"/>
      <c r="C51" s="36" t="s">
        <v>27</v>
      </c>
      <c r="D51" s="41"/>
      <c r="E51" s="41"/>
      <c r="F51" s="34" t="str">
        <f>E15</f>
        <v>Krajská zdravotní, a.s. - Nemocnice Děčín, o.z.</v>
      </c>
      <c r="G51" s="41"/>
      <c r="H51" s="41"/>
      <c r="I51" s="106" t="s">
        <v>33</v>
      </c>
      <c r="J51" s="338" t="str">
        <f>E21</f>
        <v>JIKA CZ, ing Jiří Slánský</v>
      </c>
      <c r="K51" s="44"/>
    </row>
    <row r="52" spans="2:47" s="1" customFormat="1" ht="14.4" customHeight="1" x14ac:dyDescent="0.35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05"/>
      <c r="J52" s="345"/>
      <c r="K52" s="44"/>
    </row>
    <row r="53" spans="2:47" s="1" customFormat="1" ht="10.25" customHeight="1" x14ac:dyDescent="0.35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 x14ac:dyDescent="0.35">
      <c r="B54" s="40"/>
      <c r="C54" s="129" t="s">
        <v>160</v>
      </c>
      <c r="D54" s="119"/>
      <c r="E54" s="119"/>
      <c r="F54" s="119"/>
      <c r="G54" s="119"/>
      <c r="H54" s="119"/>
      <c r="I54" s="130"/>
      <c r="J54" s="131" t="s">
        <v>161</v>
      </c>
      <c r="K54" s="132"/>
    </row>
    <row r="55" spans="2:47" s="1" customFormat="1" ht="10.25" customHeight="1" x14ac:dyDescent="0.35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 x14ac:dyDescent="0.35">
      <c r="B56" s="40"/>
      <c r="C56" s="133" t="s">
        <v>162</v>
      </c>
      <c r="D56" s="41"/>
      <c r="E56" s="41"/>
      <c r="F56" s="41"/>
      <c r="G56" s="41"/>
      <c r="H56" s="41"/>
      <c r="I56" s="105"/>
      <c r="J56" s="115">
        <f>J78</f>
        <v>0</v>
      </c>
      <c r="K56" s="44"/>
      <c r="AU56" s="23" t="s">
        <v>163</v>
      </c>
    </row>
    <row r="57" spans="2:47" s="7" customFormat="1" ht="25" customHeight="1" x14ac:dyDescent="0.35">
      <c r="B57" s="134"/>
      <c r="C57" s="135"/>
      <c r="D57" s="136" t="s">
        <v>1618</v>
      </c>
      <c r="E57" s="137"/>
      <c r="F57" s="137"/>
      <c r="G57" s="137"/>
      <c r="H57" s="137"/>
      <c r="I57" s="138"/>
      <c r="J57" s="139">
        <f>J79</f>
        <v>0</v>
      </c>
      <c r="K57" s="140"/>
    </row>
    <row r="58" spans="2:47" s="8" customFormat="1" ht="19.899999999999999" customHeight="1" x14ac:dyDescent="0.35">
      <c r="B58" s="141"/>
      <c r="C58" s="142"/>
      <c r="D58" s="143" t="s">
        <v>1694</v>
      </c>
      <c r="E58" s="144"/>
      <c r="F58" s="144"/>
      <c r="G58" s="144"/>
      <c r="H58" s="144"/>
      <c r="I58" s="145"/>
      <c r="J58" s="146">
        <f>J80</f>
        <v>0</v>
      </c>
      <c r="K58" s="147"/>
    </row>
    <row r="59" spans="2:47" s="1" customFormat="1" ht="21.75" customHeight="1" x14ac:dyDescent="0.35">
      <c r="B59" s="40"/>
      <c r="C59" s="41"/>
      <c r="D59" s="41"/>
      <c r="E59" s="41"/>
      <c r="F59" s="41"/>
      <c r="G59" s="41"/>
      <c r="H59" s="41"/>
      <c r="I59" s="105"/>
      <c r="J59" s="41"/>
      <c r="K59" s="44"/>
    </row>
    <row r="60" spans="2:47" s="1" customFormat="1" ht="7" customHeight="1" x14ac:dyDescent="0.35">
      <c r="B60" s="55"/>
      <c r="C60" s="56"/>
      <c r="D60" s="56"/>
      <c r="E60" s="56"/>
      <c r="F60" s="56"/>
      <c r="G60" s="56"/>
      <c r="H60" s="56"/>
      <c r="I60" s="126"/>
      <c r="J60" s="56"/>
      <c r="K60" s="57"/>
    </row>
    <row r="64" spans="2:47" s="1" customFormat="1" ht="7" customHeight="1" x14ac:dyDescent="0.35">
      <c r="B64" s="58"/>
      <c r="C64" s="59"/>
      <c r="D64" s="59"/>
      <c r="E64" s="59"/>
      <c r="F64" s="59"/>
      <c r="G64" s="59"/>
      <c r="H64" s="59"/>
      <c r="I64" s="127"/>
      <c r="J64" s="59"/>
      <c r="K64" s="59"/>
      <c r="L64" s="40"/>
    </row>
    <row r="65" spans="2:63" s="1" customFormat="1" ht="37" customHeight="1" x14ac:dyDescent="0.35">
      <c r="B65" s="40"/>
      <c r="C65" s="60" t="s">
        <v>188</v>
      </c>
      <c r="L65" s="40"/>
    </row>
    <row r="66" spans="2:63" s="1" customFormat="1" ht="7" customHeight="1" x14ac:dyDescent="0.35">
      <c r="B66" s="40"/>
      <c r="L66" s="40"/>
    </row>
    <row r="67" spans="2:63" s="1" customFormat="1" ht="14.4" customHeight="1" x14ac:dyDescent="0.35">
      <c r="B67" s="40"/>
      <c r="C67" s="62" t="s">
        <v>19</v>
      </c>
      <c r="L67" s="40"/>
    </row>
    <row r="68" spans="2:63" s="1" customFormat="1" ht="16.5" customHeight="1" x14ac:dyDescent="0.35">
      <c r="B68" s="40"/>
      <c r="E68" s="346" t="str">
        <f>E7</f>
        <v>Nové pracoviště magnetické rezonance a interního příjmu včetně reorganizace 1.PP</v>
      </c>
      <c r="F68" s="347"/>
      <c r="G68" s="347"/>
      <c r="H68" s="347"/>
      <c r="L68" s="40"/>
    </row>
    <row r="69" spans="2:63" s="1" customFormat="1" ht="14.4" customHeight="1" x14ac:dyDescent="0.35">
      <c r="B69" s="40"/>
      <c r="C69" s="62" t="s">
        <v>157</v>
      </c>
      <c r="L69" s="40"/>
    </row>
    <row r="70" spans="2:63" s="1" customFormat="1" ht="17.25" customHeight="1" x14ac:dyDescent="0.35">
      <c r="B70" s="40"/>
      <c r="E70" s="319" t="str">
        <f>E9</f>
        <v>24 - Komunikace - nenaceňovat</v>
      </c>
      <c r="F70" s="348"/>
      <c r="G70" s="348"/>
      <c r="H70" s="348"/>
      <c r="L70" s="40"/>
    </row>
    <row r="71" spans="2:63" s="1" customFormat="1" ht="7" customHeight="1" x14ac:dyDescent="0.35">
      <c r="B71" s="40"/>
      <c r="L71" s="40"/>
    </row>
    <row r="72" spans="2:63" s="1" customFormat="1" ht="18" customHeight="1" x14ac:dyDescent="0.35">
      <c r="B72" s="40"/>
      <c r="C72" s="62" t="s">
        <v>23</v>
      </c>
      <c r="F72" s="148" t="str">
        <f>F12</f>
        <v>pavilon I,Nemocnice Děčín</v>
      </c>
      <c r="I72" s="149" t="s">
        <v>25</v>
      </c>
      <c r="J72" s="66" t="str">
        <f>IF(J12="","",J12)</f>
        <v>8. 2. 2018</v>
      </c>
      <c r="L72" s="40"/>
    </row>
    <row r="73" spans="2:63" s="1" customFormat="1" ht="7" customHeight="1" x14ac:dyDescent="0.35">
      <c r="B73" s="40"/>
      <c r="L73" s="40"/>
    </row>
    <row r="74" spans="2:63" s="1" customFormat="1" x14ac:dyDescent="0.35">
      <c r="B74" s="40"/>
      <c r="C74" s="62" t="s">
        <v>27</v>
      </c>
      <c r="F74" s="148" t="str">
        <f>E15</f>
        <v>Krajská zdravotní, a.s. - Nemocnice Děčín, o.z.</v>
      </c>
      <c r="I74" s="149" t="s">
        <v>33</v>
      </c>
      <c r="J74" s="148" t="str">
        <f>E21</f>
        <v>JIKA CZ, ing Jiří Slánský</v>
      </c>
      <c r="L74" s="40"/>
    </row>
    <row r="75" spans="2:63" s="1" customFormat="1" ht="14.4" customHeight="1" x14ac:dyDescent="0.35">
      <c r="B75" s="40"/>
      <c r="C75" s="62" t="s">
        <v>31</v>
      </c>
      <c r="F75" s="148" t="str">
        <f>IF(E18="","",E18)</f>
        <v/>
      </c>
      <c r="L75" s="40"/>
    </row>
    <row r="76" spans="2:63" s="1" customFormat="1" ht="10.25" customHeight="1" x14ac:dyDescent="0.35">
      <c r="B76" s="40"/>
      <c r="L76" s="40"/>
    </row>
    <row r="77" spans="2:63" s="9" customFormat="1" ht="29.25" customHeight="1" x14ac:dyDescent="0.35">
      <c r="B77" s="150"/>
      <c r="C77" s="151" t="s">
        <v>189</v>
      </c>
      <c r="D77" s="152" t="s">
        <v>56</v>
      </c>
      <c r="E77" s="152" t="s">
        <v>52</v>
      </c>
      <c r="F77" s="152" t="s">
        <v>190</v>
      </c>
      <c r="G77" s="152" t="s">
        <v>191</v>
      </c>
      <c r="H77" s="152" t="s">
        <v>192</v>
      </c>
      <c r="I77" s="153" t="s">
        <v>193</v>
      </c>
      <c r="J77" s="152" t="s">
        <v>161</v>
      </c>
      <c r="K77" s="154" t="s">
        <v>194</v>
      </c>
      <c r="L77" s="150"/>
      <c r="M77" s="72" t="s">
        <v>195</v>
      </c>
      <c r="N77" s="73" t="s">
        <v>41</v>
      </c>
      <c r="O77" s="73" t="s">
        <v>196</v>
      </c>
      <c r="P77" s="73" t="s">
        <v>197</v>
      </c>
      <c r="Q77" s="73" t="s">
        <v>198</v>
      </c>
      <c r="R77" s="73" t="s">
        <v>199</v>
      </c>
      <c r="S77" s="73" t="s">
        <v>200</v>
      </c>
      <c r="T77" s="74" t="s">
        <v>201</v>
      </c>
    </row>
    <row r="78" spans="2:63" s="1" customFormat="1" ht="29.25" customHeight="1" x14ac:dyDescent="0.35">
      <c r="B78" s="40"/>
      <c r="C78" s="76" t="s">
        <v>162</v>
      </c>
      <c r="J78" s="155">
        <f>BK78</f>
        <v>0</v>
      </c>
      <c r="L78" s="40"/>
      <c r="M78" s="75"/>
      <c r="N78" s="67"/>
      <c r="O78" s="67"/>
      <c r="P78" s="156">
        <f>P79</f>
        <v>0</v>
      </c>
      <c r="Q78" s="67"/>
      <c r="R78" s="156">
        <f>R79</f>
        <v>0</v>
      </c>
      <c r="S78" s="67"/>
      <c r="T78" s="157">
        <f>T79</f>
        <v>0</v>
      </c>
      <c r="AT78" s="23" t="s">
        <v>70</v>
      </c>
      <c r="AU78" s="23" t="s">
        <v>163</v>
      </c>
      <c r="BK78" s="158">
        <f>BK79</f>
        <v>0</v>
      </c>
    </row>
    <row r="79" spans="2:63" s="10" customFormat="1" ht="37.4" customHeight="1" x14ac:dyDescent="0.35">
      <c r="B79" s="159"/>
      <c r="D79" s="160" t="s">
        <v>70</v>
      </c>
      <c r="E79" s="161" t="s">
        <v>202</v>
      </c>
      <c r="F79" s="161" t="s">
        <v>202</v>
      </c>
      <c r="I79" s="162"/>
      <c r="J79" s="163">
        <f>BK79</f>
        <v>0</v>
      </c>
      <c r="L79" s="159"/>
      <c r="M79" s="164"/>
      <c r="N79" s="165"/>
      <c r="O79" s="165"/>
      <c r="P79" s="166">
        <f>P80</f>
        <v>0</v>
      </c>
      <c r="Q79" s="165"/>
      <c r="R79" s="166">
        <f>R80</f>
        <v>0</v>
      </c>
      <c r="S79" s="165"/>
      <c r="T79" s="167">
        <f>T80</f>
        <v>0</v>
      </c>
      <c r="AR79" s="160" t="s">
        <v>79</v>
      </c>
      <c r="AT79" s="168" t="s">
        <v>70</v>
      </c>
      <c r="AU79" s="168" t="s">
        <v>71</v>
      </c>
      <c r="AY79" s="160" t="s">
        <v>204</v>
      </c>
      <c r="BK79" s="169">
        <f>BK80</f>
        <v>0</v>
      </c>
    </row>
    <row r="80" spans="2:63" s="10" customFormat="1" ht="19.899999999999999" customHeight="1" x14ac:dyDescent="0.35">
      <c r="B80" s="159"/>
      <c r="D80" s="160" t="s">
        <v>70</v>
      </c>
      <c r="E80" s="170" t="s">
        <v>1629</v>
      </c>
      <c r="F80" s="170" t="s">
        <v>146</v>
      </c>
      <c r="I80" s="162"/>
      <c r="J80" s="171">
        <f>BK80</f>
        <v>0</v>
      </c>
      <c r="L80" s="159"/>
      <c r="M80" s="164"/>
      <c r="N80" s="165"/>
      <c r="O80" s="165"/>
      <c r="P80" s="166">
        <f>P81</f>
        <v>0</v>
      </c>
      <c r="Q80" s="165"/>
      <c r="R80" s="166">
        <f>R81</f>
        <v>0</v>
      </c>
      <c r="S80" s="165"/>
      <c r="T80" s="167">
        <f>T81</f>
        <v>0</v>
      </c>
      <c r="AR80" s="160" t="s">
        <v>79</v>
      </c>
      <c r="AT80" s="168" t="s">
        <v>70</v>
      </c>
      <c r="AU80" s="168" t="s">
        <v>79</v>
      </c>
      <c r="AY80" s="160" t="s">
        <v>204</v>
      </c>
      <c r="BK80" s="169">
        <f>BK81</f>
        <v>0</v>
      </c>
    </row>
    <row r="81" spans="2:65" s="1" customFormat="1" ht="16.5" customHeight="1" x14ac:dyDescent="0.35">
      <c r="B81" s="172"/>
      <c r="C81" s="173" t="s">
        <v>79</v>
      </c>
      <c r="D81" s="173" t="s">
        <v>206</v>
      </c>
      <c r="E81" s="174" t="s">
        <v>1629</v>
      </c>
      <c r="F81" s="175" t="s">
        <v>146</v>
      </c>
      <c r="G81" s="176" t="s">
        <v>831</v>
      </c>
      <c r="H81" s="177">
        <v>1</v>
      </c>
      <c r="I81" s="178"/>
      <c r="J81" s="179">
        <f>ROUND(I81*H81,2)</f>
        <v>0</v>
      </c>
      <c r="K81" s="175" t="s">
        <v>5</v>
      </c>
      <c r="L81" s="40"/>
      <c r="M81" s="180" t="s">
        <v>5</v>
      </c>
      <c r="N81" s="219" t="s">
        <v>42</v>
      </c>
      <c r="O81" s="220"/>
      <c r="P81" s="221">
        <f>O81*H81</f>
        <v>0</v>
      </c>
      <c r="Q81" s="221">
        <v>0</v>
      </c>
      <c r="R81" s="221">
        <f>Q81*H81</f>
        <v>0</v>
      </c>
      <c r="S81" s="221">
        <v>0</v>
      </c>
      <c r="T81" s="222">
        <f>S81*H81</f>
        <v>0</v>
      </c>
      <c r="AR81" s="23" t="s">
        <v>211</v>
      </c>
      <c r="AT81" s="23" t="s">
        <v>206</v>
      </c>
      <c r="AU81" s="23" t="s">
        <v>81</v>
      </c>
      <c r="AY81" s="23" t="s">
        <v>204</v>
      </c>
      <c r="BE81" s="184">
        <f>IF(N81="základní",J81,0)</f>
        <v>0</v>
      </c>
      <c r="BF81" s="184">
        <f>IF(N81="snížená",J81,0)</f>
        <v>0</v>
      </c>
      <c r="BG81" s="184">
        <f>IF(N81="zákl. přenesená",J81,0)</f>
        <v>0</v>
      </c>
      <c r="BH81" s="184">
        <f>IF(N81="sníž. přenesená",J81,0)</f>
        <v>0</v>
      </c>
      <c r="BI81" s="184">
        <f>IF(N81="nulová",J81,0)</f>
        <v>0</v>
      </c>
      <c r="BJ81" s="23" t="s">
        <v>79</v>
      </c>
      <c r="BK81" s="184">
        <f>ROUND(I81*H81,2)</f>
        <v>0</v>
      </c>
      <c r="BL81" s="23" t="s">
        <v>211</v>
      </c>
      <c r="BM81" s="23" t="s">
        <v>1695</v>
      </c>
    </row>
    <row r="82" spans="2:65" s="1" customFormat="1" ht="7" customHeight="1" x14ac:dyDescent="0.35">
      <c r="B82" s="55"/>
      <c r="C82" s="56"/>
      <c r="D82" s="56"/>
      <c r="E82" s="56"/>
      <c r="F82" s="56"/>
      <c r="G82" s="56"/>
      <c r="H82" s="56"/>
      <c r="I82" s="126"/>
      <c r="J82" s="56"/>
      <c r="K82" s="56"/>
      <c r="L82" s="40"/>
    </row>
  </sheetData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6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5"/>
  <cols>
    <col min="1" max="1" width="8.375" customWidth="1"/>
    <col min="2" max="2" width="1.625" customWidth="1"/>
    <col min="3" max="3" width="4.125" customWidth="1"/>
    <col min="4" max="4" width="4.375" customWidth="1"/>
    <col min="5" max="5" width="17.125" customWidth="1"/>
    <col min="6" max="6" width="75" customWidth="1"/>
    <col min="7" max="7" width="8.625" customWidth="1"/>
    <col min="8" max="8" width="11.125" customWidth="1"/>
    <col min="9" max="9" width="12.625" style="98" customWidth="1"/>
    <col min="10" max="10" width="23.5" customWidth="1"/>
    <col min="11" max="11" width="15.5" customWidth="1"/>
    <col min="13" max="18" width="9.375" hidden="1"/>
    <col min="19" max="19" width="8.125" hidden="1" customWidth="1"/>
    <col min="20" max="20" width="29.625" hidden="1" customWidth="1"/>
    <col min="21" max="21" width="16.375" hidden="1" customWidth="1"/>
    <col min="22" max="22" width="12.375" customWidth="1"/>
    <col min="23" max="23" width="16.375" customWidth="1"/>
    <col min="24" max="24" width="12.375" customWidth="1"/>
    <col min="25" max="25" width="15" customWidth="1"/>
    <col min="26" max="26" width="11" customWidth="1"/>
    <col min="27" max="27" width="15" customWidth="1"/>
    <col min="28" max="28" width="16.375" customWidth="1"/>
    <col min="29" max="29" width="11" customWidth="1"/>
    <col min="30" max="30" width="15" customWidth="1"/>
    <col min="31" max="31" width="16.375" customWidth="1"/>
    <col min="44" max="65" width="9.375" hidden="1"/>
  </cols>
  <sheetData>
    <row r="1" spans="1:70" ht="21.75" customHeight="1" x14ac:dyDescent="0.35">
      <c r="A1" s="20"/>
      <c r="B1" s="99"/>
      <c r="C1" s="99"/>
      <c r="D1" s="100" t="s">
        <v>1</v>
      </c>
      <c r="E1" s="99"/>
      <c r="F1" s="101" t="s">
        <v>151</v>
      </c>
      <c r="G1" s="349" t="s">
        <v>152</v>
      </c>
      <c r="H1" s="349"/>
      <c r="I1" s="102"/>
      <c r="J1" s="101" t="s">
        <v>153</v>
      </c>
      <c r="K1" s="100" t="s">
        <v>154</v>
      </c>
      <c r="L1" s="101" t="s">
        <v>155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7" customHeight="1" x14ac:dyDescent="0.35">
      <c r="L2" s="313" t="s">
        <v>8</v>
      </c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23" t="s">
        <v>150</v>
      </c>
    </row>
    <row r="3" spans="1:70" ht="7" customHeight="1" x14ac:dyDescent="0.35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81</v>
      </c>
    </row>
    <row r="4" spans="1:70" ht="37" customHeight="1" x14ac:dyDescent="0.35">
      <c r="B4" s="27"/>
      <c r="C4" s="28"/>
      <c r="D4" s="29" t="s">
        <v>156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7" customHeight="1" x14ac:dyDescent="0.35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x14ac:dyDescent="0.3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 x14ac:dyDescent="0.35">
      <c r="B7" s="27"/>
      <c r="C7" s="28"/>
      <c r="D7" s="28"/>
      <c r="E7" s="350" t="str">
        <f>'Rekapitulace stavby'!K6</f>
        <v>Nové pracoviště magnetické rezonance a interního příjmu včetně reorganizace 1.PP</v>
      </c>
      <c r="F7" s="351"/>
      <c r="G7" s="351"/>
      <c r="H7" s="351"/>
      <c r="I7" s="104"/>
      <c r="J7" s="28"/>
      <c r="K7" s="30"/>
    </row>
    <row r="8" spans="1:70" s="1" customFormat="1" x14ac:dyDescent="0.35">
      <c r="B8" s="40"/>
      <c r="C8" s="41"/>
      <c r="D8" s="36" t="s">
        <v>157</v>
      </c>
      <c r="E8" s="41"/>
      <c r="F8" s="41"/>
      <c r="G8" s="41"/>
      <c r="H8" s="41"/>
      <c r="I8" s="105"/>
      <c r="J8" s="41"/>
      <c r="K8" s="44"/>
    </row>
    <row r="9" spans="1:70" s="1" customFormat="1" ht="37" customHeight="1" x14ac:dyDescent="0.35">
      <c r="B9" s="40"/>
      <c r="C9" s="41"/>
      <c r="D9" s="41"/>
      <c r="E9" s="352" t="s">
        <v>1696</v>
      </c>
      <c r="F9" s="353"/>
      <c r="G9" s="353"/>
      <c r="H9" s="353"/>
      <c r="I9" s="105"/>
      <c r="J9" s="41"/>
      <c r="K9" s="44"/>
    </row>
    <row r="10" spans="1:70" s="1" customFormat="1" x14ac:dyDescent="0.35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" customHeight="1" x14ac:dyDescent="0.35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" customHeight="1" x14ac:dyDescent="0.35">
      <c r="B12" s="40"/>
      <c r="C12" s="41"/>
      <c r="D12" s="36" t="s">
        <v>23</v>
      </c>
      <c r="E12" s="41"/>
      <c r="F12" s="34" t="s">
        <v>24</v>
      </c>
      <c r="G12" s="41"/>
      <c r="H12" s="41"/>
      <c r="I12" s="106" t="s">
        <v>25</v>
      </c>
      <c r="J12" s="107" t="str">
        <f>'Rekapitulace stavby'!AN8</f>
        <v>8. 2. 2018</v>
      </c>
      <c r="K12" s="44"/>
    </row>
    <row r="13" spans="1:70" s="1" customFormat="1" ht="10.75" customHeight="1" x14ac:dyDescent="0.35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" customHeight="1" x14ac:dyDescent="0.35">
      <c r="B14" s="40"/>
      <c r="C14" s="41"/>
      <c r="D14" s="36" t="s">
        <v>27</v>
      </c>
      <c r="E14" s="41"/>
      <c r="F14" s="41"/>
      <c r="G14" s="41"/>
      <c r="H14" s="41"/>
      <c r="I14" s="106" t="s">
        <v>28</v>
      </c>
      <c r="J14" s="34" t="s">
        <v>5</v>
      </c>
      <c r="K14" s="44"/>
    </row>
    <row r="15" spans="1:70" s="1" customFormat="1" ht="18" customHeight="1" x14ac:dyDescent="0.35">
      <c r="B15" s="40"/>
      <c r="C15" s="41"/>
      <c r="D15" s="41"/>
      <c r="E15" s="34" t="s">
        <v>29</v>
      </c>
      <c r="F15" s="41"/>
      <c r="G15" s="41"/>
      <c r="H15" s="41"/>
      <c r="I15" s="106" t="s">
        <v>30</v>
      </c>
      <c r="J15" s="34" t="s">
        <v>5</v>
      </c>
      <c r="K15" s="44"/>
    </row>
    <row r="16" spans="1:70" s="1" customFormat="1" ht="7" customHeight="1" x14ac:dyDescent="0.35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" customHeight="1" x14ac:dyDescent="0.35">
      <c r="B17" s="40"/>
      <c r="C17" s="41"/>
      <c r="D17" s="36" t="s">
        <v>31</v>
      </c>
      <c r="E17" s="41"/>
      <c r="F17" s="41"/>
      <c r="G17" s="41"/>
      <c r="H17" s="41"/>
      <c r="I17" s="106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5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7" customHeight="1" x14ac:dyDescent="0.35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" customHeight="1" x14ac:dyDescent="0.35">
      <c r="B20" s="40"/>
      <c r="C20" s="41"/>
      <c r="D20" s="36" t="s">
        <v>33</v>
      </c>
      <c r="E20" s="41"/>
      <c r="F20" s="41"/>
      <c r="G20" s="41"/>
      <c r="H20" s="41"/>
      <c r="I20" s="106" t="s">
        <v>28</v>
      </c>
      <c r="J20" s="34" t="s">
        <v>5</v>
      </c>
      <c r="K20" s="44"/>
    </row>
    <row r="21" spans="2:11" s="1" customFormat="1" ht="18" customHeight="1" x14ac:dyDescent="0.35">
      <c r="B21" s="40"/>
      <c r="C21" s="41"/>
      <c r="D21" s="41"/>
      <c r="E21" s="34" t="s">
        <v>34</v>
      </c>
      <c r="F21" s="41"/>
      <c r="G21" s="41"/>
      <c r="H21" s="41"/>
      <c r="I21" s="106" t="s">
        <v>30</v>
      </c>
      <c r="J21" s="34" t="s">
        <v>5</v>
      </c>
      <c r="K21" s="44"/>
    </row>
    <row r="22" spans="2:11" s="1" customFormat="1" ht="7" customHeight="1" x14ac:dyDescent="0.35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" customHeight="1" x14ac:dyDescent="0.35">
      <c r="B23" s="40"/>
      <c r="C23" s="41"/>
      <c r="D23" s="36" t="s">
        <v>36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 x14ac:dyDescent="0.35">
      <c r="B24" s="108"/>
      <c r="C24" s="109"/>
      <c r="D24" s="109"/>
      <c r="E24" s="338" t="s">
        <v>5</v>
      </c>
      <c r="F24" s="338"/>
      <c r="G24" s="338"/>
      <c r="H24" s="338"/>
      <c r="I24" s="110"/>
      <c r="J24" s="109"/>
      <c r="K24" s="111"/>
    </row>
    <row r="25" spans="2:11" s="1" customFormat="1" ht="7" customHeight="1" x14ac:dyDescent="0.35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7" customHeight="1" x14ac:dyDescent="0.35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4" customHeight="1" x14ac:dyDescent="0.35">
      <c r="B27" s="40"/>
      <c r="C27" s="41"/>
      <c r="D27" s="114" t="s">
        <v>37</v>
      </c>
      <c r="E27" s="41"/>
      <c r="F27" s="41"/>
      <c r="G27" s="41"/>
      <c r="H27" s="41"/>
      <c r="I27" s="105"/>
      <c r="J27" s="115">
        <f>ROUND(J82,2)</f>
        <v>0</v>
      </c>
      <c r="K27" s="44"/>
    </row>
    <row r="28" spans="2:11" s="1" customFormat="1" ht="7" customHeight="1" x14ac:dyDescent="0.35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" customHeight="1" x14ac:dyDescent="0.35">
      <c r="B29" s="40"/>
      <c r="C29" s="41"/>
      <c r="D29" s="41"/>
      <c r="E29" s="41"/>
      <c r="F29" s="45" t="s">
        <v>39</v>
      </c>
      <c r="G29" s="41"/>
      <c r="H29" s="41"/>
      <c r="I29" s="116" t="s">
        <v>38</v>
      </c>
      <c r="J29" s="45" t="s">
        <v>40</v>
      </c>
      <c r="K29" s="44"/>
    </row>
    <row r="30" spans="2:11" s="1" customFormat="1" ht="14.4" customHeight="1" x14ac:dyDescent="0.35">
      <c r="B30" s="40"/>
      <c r="C30" s="41"/>
      <c r="D30" s="48" t="s">
        <v>41</v>
      </c>
      <c r="E30" s="48" t="s">
        <v>42</v>
      </c>
      <c r="F30" s="117">
        <f>ROUND(SUM(BE82:BE105), 2)</f>
        <v>0</v>
      </c>
      <c r="G30" s="41"/>
      <c r="H30" s="41"/>
      <c r="I30" s="118">
        <v>0.21</v>
      </c>
      <c r="J30" s="117">
        <f>ROUND(ROUND((SUM(BE82:BE105)), 2)*I30, 2)</f>
        <v>0</v>
      </c>
      <c r="K30" s="44"/>
    </row>
    <row r="31" spans="2:11" s="1" customFormat="1" ht="14.4" customHeight="1" x14ac:dyDescent="0.35">
      <c r="B31" s="40"/>
      <c r="C31" s="41"/>
      <c r="D31" s="41"/>
      <c r="E31" s="48" t="s">
        <v>43</v>
      </c>
      <c r="F31" s="117">
        <f>ROUND(SUM(BF82:BF105), 2)</f>
        <v>0</v>
      </c>
      <c r="G31" s="41"/>
      <c r="H31" s="41"/>
      <c r="I31" s="118">
        <v>0.15</v>
      </c>
      <c r="J31" s="117">
        <f>ROUND(ROUND((SUM(BF82:BF105)), 2)*I31, 2)</f>
        <v>0</v>
      </c>
      <c r="K31" s="44"/>
    </row>
    <row r="32" spans="2:11" s="1" customFormat="1" ht="14.4" hidden="1" customHeight="1" x14ac:dyDescent="0.35">
      <c r="B32" s="40"/>
      <c r="C32" s="41"/>
      <c r="D32" s="41"/>
      <c r="E32" s="48" t="s">
        <v>44</v>
      </c>
      <c r="F32" s="117">
        <f>ROUND(SUM(BG82:BG105),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" hidden="1" customHeight="1" x14ac:dyDescent="0.35">
      <c r="B33" s="40"/>
      <c r="C33" s="41"/>
      <c r="D33" s="41"/>
      <c r="E33" s="48" t="s">
        <v>45</v>
      </c>
      <c r="F33" s="117">
        <f>ROUND(SUM(BH82:BH105),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" hidden="1" customHeight="1" x14ac:dyDescent="0.35">
      <c r="B34" s="40"/>
      <c r="C34" s="41"/>
      <c r="D34" s="41"/>
      <c r="E34" s="48" t="s">
        <v>46</v>
      </c>
      <c r="F34" s="117">
        <f>ROUND(SUM(BI82:BI105),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7" customHeight="1" x14ac:dyDescent="0.35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4" customHeight="1" x14ac:dyDescent="0.35">
      <c r="B36" s="40"/>
      <c r="C36" s="119"/>
      <c r="D36" s="120" t="s">
        <v>47</v>
      </c>
      <c r="E36" s="70"/>
      <c r="F36" s="70"/>
      <c r="G36" s="121" t="s">
        <v>48</v>
      </c>
      <c r="H36" s="122" t="s">
        <v>49</v>
      </c>
      <c r="I36" s="123"/>
      <c r="J36" s="124">
        <f>SUM(J27:J34)</f>
        <v>0</v>
      </c>
      <c r="K36" s="125"/>
    </row>
    <row r="37" spans="2:11" s="1" customFormat="1" ht="14.4" customHeight="1" x14ac:dyDescent="0.35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7" customHeight="1" x14ac:dyDescent="0.35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7" customHeight="1" x14ac:dyDescent="0.35">
      <c r="B42" s="40"/>
      <c r="C42" s="29" t="s">
        <v>159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7" customHeight="1" x14ac:dyDescent="0.35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" customHeight="1" x14ac:dyDescent="0.35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 x14ac:dyDescent="0.35">
      <c r="B45" s="40"/>
      <c r="C45" s="41"/>
      <c r="D45" s="41"/>
      <c r="E45" s="350" t="str">
        <f>E7</f>
        <v>Nové pracoviště magnetické rezonance a interního příjmu včetně reorganizace 1.PP</v>
      </c>
      <c r="F45" s="351"/>
      <c r="G45" s="351"/>
      <c r="H45" s="351"/>
      <c r="I45" s="105"/>
      <c r="J45" s="41"/>
      <c r="K45" s="44"/>
    </row>
    <row r="46" spans="2:11" s="1" customFormat="1" ht="14.4" customHeight="1" x14ac:dyDescent="0.35">
      <c r="B46" s="40"/>
      <c r="C46" s="36" t="s">
        <v>157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 x14ac:dyDescent="0.35">
      <c r="B47" s="40"/>
      <c r="C47" s="41"/>
      <c r="D47" s="41"/>
      <c r="E47" s="352" t="str">
        <f>E9</f>
        <v>VORN - Vedlejší a ostatní rozpočtové náklady</v>
      </c>
      <c r="F47" s="353"/>
      <c r="G47" s="353"/>
      <c r="H47" s="353"/>
      <c r="I47" s="105"/>
      <c r="J47" s="41"/>
      <c r="K47" s="44"/>
    </row>
    <row r="48" spans="2:11" s="1" customFormat="1" ht="7" customHeight="1" x14ac:dyDescent="0.35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 x14ac:dyDescent="0.35">
      <c r="B49" s="40"/>
      <c r="C49" s="36" t="s">
        <v>23</v>
      </c>
      <c r="D49" s="41"/>
      <c r="E49" s="41"/>
      <c r="F49" s="34" t="str">
        <f>F12</f>
        <v>pavilon I,Nemocnice Děčín</v>
      </c>
      <c r="G49" s="41"/>
      <c r="H49" s="41"/>
      <c r="I49" s="106" t="s">
        <v>25</v>
      </c>
      <c r="J49" s="107" t="str">
        <f>IF(J12="","",J12)</f>
        <v>8. 2. 2018</v>
      </c>
      <c r="K49" s="44"/>
    </row>
    <row r="50" spans="2:47" s="1" customFormat="1" ht="7" customHeight="1" x14ac:dyDescent="0.35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x14ac:dyDescent="0.35">
      <c r="B51" s="40"/>
      <c r="C51" s="36" t="s">
        <v>27</v>
      </c>
      <c r="D51" s="41"/>
      <c r="E51" s="41"/>
      <c r="F51" s="34" t="str">
        <f>E15</f>
        <v>Krajská zdravotní, a.s. - Nemocnice Děčín, o.z.</v>
      </c>
      <c r="G51" s="41"/>
      <c r="H51" s="41"/>
      <c r="I51" s="106" t="s">
        <v>33</v>
      </c>
      <c r="J51" s="338" t="str">
        <f>E21</f>
        <v>JIKA CZ, ing Jiří Slánský</v>
      </c>
      <c r="K51" s="44"/>
    </row>
    <row r="52" spans="2:47" s="1" customFormat="1" ht="14.4" customHeight="1" x14ac:dyDescent="0.35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05"/>
      <c r="J52" s="345"/>
      <c r="K52" s="44"/>
    </row>
    <row r="53" spans="2:47" s="1" customFormat="1" ht="10.25" customHeight="1" x14ac:dyDescent="0.35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 x14ac:dyDescent="0.35">
      <c r="B54" s="40"/>
      <c r="C54" s="129" t="s">
        <v>160</v>
      </c>
      <c r="D54" s="119"/>
      <c r="E54" s="119"/>
      <c r="F54" s="119"/>
      <c r="G54" s="119"/>
      <c r="H54" s="119"/>
      <c r="I54" s="130"/>
      <c r="J54" s="131" t="s">
        <v>161</v>
      </c>
      <c r="K54" s="132"/>
    </row>
    <row r="55" spans="2:47" s="1" customFormat="1" ht="10.25" customHeight="1" x14ac:dyDescent="0.35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 x14ac:dyDescent="0.35">
      <c r="B56" s="40"/>
      <c r="C56" s="133" t="s">
        <v>162</v>
      </c>
      <c r="D56" s="41"/>
      <c r="E56" s="41"/>
      <c r="F56" s="41"/>
      <c r="G56" s="41"/>
      <c r="H56" s="41"/>
      <c r="I56" s="105"/>
      <c r="J56" s="115">
        <f>J82</f>
        <v>0</v>
      </c>
      <c r="K56" s="44"/>
      <c r="AU56" s="23" t="s">
        <v>163</v>
      </c>
    </row>
    <row r="57" spans="2:47" s="7" customFormat="1" ht="25" customHeight="1" x14ac:dyDescent="0.35">
      <c r="B57" s="134"/>
      <c r="C57" s="135"/>
      <c r="D57" s="136" t="s">
        <v>1697</v>
      </c>
      <c r="E57" s="137"/>
      <c r="F57" s="137"/>
      <c r="G57" s="137"/>
      <c r="H57" s="137"/>
      <c r="I57" s="138"/>
      <c r="J57" s="139">
        <f>J83</f>
        <v>0</v>
      </c>
      <c r="K57" s="140"/>
    </row>
    <row r="58" spans="2:47" s="8" customFormat="1" ht="19.899999999999999" customHeight="1" x14ac:dyDescent="0.35">
      <c r="B58" s="141"/>
      <c r="C58" s="142"/>
      <c r="D58" s="143" t="s">
        <v>1698</v>
      </c>
      <c r="E58" s="144"/>
      <c r="F58" s="144"/>
      <c r="G58" s="144"/>
      <c r="H58" s="144"/>
      <c r="I58" s="145"/>
      <c r="J58" s="146">
        <f>J84</f>
        <v>0</v>
      </c>
      <c r="K58" s="147"/>
    </row>
    <row r="59" spans="2:47" s="8" customFormat="1" ht="19.899999999999999" customHeight="1" x14ac:dyDescent="0.35">
      <c r="B59" s="141"/>
      <c r="C59" s="142"/>
      <c r="D59" s="143" t="s">
        <v>1699</v>
      </c>
      <c r="E59" s="144"/>
      <c r="F59" s="144"/>
      <c r="G59" s="144"/>
      <c r="H59" s="144"/>
      <c r="I59" s="145"/>
      <c r="J59" s="146">
        <f>J89</f>
        <v>0</v>
      </c>
      <c r="K59" s="147"/>
    </row>
    <row r="60" spans="2:47" s="8" customFormat="1" ht="19.899999999999999" customHeight="1" x14ac:dyDescent="0.35">
      <c r="B60" s="141"/>
      <c r="C60" s="142"/>
      <c r="D60" s="143" t="s">
        <v>1700</v>
      </c>
      <c r="E60" s="144"/>
      <c r="F60" s="144"/>
      <c r="G60" s="144"/>
      <c r="H60" s="144"/>
      <c r="I60" s="145"/>
      <c r="J60" s="146">
        <f>J100</f>
        <v>0</v>
      </c>
      <c r="K60" s="147"/>
    </row>
    <row r="61" spans="2:47" s="8" customFormat="1" ht="19.899999999999999" customHeight="1" x14ac:dyDescent="0.35">
      <c r="B61" s="141"/>
      <c r="C61" s="142"/>
      <c r="D61" s="143" t="s">
        <v>1701</v>
      </c>
      <c r="E61" s="144"/>
      <c r="F61" s="144"/>
      <c r="G61" s="144"/>
      <c r="H61" s="144"/>
      <c r="I61" s="145"/>
      <c r="J61" s="146">
        <f>J102</f>
        <v>0</v>
      </c>
      <c r="K61" s="147"/>
    </row>
    <row r="62" spans="2:47" s="8" customFormat="1" ht="19.899999999999999" customHeight="1" x14ac:dyDescent="0.35">
      <c r="B62" s="141"/>
      <c r="C62" s="142"/>
      <c r="D62" s="143" t="s">
        <v>1702</v>
      </c>
      <c r="E62" s="144"/>
      <c r="F62" s="144"/>
      <c r="G62" s="144"/>
      <c r="H62" s="144"/>
      <c r="I62" s="145"/>
      <c r="J62" s="146">
        <f>J104</f>
        <v>0</v>
      </c>
      <c r="K62" s="147"/>
    </row>
    <row r="63" spans="2:47" s="1" customFormat="1" ht="21.75" customHeight="1" x14ac:dyDescent="0.35">
      <c r="B63" s="40"/>
      <c r="C63" s="41"/>
      <c r="D63" s="41"/>
      <c r="E63" s="41"/>
      <c r="F63" s="41"/>
      <c r="G63" s="41"/>
      <c r="H63" s="41"/>
      <c r="I63" s="105"/>
      <c r="J63" s="41"/>
      <c r="K63" s="44"/>
    </row>
    <row r="64" spans="2:47" s="1" customFormat="1" ht="7" customHeight="1" x14ac:dyDescent="0.35">
      <c r="B64" s="55"/>
      <c r="C64" s="56"/>
      <c r="D64" s="56"/>
      <c r="E64" s="56"/>
      <c r="F64" s="56"/>
      <c r="G64" s="56"/>
      <c r="H64" s="56"/>
      <c r="I64" s="126"/>
      <c r="J64" s="56"/>
      <c r="K64" s="57"/>
    </row>
    <row r="68" spans="2:12" s="1" customFormat="1" ht="7" customHeight="1" x14ac:dyDescent="0.35">
      <c r="B68" s="58"/>
      <c r="C68" s="59"/>
      <c r="D68" s="59"/>
      <c r="E68" s="59"/>
      <c r="F68" s="59"/>
      <c r="G68" s="59"/>
      <c r="H68" s="59"/>
      <c r="I68" s="127"/>
      <c r="J68" s="59"/>
      <c r="K68" s="59"/>
      <c r="L68" s="40"/>
    </row>
    <row r="69" spans="2:12" s="1" customFormat="1" ht="37" customHeight="1" x14ac:dyDescent="0.35">
      <c r="B69" s="40"/>
      <c r="C69" s="60" t="s">
        <v>188</v>
      </c>
      <c r="L69" s="40"/>
    </row>
    <row r="70" spans="2:12" s="1" customFormat="1" ht="7" customHeight="1" x14ac:dyDescent="0.35">
      <c r="B70" s="40"/>
      <c r="L70" s="40"/>
    </row>
    <row r="71" spans="2:12" s="1" customFormat="1" ht="14.4" customHeight="1" x14ac:dyDescent="0.35">
      <c r="B71" s="40"/>
      <c r="C71" s="62" t="s">
        <v>19</v>
      </c>
      <c r="L71" s="40"/>
    </row>
    <row r="72" spans="2:12" s="1" customFormat="1" ht="16.5" customHeight="1" x14ac:dyDescent="0.35">
      <c r="B72" s="40"/>
      <c r="E72" s="346" t="str">
        <f>E7</f>
        <v>Nové pracoviště magnetické rezonance a interního příjmu včetně reorganizace 1.PP</v>
      </c>
      <c r="F72" s="347"/>
      <c r="G72" s="347"/>
      <c r="H72" s="347"/>
      <c r="L72" s="40"/>
    </row>
    <row r="73" spans="2:12" s="1" customFormat="1" ht="14.4" customHeight="1" x14ac:dyDescent="0.35">
      <c r="B73" s="40"/>
      <c r="C73" s="62" t="s">
        <v>157</v>
      </c>
      <c r="L73" s="40"/>
    </row>
    <row r="74" spans="2:12" s="1" customFormat="1" ht="17.25" customHeight="1" x14ac:dyDescent="0.35">
      <c r="B74" s="40"/>
      <c r="E74" s="319" t="str">
        <f>E9</f>
        <v>VORN - Vedlejší a ostatní rozpočtové náklady</v>
      </c>
      <c r="F74" s="348"/>
      <c r="G74" s="348"/>
      <c r="H74" s="348"/>
      <c r="L74" s="40"/>
    </row>
    <row r="75" spans="2:12" s="1" customFormat="1" ht="7" customHeight="1" x14ac:dyDescent="0.35">
      <c r="B75" s="40"/>
      <c r="L75" s="40"/>
    </row>
    <row r="76" spans="2:12" s="1" customFormat="1" ht="18" customHeight="1" x14ac:dyDescent="0.35">
      <c r="B76" s="40"/>
      <c r="C76" s="62" t="s">
        <v>23</v>
      </c>
      <c r="F76" s="148" t="str">
        <f>F12</f>
        <v>pavilon I,Nemocnice Děčín</v>
      </c>
      <c r="I76" s="149" t="s">
        <v>25</v>
      </c>
      <c r="J76" s="66" t="str">
        <f>IF(J12="","",J12)</f>
        <v>8. 2. 2018</v>
      </c>
      <c r="L76" s="40"/>
    </row>
    <row r="77" spans="2:12" s="1" customFormat="1" ht="7" customHeight="1" x14ac:dyDescent="0.35">
      <c r="B77" s="40"/>
      <c r="L77" s="40"/>
    </row>
    <row r="78" spans="2:12" s="1" customFormat="1" x14ac:dyDescent="0.35">
      <c r="B78" s="40"/>
      <c r="C78" s="62" t="s">
        <v>27</v>
      </c>
      <c r="F78" s="148" t="str">
        <f>E15</f>
        <v>Krajská zdravotní, a.s. - Nemocnice Děčín, o.z.</v>
      </c>
      <c r="I78" s="149" t="s">
        <v>33</v>
      </c>
      <c r="J78" s="148" t="str">
        <f>E21</f>
        <v>JIKA CZ, ing Jiří Slánský</v>
      </c>
      <c r="L78" s="40"/>
    </row>
    <row r="79" spans="2:12" s="1" customFormat="1" ht="14.4" customHeight="1" x14ac:dyDescent="0.35">
      <c r="B79" s="40"/>
      <c r="C79" s="62" t="s">
        <v>31</v>
      </c>
      <c r="F79" s="148" t="str">
        <f>IF(E18="","",E18)</f>
        <v/>
      </c>
      <c r="L79" s="40"/>
    </row>
    <row r="80" spans="2:12" s="1" customFormat="1" ht="10.25" customHeight="1" x14ac:dyDescent="0.35">
      <c r="B80" s="40"/>
      <c r="L80" s="40"/>
    </row>
    <row r="81" spans="2:65" s="9" customFormat="1" ht="29.25" customHeight="1" x14ac:dyDescent="0.35">
      <c r="B81" s="150"/>
      <c r="C81" s="151" t="s">
        <v>189</v>
      </c>
      <c r="D81" s="152" t="s">
        <v>56</v>
      </c>
      <c r="E81" s="152" t="s">
        <v>52</v>
      </c>
      <c r="F81" s="152" t="s">
        <v>190</v>
      </c>
      <c r="G81" s="152" t="s">
        <v>191</v>
      </c>
      <c r="H81" s="152" t="s">
        <v>192</v>
      </c>
      <c r="I81" s="153" t="s">
        <v>193</v>
      </c>
      <c r="J81" s="152" t="s">
        <v>161</v>
      </c>
      <c r="K81" s="154" t="s">
        <v>194</v>
      </c>
      <c r="L81" s="150"/>
      <c r="M81" s="72" t="s">
        <v>195</v>
      </c>
      <c r="N81" s="73" t="s">
        <v>41</v>
      </c>
      <c r="O81" s="73" t="s">
        <v>196</v>
      </c>
      <c r="P81" s="73" t="s">
        <v>197</v>
      </c>
      <c r="Q81" s="73" t="s">
        <v>198</v>
      </c>
      <c r="R81" s="73" t="s">
        <v>199</v>
      </c>
      <c r="S81" s="73" t="s">
        <v>200</v>
      </c>
      <c r="T81" s="74" t="s">
        <v>201</v>
      </c>
    </row>
    <row r="82" spans="2:65" s="1" customFormat="1" ht="29.25" customHeight="1" x14ac:dyDescent="0.35">
      <c r="B82" s="40"/>
      <c r="C82" s="76" t="s">
        <v>162</v>
      </c>
      <c r="J82" s="155">
        <f>BK82</f>
        <v>0</v>
      </c>
      <c r="L82" s="40"/>
      <c r="M82" s="75"/>
      <c r="N82" s="67"/>
      <c r="O82" s="67"/>
      <c r="P82" s="156">
        <f>P83</f>
        <v>0</v>
      </c>
      <c r="Q82" s="67"/>
      <c r="R82" s="156">
        <f>R83</f>
        <v>0</v>
      </c>
      <c r="S82" s="67"/>
      <c r="T82" s="157">
        <f>T83</f>
        <v>0</v>
      </c>
      <c r="AT82" s="23" t="s">
        <v>70</v>
      </c>
      <c r="AU82" s="23" t="s">
        <v>163</v>
      </c>
      <c r="BK82" s="158">
        <f>BK83</f>
        <v>0</v>
      </c>
    </row>
    <row r="83" spans="2:65" s="10" customFormat="1" ht="37.4" customHeight="1" x14ac:dyDescent="0.35">
      <c r="B83" s="159"/>
      <c r="D83" s="160" t="s">
        <v>70</v>
      </c>
      <c r="E83" s="161" t="s">
        <v>1703</v>
      </c>
      <c r="F83" s="161" t="s">
        <v>1704</v>
      </c>
      <c r="I83" s="162"/>
      <c r="J83" s="163">
        <f>BK83</f>
        <v>0</v>
      </c>
      <c r="L83" s="159"/>
      <c r="M83" s="164"/>
      <c r="N83" s="165"/>
      <c r="O83" s="165"/>
      <c r="P83" s="166">
        <f>P84+P89+P100+P102+P104</f>
        <v>0</v>
      </c>
      <c r="Q83" s="165"/>
      <c r="R83" s="166">
        <f>R84+R89+R100+R102+R104</f>
        <v>0</v>
      </c>
      <c r="S83" s="165"/>
      <c r="T83" s="167">
        <f>T84+T89+T100+T102+T104</f>
        <v>0</v>
      </c>
      <c r="AR83" s="160" t="s">
        <v>226</v>
      </c>
      <c r="AT83" s="168" t="s">
        <v>70</v>
      </c>
      <c r="AU83" s="168" t="s">
        <v>71</v>
      </c>
      <c r="AY83" s="160" t="s">
        <v>204</v>
      </c>
      <c r="BK83" s="169">
        <f>BK84+BK89+BK100+BK102+BK104</f>
        <v>0</v>
      </c>
    </row>
    <row r="84" spans="2:65" s="10" customFormat="1" ht="19.899999999999999" customHeight="1" x14ac:dyDescent="0.35">
      <c r="B84" s="159"/>
      <c r="D84" s="160" t="s">
        <v>70</v>
      </c>
      <c r="E84" s="170" t="s">
        <v>1705</v>
      </c>
      <c r="F84" s="170" t="s">
        <v>1706</v>
      </c>
      <c r="I84" s="162"/>
      <c r="J84" s="171">
        <f>BK84</f>
        <v>0</v>
      </c>
      <c r="L84" s="159"/>
      <c r="M84" s="164"/>
      <c r="N84" s="165"/>
      <c r="O84" s="165"/>
      <c r="P84" s="166">
        <f>SUM(P85:P88)</f>
        <v>0</v>
      </c>
      <c r="Q84" s="165"/>
      <c r="R84" s="166">
        <f>SUM(R85:R88)</f>
        <v>0</v>
      </c>
      <c r="S84" s="165"/>
      <c r="T84" s="167">
        <f>SUM(T85:T88)</f>
        <v>0</v>
      </c>
      <c r="AR84" s="160" t="s">
        <v>226</v>
      </c>
      <c r="AT84" s="168" t="s">
        <v>70</v>
      </c>
      <c r="AU84" s="168" t="s">
        <v>79</v>
      </c>
      <c r="AY84" s="160" t="s">
        <v>204</v>
      </c>
      <c r="BK84" s="169">
        <f>SUM(BK85:BK88)</f>
        <v>0</v>
      </c>
    </row>
    <row r="85" spans="2:65" s="1" customFormat="1" ht="16.5" customHeight="1" x14ac:dyDescent="0.35">
      <c r="B85" s="172"/>
      <c r="C85" s="173" t="s">
        <v>79</v>
      </c>
      <c r="D85" s="173" t="s">
        <v>206</v>
      </c>
      <c r="E85" s="174" t="s">
        <v>1707</v>
      </c>
      <c r="F85" s="175" t="s">
        <v>1708</v>
      </c>
      <c r="G85" s="176" t="s">
        <v>1709</v>
      </c>
      <c r="H85" s="177">
        <v>1</v>
      </c>
      <c r="I85" s="178"/>
      <c r="J85" s="179">
        <f>ROUND(I85*H85,2)</f>
        <v>0</v>
      </c>
      <c r="K85" s="175" t="s">
        <v>229</v>
      </c>
      <c r="L85" s="40"/>
      <c r="M85" s="180" t="s">
        <v>5</v>
      </c>
      <c r="N85" s="181" t="s">
        <v>42</v>
      </c>
      <c r="O85" s="41"/>
      <c r="P85" s="182">
        <f>O85*H85</f>
        <v>0</v>
      </c>
      <c r="Q85" s="182">
        <v>0</v>
      </c>
      <c r="R85" s="182">
        <f>Q85*H85</f>
        <v>0</v>
      </c>
      <c r="S85" s="182">
        <v>0</v>
      </c>
      <c r="T85" s="183">
        <f>S85*H85</f>
        <v>0</v>
      </c>
      <c r="AR85" s="23" t="s">
        <v>1710</v>
      </c>
      <c r="AT85" s="23" t="s">
        <v>206</v>
      </c>
      <c r="AU85" s="23" t="s">
        <v>81</v>
      </c>
      <c r="AY85" s="23" t="s">
        <v>204</v>
      </c>
      <c r="BE85" s="184">
        <f>IF(N85="základní",J85,0)</f>
        <v>0</v>
      </c>
      <c r="BF85" s="184">
        <f>IF(N85="snížená",J85,0)</f>
        <v>0</v>
      </c>
      <c r="BG85" s="184">
        <f>IF(N85="zákl. přenesená",J85,0)</f>
        <v>0</v>
      </c>
      <c r="BH85" s="184">
        <f>IF(N85="sníž. přenesená",J85,0)</f>
        <v>0</v>
      </c>
      <c r="BI85" s="184">
        <f>IF(N85="nulová",J85,0)</f>
        <v>0</v>
      </c>
      <c r="BJ85" s="23" t="s">
        <v>79</v>
      </c>
      <c r="BK85" s="184">
        <f>ROUND(I85*H85,2)</f>
        <v>0</v>
      </c>
      <c r="BL85" s="23" t="s">
        <v>1710</v>
      </c>
      <c r="BM85" s="23" t="s">
        <v>1711</v>
      </c>
    </row>
    <row r="86" spans="2:65" s="1" customFormat="1" ht="25.5" customHeight="1" x14ac:dyDescent="0.35">
      <c r="B86" s="172"/>
      <c r="C86" s="173" t="s">
        <v>81</v>
      </c>
      <c r="D86" s="173" t="s">
        <v>206</v>
      </c>
      <c r="E86" s="174" t="s">
        <v>1712</v>
      </c>
      <c r="F86" s="175" t="s">
        <v>1713</v>
      </c>
      <c r="G86" s="176" t="s">
        <v>1709</v>
      </c>
      <c r="H86" s="177">
        <v>1</v>
      </c>
      <c r="I86" s="178"/>
      <c r="J86" s="179">
        <f>ROUND(I86*H86,2)</f>
        <v>0</v>
      </c>
      <c r="K86" s="175" t="s">
        <v>229</v>
      </c>
      <c r="L86" s="40"/>
      <c r="M86" s="180" t="s">
        <v>5</v>
      </c>
      <c r="N86" s="181" t="s">
        <v>42</v>
      </c>
      <c r="O86" s="41"/>
      <c r="P86" s="182">
        <f>O86*H86</f>
        <v>0</v>
      </c>
      <c r="Q86" s="182">
        <v>0</v>
      </c>
      <c r="R86" s="182">
        <f>Q86*H86</f>
        <v>0</v>
      </c>
      <c r="S86" s="182">
        <v>0</v>
      </c>
      <c r="T86" s="183">
        <f>S86*H86</f>
        <v>0</v>
      </c>
      <c r="AR86" s="23" t="s">
        <v>1710</v>
      </c>
      <c r="AT86" s="23" t="s">
        <v>206</v>
      </c>
      <c r="AU86" s="23" t="s">
        <v>81</v>
      </c>
      <c r="AY86" s="23" t="s">
        <v>204</v>
      </c>
      <c r="BE86" s="184">
        <f>IF(N86="základní",J86,0)</f>
        <v>0</v>
      </c>
      <c r="BF86" s="184">
        <f>IF(N86="snížená",J86,0)</f>
        <v>0</v>
      </c>
      <c r="BG86" s="184">
        <f>IF(N86="zákl. přenesená",J86,0)</f>
        <v>0</v>
      </c>
      <c r="BH86" s="184">
        <f>IF(N86="sníž. přenesená",J86,0)</f>
        <v>0</v>
      </c>
      <c r="BI86" s="184">
        <f>IF(N86="nulová",J86,0)</f>
        <v>0</v>
      </c>
      <c r="BJ86" s="23" t="s">
        <v>79</v>
      </c>
      <c r="BK86" s="184">
        <f>ROUND(I86*H86,2)</f>
        <v>0</v>
      </c>
      <c r="BL86" s="23" t="s">
        <v>1710</v>
      </c>
      <c r="BM86" s="23" t="s">
        <v>1714</v>
      </c>
    </row>
    <row r="87" spans="2:65" s="1" customFormat="1" ht="16.5" customHeight="1" x14ac:dyDescent="0.35">
      <c r="B87" s="172"/>
      <c r="C87" s="173" t="s">
        <v>219</v>
      </c>
      <c r="D87" s="173" t="s">
        <v>206</v>
      </c>
      <c r="E87" s="174" t="s">
        <v>1715</v>
      </c>
      <c r="F87" s="175" t="s">
        <v>1716</v>
      </c>
      <c r="G87" s="176" t="s">
        <v>1709</v>
      </c>
      <c r="H87" s="177">
        <v>1</v>
      </c>
      <c r="I87" s="178"/>
      <c r="J87" s="179">
        <f>ROUND(I87*H87,2)</f>
        <v>0</v>
      </c>
      <c r="K87" s="175" t="s">
        <v>229</v>
      </c>
      <c r="L87" s="40"/>
      <c r="M87" s="180" t="s">
        <v>5</v>
      </c>
      <c r="N87" s="181" t="s">
        <v>42</v>
      </c>
      <c r="O87" s="41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AR87" s="23" t="s">
        <v>1710</v>
      </c>
      <c r="AT87" s="23" t="s">
        <v>206</v>
      </c>
      <c r="AU87" s="23" t="s">
        <v>81</v>
      </c>
      <c r="AY87" s="23" t="s">
        <v>204</v>
      </c>
      <c r="BE87" s="184">
        <f>IF(N87="základní",J87,0)</f>
        <v>0</v>
      </c>
      <c r="BF87" s="184">
        <f>IF(N87="snížená",J87,0)</f>
        <v>0</v>
      </c>
      <c r="BG87" s="184">
        <f>IF(N87="zákl. přenesená",J87,0)</f>
        <v>0</v>
      </c>
      <c r="BH87" s="184">
        <f>IF(N87="sníž. přenesená",J87,0)</f>
        <v>0</v>
      </c>
      <c r="BI87" s="184">
        <f>IF(N87="nulová",J87,0)</f>
        <v>0</v>
      </c>
      <c r="BJ87" s="23" t="s">
        <v>79</v>
      </c>
      <c r="BK87" s="184">
        <f>ROUND(I87*H87,2)</f>
        <v>0</v>
      </c>
      <c r="BL87" s="23" t="s">
        <v>1710</v>
      </c>
      <c r="BM87" s="23" t="s">
        <v>1717</v>
      </c>
    </row>
    <row r="88" spans="2:65" s="1" customFormat="1" ht="25.5" customHeight="1" x14ac:dyDescent="0.35">
      <c r="B88" s="172"/>
      <c r="C88" s="173" t="s">
        <v>211</v>
      </c>
      <c r="D88" s="173" t="s">
        <v>206</v>
      </c>
      <c r="E88" s="174" t="s">
        <v>1718</v>
      </c>
      <c r="F88" s="175" t="s">
        <v>1719</v>
      </c>
      <c r="G88" s="176" t="s">
        <v>1709</v>
      </c>
      <c r="H88" s="177">
        <v>1</v>
      </c>
      <c r="I88" s="178"/>
      <c r="J88" s="179">
        <f>ROUND(I88*H88,2)</f>
        <v>0</v>
      </c>
      <c r="K88" s="175" t="s">
        <v>229</v>
      </c>
      <c r="L88" s="40"/>
      <c r="M88" s="180" t="s">
        <v>5</v>
      </c>
      <c r="N88" s="181" t="s">
        <v>42</v>
      </c>
      <c r="O88" s="41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AR88" s="23" t="s">
        <v>1710</v>
      </c>
      <c r="AT88" s="23" t="s">
        <v>206</v>
      </c>
      <c r="AU88" s="23" t="s">
        <v>81</v>
      </c>
      <c r="AY88" s="23" t="s">
        <v>204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23" t="s">
        <v>79</v>
      </c>
      <c r="BK88" s="184">
        <f>ROUND(I88*H88,2)</f>
        <v>0</v>
      </c>
      <c r="BL88" s="23" t="s">
        <v>1710</v>
      </c>
      <c r="BM88" s="23" t="s">
        <v>1720</v>
      </c>
    </row>
    <row r="89" spans="2:65" s="10" customFormat="1" ht="29.9" customHeight="1" x14ac:dyDescent="0.35">
      <c r="B89" s="159"/>
      <c r="D89" s="160" t="s">
        <v>70</v>
      </c>
      <c r="E89" s="170" t="s">
        <v>1721</v>
      </c>
      <c r="F89" s="170" t="s">
        <v>1722</v>
      </c>
      <c r="I89" s="162"/>
      <c r="J89" s="171">
        <f>BK89</f>
        <v>0</v>
      </c>
      <c r="L89" s="159"/>
      <c r="M89" s="164"/>
      <c r="N89" s="165"/>
      <c r="O89" s="165"/>
      <c r="P89" s="166">
        <f>SUM(P90:P99)</f>
        <v>0</v>
      </c>
      <c r="Q89" s="165"/>
      <c r="R89" s="166">
        <f>SUM(R90:R99)</f>
        <v>0</v>
      </c>
      <c r="S89" s="165"/>
      <c r="T89" s="167">
        <f>SUM(T90:T99)</f>
        <v>0</v>
      </c>
      <c r="AR89" s="160" t="s">
        <v>226</v>
      </c>
      <c r="AT89" s="168" t="s">
        <v>70</v>
      </c>
      <c r="AU89" s="168" t="s">
        <v>79</v>
      </c>
      <c r="AY89" s="160" t="s">
        <v>204</v>
      </c>
      <c r="BK89" s="169">
        <f>SUM(BK90:BK99)</f>
        <v>0</v>
      </c>
    </row>
    <row r="90" spans="2:65" s="1" customFormat="1" ht="16.5" customHeight="1" x14ac:dyDescent="0.35">
      <c r="B90" s="172"/>
      <c r="C90" s="173" t="s">
        <v>226</v>
      </c>
      <c r="D90" s="173" t="s">
        <v>206</v>
      </c>
      <c r="E90" s="174" t="s">
        <v>1723</v>
      </c>
      <c r="F90" s="175" t="s">
        <v>1724</v>
      </c>
      <c r="G90" s="176" t="s">
        <v>1709</v>
      </c>
      <c r="H90" s="177">
        <v>1</v>
      </c>
      <c r="I90" s="178"/>
      <c r="J90" s="179">
        <f t="shared" ref="J90:J99" si="0">ROUND(I90*H90,2)</f>
        <v>0</v>
      </c>
      <c r="K90" s="175" t="s">
        <v>229</v>
      </c>
      <c r="L90" s="40"/>
      <c r="M90" s="180" t="s">
        <v>5</v>
      </c>
      <c r="N90" s="181" t="s">
        <v>42</v>
      </c>
      <c r="O90" s="41"/>
      <c r="P90" s="182">
        <f t="shared" ref="P90:P99" si="1">O90*H90</f>
        <v>0</v>
      </c>
      <c r="Q90" s="182">
        <v>0</v>
      </c>
      <c r="R90" s="182">
        <f t="shared" ref="R90:R99" si="2">Q90*H90</f>
        <v>0</v>
      </c>
      <c r="S90" s="182">
        <v>0</v>
      </c>
      <c r="T90" s="183">
        <f t="shared" ref="T90:T99" si="3">S90*H90</f>
        <v>0</v>
      </c>
      <c r="AR90" s="23" t="s">
        <v>1710</v>
      </c>
      <c r="AT90" s="23" t="s">
        <v>206</v>
      </c>
      <c r="AU90" s="23" t="s">
        <v>81</v>
      </c>
      <c r="AY90" s="23" t="s">
        <v>204</v>
      </c>
      <c r="BE90" s="184">
        <f t="shared" ref="BE90:BE99" si="4">IF(N90="základní",J90,0)</f>
        <v>0</v>
      </c>
      <c r="BF90" s="184">
        <f t="shared" ref="BF90:BF99" si="5">IF(N90="snížená",J90,0)</f>
        <v>0</v>
      </c>
      <c r="BG90" s="184">
        <f t="shared" ref="BG90:BG99" si="6">IF(N90="zákl. přenesená",J90,0)</f>
        <v>0</v>
      </c>
      <c r="BH90" s="184">
        <f t="shared" ref="BH90:BH99" si="7">IF(N90="sníž. přenesená",J90,0)</f>
        <v>0</v>
      </c>
      <c r="BI90" s="184">
        <f t="shared" ref="BI90:BI99" si="8">IF(N90="nulová",J90,0)</f>
        <v>0</v>
      </c>
      <c r="BJ90" s="23" t="s">
        <v>79</v>
      </c>
      <c r="BK90" s="184">
        <f t="shared" ref="BK90:BK99" si="9">ROUND(I90*H90,2)</f>
        <v>0</v>
      </c>
      <c r="BL90" s="23" t="s">
        <v>1710</v>
      </c>
      <c r="BM90" s="23" t="s">
        <v>1725</v>
      </c>
    </row>
    <row r="91" spans="2:65" s="1" customFormat="1" ht="16.5" customHeight="1" x14ac:dyDescent="0.35">
      <c r="B91" s="172"/>
      <c r="C91" s="173" t="s">
        <v>233</v>
      </c>
      <c r="D91" s="173" t="s">
        <v>206</v>
      </c>
      <c r="E91" s="174" t="s">
        <v>1726</v>
      </c>
      <c r="F91" s="175" t="s">
        <v>1727</v>
      </c>
      <c r="G91" s="176" t="s">
        <v>1709</v>
      </c>
      <c r="H91" s="177">
        <v>1</v>
      </c>
      <c r="I91" s="178"/>
      <c r="J91" s="179">
        <f t="shared" si="0"/>
        <v>0</v>
      </c>
      <c r="K91" s="175" t="s">
        <v>229</v>
      </c>
      <c r="L91" s="40"/>
      <c r="M91" s="180" t="s">
        <v>5</v>
      </c>
      <c r="N91" s="181" t="s">
        <v>42</v>
      </c>
      <c r="O91" s="41"/>
      <c r="P91" s="182">
        <f t="shared" si="1"/>
        <v>0</v>
      </c>
      <c r="Q91" s="182">
        <v>0</v>
      </c>
      <c r="R91" s="182">
        <f t="shared" si="2"/>
        <v>0</v>
      </c>
      <c r="S91" s="182">
        <v>0</v>
      </c>
      <c r="T91" s="183">
        <f t="shared" si="3"/>
        <v>0</v>
      </c>
      <c r="AR91" s="23" t="s">
        <v>1710</v>
      </c>
      <c r="AT91" s="23" t="s">
        <v>206</v>
      </c>
      <c r="AU91" s="23" t="s">
        <v>81</v>
      </c>
      <c r="AY91" s="23" t="s">
        <v>204</v>
      </c>
      <c r="BE91" s="184">
        <f t="shared" si="4"/>
        <v>0</v>
      </c>
      <c r="BF91" s="184">
        <f t="shared" si="5"/>
        <v>0</v>
      </c>
      <c r="BG91" s="184">
        <f t="shared" si="6"/>
        <v>0</v>
      </c>
      <c r="BH91" s="184">
        <f t="shared" si="7"/>
        <v>0</v>
      </c>
      <c r="BI91" s="184">
        <f t="shared" si="8"/>
        <v>0</v>
      </c>
      <c r="BJ91" s="23" t="s">
        <v>79</v>
      </c>
      <c r="BK91" s="184">
        <f t="shared" si="9"/>
        <v>0</v>
      </c>
      <c r="BL91" s="23" t="s">
        <v>1710</v>
      </c>
      <c r="BM91" s="23" t="s">
        <v>1728</v>
      </c>
    </row>
    <row r="92" spans="2:65" s="1" customFormat="1" ht="16.5" customHeight="1" x14ac:dyDescent="0.35">
      <c r="B92" s="172"/>
      <c r="C92" s="173" t="s">
        <v>237</v>
      </c>
      <c r="D92" s="173" t="s">
        <v>206</v>
      </c>
      <c r="E92" s="174" t="s">
        <v>1729</v>
      </c>
      <c r="F92" s="175" t="s">
        <v>1730</v>
      </c>
      <c r="G92" s="176" t="s">
        <v>1709</v>
      </c>
      <c r="H92" s="177">
        <v>1</v>
      </c>
      <c r="I92" s="178"/>
      <c r="J92" s="179">
        <f t="shared" si="0"/>
        <v>0</v>
      </c>
      <c r="K92" s="175" t="s">
        <v>229</v>
      </c>
      <c r="L92" s="40"/>
      <c r="M92" s="180" t="s">
        <v>5</v>
      </c>
      <c r="N92" s="181" t="s">
        <v>42</v>
      </c>
      <c r="O92" s="41"/>
      <c r="P92" s="182">
        <f t="shared" si="1"/>
        <v>0</v>
      </c>
      <c r="Q92" s="182">
        <v>0</v>
      </c>
      <c r="R92" s="182">
        <f t="shared" si="2"/>
        <v>0</v>
      </c>
      <c r="S92" s="182">
        <v>0</v>
      </c>
      <c r="T92" s="183">
        <f t="shared" si="3"/>
        <v>0</v>
      </c>
      <c r="AR92" s="23" t="s">
        <v>1710</v>
      </c>
      <c r="AT92" s="23" t="s">
        <v>206</v>
      </c>
      <c r="AU92" s="23" t="s">
        <v>81</v>
      </c>
      <c r="AY92" s="23" t="s">
        <v>204</v>
      </c>
      <c r="BE92" s="184">
        <f t="shared" si="4"/>
        <v>0</v>
      </c>
      <c r="BF92" s="184">
        <f t="shared" si="5"/>
        <v>0</v>
      </c>
      <c r="BG92" s="184">
        <f t="shared" si="6"/>
        <v>0</v>
      </c>
      <c r="BH92" s="184">
        <f t="shared" si="7"/>
        <v>0</v>
      </c>
      <c r="BI92" s="184">
        <f t="shared" si="8"/>
        <v>0</v>
      </c>
      <c r="BJ92" s="23" t="s">
        <v>79</v>
      </c>
      <c r="BK92" s="184">
        <f t="shared" si="9"/>
        <v>0</v>
      </c>
      <c r="BL92" s="23" t="s">
        <v>1710</v>
      </c>
      <c r="BM92" s="23" t="s">
        <v>1731</v>
      </c>
    </row>
    <row r="93" spans="2:65" s="1" customFormat="1" ht="16.5" customHeight="1" x14ac:dyDescent="0.35">
      <c r="B93" s="172"/>
      <c r="C93" s="173" t="s">
        <v>243</v>
      </c>
      <c r="D93" s="173" t="s">
        <v>206</v>
      </c>
      <c r="E93" s="174" t="s">
        <v>1732</v>
      </c>
      <c r="F93" s="175" t="s">
        <v>1733</v>
      </c>
      <c r="G93" s="176" t="s">
        <v>1709</v>
      </c>
      <c r="H93" s="177">
        <v>1</v>
      </c>
      <c r="I93" s="178"/>
      <c r="J93" s="179">
        <f t="shared" si="0"/>
        <v>0</v>
      </c>
      <c r="K93" s="175" t="s">
        <v>210</v>
      </c>
      <c r="L93" s="40"/>
      <c r="M93" s="180" t="s">
        <v>5</v>
      </c>
      <c r="N93" s="181" t="s">
        <v>42</v>
      </c>
      <c r="O93" s="41"/>
      <c r="P93" s="182">
        <f t="shared" si="1"/>
        <v>0</v>
      </c>
      <c r="Q93" s="182">
        <v>0</v>
      </c>
      <c r="R93" s="182">
        <f t="shared" si="2"/>
        <v>0</v>
      </c>
      <c r="S93" s="182">
        <v>0</v>
      </c>
      <c r="T93" s="183">
        <f t="shared" si="3"/>
        <v>0</v>
      </c>
      <c r="AR93" s="23" t="s">
        <v>1710</v>
      </c>
      <c r="AT93" s="23" t="s">
        <v>206</v>
      </c>
      <c r="AU93" s="23" t="s">
        <v>81</v>
      </c>
      <c r="AY93" s="23" t="s">
        <v>204</v>
      </c>
      <c r="BE93" s="184">
        <f t="shared" si="4"/>
        <v>0</v>
      </c>
      <c r="BF93" s="184">
        <f t="shared" si="5"/>
        <v>0</v>
      </c>
      <c r="BG93" s="184">
        <f t="shared" si="6"/>
        <v>0</v>
      </c>
      <c r="BH93" s="184">
        <f t="shared" si="7"/>
        <v>0</v>
      </c>
      <c r="BI93" s="184">
        <f t="shared" si="8"/>
        <v>0</v>
      </c>
      <c r="BJ93" s="23" t="s">
        <v>79</v>
      </c>
      <c r="BK93" s="184">
        <f t="shared" si="9"/>
        <v>0</v>
      </c>
      <c r="BL93" s="23" t="s">
        <v>1710</v>
      </c>
      <c r="BM93" s="23" t="s">
        <v>1734</v>
      </c>
    </row>
    <row r="94" spans="2:65" s="1" customFormat="1" ht="16.5" customHeight="1" x14ac:dyDescent="0.35">
      <c r="B94" s="172"/>
      <c r="C94" s="173" t="s">
        <v>247</v>
      </c>
      <c r="D94" s="173" t="s">
        <v>206</v>
      </c>
      <c r="E94" s="174" t="s">
        <v>1735</v>
      </c>
      <c r="F94" s="175" t="s">
        <v>1736</v>
      </c>
      <c r="G94" s="176" t="s">
        <v>1709</v>
      </c>
      <c r="H94" s="177">
        <v>1</v>
      </c>
      <c r="I94" s="178"/>
      <c r="J94" s="179">
        <f t="shared" si="0"/>
        <v>0</v>
      </c>
      <c r="K94" s="175" t="s">
        <v>229</v>
      </c>
      <c r="L94" s="40"/>
      <c r="M94" s="180" t="s">
        <v>5</v>
      </c>
      <c r="N94" s="181" t="s">
        <v>42</v>
      </c>
      <c r="O94" s="41"/>
      <c r="P94" s="182">
        <f t="shared" si="1"/>
        <v>0</v>
      </c>
      <c r="Q94" s="182">
        <v>0</v>
      </c>
      <c r="R94" s="182">
        <f t="shared" si="2"/>
        <v>0</v>
      </c>
      <c r="S94" s="182">
        <v>0</v>
      </c>
      <c r="T94" s="183">
        <f t="shared" si="3"/>
        <v>0</v>
      </c>
      <c r="AR94" s="23" t="s">
        <v>1710</v>
      </c>
      <c r="AT94" s="23" t="s">
        <v>206</v>
      </c>
      <c r="AU94" s="23" t="s">
        <v>81</v>
      </c>
      <c r="AY94" s="23" t="s">
        <v>204</v>
      </c>
      <c r="BE94" s="184">
        <f t="shared" si="4"/>
        <v>0</v>
      </c>
      <c r="BF94" s="184">
        <f t="shared" si="5"/>
        <v>0</v>
      </c>
      <c r="BG94" s="184">
        <f t="shared" si="6"/>
        <v>0</v>
      </c>
      <c r="BH94" s="184">
        <f t="shared" si="7"/>
        <v>0</v>
      </c>
      <c r="BI94" s="184">
        <f t="shared" si="8"/>
        <v>0</v>
      </c>
      <c r="BJ94" s="23" t="s">
        <v>79</v>
      </c>
      <c r="BK94" s="184">
        <f t="shared" si="9"/>
        <v>0</v>
      </c>
      <c r="BL94" s="23" t="s">
        <v>1710</v>
      </c>
      <c r="BM94" s="23" t="s">
        <v>1737</v>
      </c>
    </row>
    <row r="95" spans="2:65" s="1" customFormat="1" ht="16.5" customHeight="1" x14ac:dyDescent="0.35">
      <c r="B95" s="172"/>
      <c r="C95" s="173" t="s">
        <v>105</v>
      </c>
      <c r="D95" s="173" t="s">
        <v>206</v>
      </c>
      <c r="E95" s="174" t="s">
        <v>1738</v>
      </c>
      <c r="F95" s="175" t="s">
        <v>1739</v>
      </c>
      <c r="G95" s="176" t="s">
        <v>1709</v>
      </c>
      <c r="H95" s="177">
        <v>1</v>
      </c>
      <c r="I95" s="178"/>
      <c r="J95" s="179">
        <f t="shared" si="0"/>
        <v>0</v>
      </c>
      <c r="K95" s="175" t="s">
        <v>210</v>
      </c>
      <c r="L95" s="40"/>
      <c r="M95" s="180" t="s">
        <v>5</v>
      </c>
      <c r="N95" s="181" t="s">
        <v>42</v>
      </c>
      <c r="O95" s="41"/>
      <c r="P95" s="182">
        <f t="shared" si="1"/>
        <v>0</v>
      </c>
      <c r="Q95" s="182">
        <v>0</v>
      </c>
      <c r="R95" s="182">
        <f t="shared" si="2"/>
        <v>0</v>
      </c>
      <c r="S95" s="182">
        <v>0</v>
      </c>
      <c r="T95" s="183">
        <f t="shared" si="3"/>
        <v>0</v>
      </c>
      <c r="AR95" s="23" t="s">
        <v>1710</v>
      </c>
      <c r="AT95" s="23" t="s">
        <v>206</v>
      </c>
      <c r="AU95" s="23" t="s">
        <v>81</v>
      </c>
      <c r="AY95" s="23" t="s">
        <v>204</v>
      </c>
      <c r="BE95" s="184">
        <f t="shared" si="4"/>
        <v>0</v>
      </c>
      <c r="BF95" s="184">
        <f t="shared" si="5"/>
        <v>0</v>
      </c>
      <c r="BG95" s="184">
        <f t="shared" si="6"/>
        <v>0</v>
      </c>
      <c r="BH95" s="184">
        <f t="shared" si="7"/>
        <v>0</v>
      </c>
      <c r="BI95" s="184">
        <f t="shared" si="8"/>
        <v>0</v>
      </c>
      <c r="BJ95" s="23" t="s">
        <v>79</v>
      </c>
      <c r="BK95" s="184">
        <f t="shared" si="9"/>
        <v>0</v>
      </c>
      <c r="BL95" s="23" t="s">
        <v>1710</v>
      </c>
      <c r="BM95" s="23" t="s">
        <v>1740</v>
      </c>
    </row>
    <row r="96" spans="2:65" s="1" customFormat="1" ht="25.5" customHeight="1" x14ac:dyDescent="0.35">
      <c r="B96" s="172"/>
      <c r="C96" s="173" t="s">
        <v>108</v>
      </c>
      <c r="D96" s="173" t="s">
        <v>206</v>
      </c>
      <c r="E96" s="174" t="s">
        <v>1741</v>
      </c>
      <c r="F96" s="175" t="s">
        <v>1742</v>
      </c>
      <c r="G96" s="176" t="s">
        <v>1709</v>
      </c>
      <c r="H96" s="177">
        <v>1</v>
      </c>
      <c r="I96" s="178"/>
      <c r="J96" s="179">
        <f t="shared" si="0"/>
        <v>0</v>
      </c>
      <c r="K96" s="175" t="s">
        <v>229</v>
      </c>
      <c r="L96" s="40"/>
      <c r="M96" s="180" t="s">
        <v>5</v>
      </c>
      <c r="N96" s="181" t="s">
        <v>42</v>
      </c>
      <c r="O96" s="41"/>
      <c r="P96" s="182">
        <f t="shared" si="1"/>
        <v>0</v>
      </c>
      <c r="Q96" s="182">
        <v>0</v>
      </c>
      <c r="R96" s="182">
        <f t="shared" si="2"/>
        <v>0</v>
      </c>
      <c r="S96" s="182">
        <v>0</v>
      </c>
      <c r="T96" s="183">
        <f t="shared" si="3"/>
        <v>0</v>
      </c>
      <c r="AR96" s="23" t="s">
        <v>1710</v>
      </c>
      <c r="AT96" s="23" t="s">
        <v>206</v>
      </c>
      <c r="AU96" s="23" t="s">
        <v>81</v>
      </c>
      <c r="AY96" s="23" t="s">
        <v>204</v>
      </c>
      <c r="BE96" s="184">
        <f t="shared" si="4"/>
        <v>0</v>
      </c>
      <c r="BF96" s="184">
        <f t="shared" si="5"/>
        <v>0</v>
      </c>
      <c r="BG96" s="184">
        <f t="shared" si="6"/>
        <v>0</v>
      </c>
      <c r="BH96" s="184">
        <f t="shared" si="7"/>
        <v>0</v>
      </c>
      <c r="BI96" s="184">
        <f t="shared" si="8"/>
        <v>0</v>
      </c>
      <c r="BJ96" s="23" t="s">
        <v>79</v>
      </c>
      <c r="BK96" s="184">
        <f t="shared" si="9"/>
        <v>0</v>
      </c>
      <c r="BL96" s="23" t="s">
        <v>1710</v>
      </c>
      <c r="BM96" s="23" t="s">
        <v>1743</v>
      </c>
    </row>
    <row r="97" spans="2:65" s="1" customFormat="1" ht="16.5" customHeight="1" x14ac:dyDescent="0.35">
      <c r="B97" s="172"/>
      <c r="C97" s="173" t="s">
        <v>111</v>
      </c>
      <c r="D97" s="173" t="s">
        <v>206</v>
      </c>
      <c r="E97" s="174" t="s">
        <v>1744</v>
      </c>
      <c r="F97" s="175" t="s">
        <v>1745</v>
      </c>
      <c r="G97" s="176" t="s">
        <v>1709</v>
      </c>
      <c r="H97" s="177">
        <v>1</v>
      </c>
      <c r="I97" s="178"/>
      <c r="J97" s="179">
        <f t="shared" si="0"/>
        <v>0</v>
      </c>
      <c r="K97" s="175" t="s">
        <v>210</v>
      </c>
      <c r="L97" s="40"/>
      <c r="M97" s="180" t="s">
        <v>5</v>
      </c>
      <c r="N97" s="181" t="s">
        <v>42</v>
      </c>
      <c r="O97" s="41"/>
      <c r="P97" s="182">
        <f t="shared" si="1"/>
        <v>0</v>
      </c>
      <c r="Q97" s="182">
        <v>0</v>
      </c>
      <c r="R97" s="182">
        <f t="shared" si="2"/>
        <v>0</v>
      </c>
      <c r="S97" s="182">
        <v>0</v>
      </c>
      <c r="T97" s="183">
        <f t="shared" si="3"/>
        <v>0</v>
      </c>
      <c r="AR97" s="23" t="s">
        <v>1710</v>
      </c>
      <c r="AT97" s="23" t="s">
        <v>206</v>
      </c>
      <c r="AU97" s="23" t="s">
        <v>81</v>
      </c>
      <c r="AY97" s="23" t="s">
        <v>204</v>
      </c>
      <c r="BE97" s="184">
        <f t="shared" si="4"/>
        <v>0</v>
      </c>
      <c r="BF97" s="184">
        <f t="shared" si="5"/>
        <v>0</v>
      </c>
      <c r="BG97" s="184">
        <f t="shared" si="6"/>
        <v>0</v>
      </c>
      <c r="BH97" s="184">
        <f t="shared" si="7"/>
        <v>0</v>
      </c>
      <c r="BI97" s="184">
        <f t="shared" si="8"/>
        <v>0</v>
      </c>
      <c r="BJ97" s="23" t="s">
        <v>79</v>
      </c>
      <c r="BK97" s="184">
        <f t="shared" si="9"/>
        <v>0</v>
      </c>
      <c r="BL97" s="23" t="s">
        <v>1710</v>
      </c>
      <c r="BM97" s="23" t="s">
        <v>1746</v>
      </c>
    </row>
    <row r="98" spans="2:65" s="1" customFormat="1" ht="16.5" customHeight="1" x14ac:dyDescent="0.35">
      <c r="B98" s="172"/>
      <c r="C98" s="173" t="s">
        <v>114</v>
      </c>
      <c r="D98" s="173" t="s">
        <v>206</v>
      </c>
      <c r="E98" s="174" t="s">
        <v>1747</v>
      </c>
      <c r="F98" s="175" t="s">
        <v>1748</v>
      </c>
      <c r="G98" s="176" t="s">
        <v>1709</v>
      </c>
      <c r="H98" s="177">
        <v>1</v>
      </c>
      <c r="I98" s="178"/>
      <c r="J98" s="179">
        <f t="shared" si="0"/>
        <v>0</v>
      </c>
      <c r="K98" s="175" t="s">
        <v>229</v>
      </c>
      <c r="L98" s="40"/>
      <c r="M98" s="180" t="s">
        <v>5</v>
      </c>
      <c r="N98" s="181" t="s">
        <v>42</v>
      </c>
      <c r="O98" s="41"/>
      <c r="P98" s="182">
        <f t="shared" si="1"/>
        <v>0</v>
      </c>
      <c r="Q98" s="182">
        <v>0</v>
      </c>
      <c r="R98" s="182">
        <f t="shared" si="2"/>
        <v>0</v>
      </c>
      <c r="S98" s="182">
        <v>0</v>
      </c>
      <c r="T98" s="183">
        <f t="shared" si="3"/>
        <v>0</v>
      </c>
      <c r="AR98" s="23" t="s">
        <v>1710</v>
      </c>
      <c r="AT98" s="23" t="s">
        <v>206</v>
      </c>
      <c r="AU98" s="23" t="s">
        <v>81</v>
      </c>
      <c r="AY98" s="23" t="s">
        <v>204</v>
      </c>
      <c r="BE98" s="184">
        <f t="shared" si="4"/>
        <v>0</v>
      </c>
      <c r="BF98" s="184">
        <f t="shared" si="5"/>
        <v>0</v>
      </c>
      <c r="BG98" s="184">
        <f t="shared" si="6"/>
        <v>0</v>
      </c>
      <c r="BH98" s="184">
        <f t="shared" si="7"/>
        <v>0</v>
      </c>
      <c r="BI98" s="184">
        <f t="shared" si="8"/>
        <v>0</v>
      </c>
      <c r="BJ98" s="23" t="s">
        <v>79</v>
      </c>
      <c r="BK98" s="184">
        <f t="shared" si="9"/>
        <v>0</v>
      </c>
      <c r="BL98" s="23" t="s">
        <v>1710</v>
      </c>
      <c r="BM98" s="23" t="s">
        <v>1749</v>
      </c>
    </row>
    <row r="99" spans="2:65" s="1" customFormat="1" ht="16.5" customHeight="1" x14ac:dyDescent="0.35">
      <c r="B99" s="172"/>
      <c r="C99" s="173" t="s">
        <v>117</v>
      </c>
      <c r="D99" s="173" t="s">
        <v>206</v>
      </c>
      <c r="E99" s="174" t="s">
        <v>1750</v>
      </c>
      <c r="F99" s="175" t="s">
        <v>1751</v>
      </c>
      <c r="G99" s="176" t="s">
        <v>1709</v>
      </c>
      <c r="H99" s="177">
        <v>1</v>
      </c>
      <c r="I99" s="178"/>
      <c r="J99" s="179">
        <f t="shared" si="0"/>
        <v>0</v>
      </c>
      <c r="K99" s="175" t="s">
        <v>229</v>
      </c>
      <c r="L99" s="40"/>
      <c r="M99" s="180" t="s">
        <v>5</v>
      </c>
      <c r="N99" s="181" t="s">
        <v>42</v>
      </c>
      <c r="O99" s="41"/>
      <c r="P99" s="182">
        <f t="shared" si="1"/>
        <v>0</v>
      </c>
      <c r="Q99" s="182">
        <v>0</v>
      </c>
      <c r="R99" s="182">
        <f t="shared" si="2"/>
        <v>0</v>
      </c>
      <c r="S99" s="182">
        <v>0</v>
      </c>
      <c r="T99" s="183">
        <f t="shared" si="3"/>
        <v>0</v>
      </c>
      <c r="AR99" s="23" t="s">
        <v>1710</v>
      </c>
      <c r="AT99" s="23" t="s">
        <v>206</v>
      </c>
      <c r="AU99" s="23" t="s">
        <v>81</v>
      </c>
      <c r="AY99" s="23" t="s">
        <v>204</v>
      </c>
      <c r="BE99" s="184">
        <f t="shared" si="4"/>
        <v>0</v>
      </c>
      <c r="BF99" s="184">
        <f t="shared" si="5"/>
        <v>0</v>
      </c>
      <c r="BG99" s="184">
        <f t="shared" si="6"/>
        <v>0</v>
      </c>
      <c r="BH99" s="184">
        <f t="shared" si="7"/>
        <v>0</v>
      </c>
      <c r="BI99" s="184">
        <f t="shared" si="8"/>
        <v>0</v>
      </c>
      <c r="BJ99" s="23" t="s">
        <v>79</v>
      </c>
      <c r="BK99" s="184">
        <f t="shared" si="9"/>
        <v>0</v>
      </c>
      <c r="BL99" s="23" t="s">
        <v>1710</v>
      </c>
      <c r="BM99" s="23" t="s">
        <v>1752</v>
      </c>
    </row>
    <row r="100" spans="2:65" s="10" customFormat="1" ht="29.9" customHeight="1" x14ac:dyDescent="0.35">
      <c r="B100" s="159"/>
      <c r="D100" s="160" t="s">
        <v>70</v>
      </c>
      <c r="E100" s="170" t="s">
        <v>1753</v>
      </c>
      <c r="F100" s="170" t="s">
        <v>1754</v>
      </c>
      <c r="I100" s="162"/>
      <c r="J100" s="171">
        <f>BK100</f>
        <v>0</v>
      </c>
      <c r="L100" s="159"/>
      <c r="M100" s="164"/>
      <c r="N100" s="165"/>
      <c r="O100" s="165"/>
      <c r="P100" s="166">
        <f>P101</f>
        <v>0</v>
      </c>
      <c r="Q100" s="165"/>
      <c r="R100" s="166">
        <f>R101</f>
        <v>0</v>
      </c>
      <c r="S100" s="165"/>
      <c r="T100" s="167">
        <f>T101</f>
        <v>0</v>
      </c>
      <c r="AR100" s="160" t="s">
        <v>226</v>
      </c>
      <c r="AT100" s="168" t="s">
        <v>70</v>
      </c>
      <c r="AU100" s="168" t="s">
        <v>79</v>
      </c>
      <c r="AY100" s="160" t="s">
        <v>204</v>
      </c>
      <c r="BK100" s="169">
        <f>BK101</f>
        <v>0</v>
      </c>
    </row>
    <row r="101" spans="2:65" s="1" customFormat="1" ht="25.5" customHeight="1" x14ac:dyDescent="0.35">
      <c r="B101" s="172"/>
      <c r="C101" s="173" t="s">
        <v>11</v>
      </c>
      <c r="D101" s="173" t="s">
        <v>206</v>
      </c>
      <c r="E101" s="174" t="s">
        <v>1755</v>
      </c>
      <c r="F101" s="175" t="s">
        <v>1756</v>
      </c>
      <c r="G101" s="176" t="s">
        <v>1709</v>
      </c>
      <c r="H101" s="177">
        <v>1</v>
      </c>
      <c r="I101" s="178"/>
      <c r="J101" s="179">
        <f>ROUND(I101*H101,2)</f>
        <v>0</v>
      </c>
      <c r="K101" s="175" t="s">
        <v>229</v>
      </c>
      <c r="L101" s="40"/>
      <c r="M101" s="180" t="s">
        <v>5</v>
      </c>
      <c r="N101" s="181" t="s">
        <v>42</v>
      </c>
      <c r="O101" s="41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AR101" s="23" t="s">
        <v>1710</v>
      </c>
      <c r="AT101" s="23" t="s">
        <v>206</v>
      </c>
      <c r="AU101" s="23" t="s">
        <v>81</v>
      </c>
      <c r="AY101" s="23" t="s">
        <v>204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23" t="s">
        <v>79</v>
      </c>
      <c r="BK101" s="184">
        <f>ROUND(I101*H101,2)</f>
        <v>0</v>
      </c>
      <c r="BL101" s="23" t="s">
        <v>1710</v>
      </c>
      <c r="BM101" s="23" t="s">
        <v>1757</v>
      </c>
    </row>
    <row r="102" spans="2:65" s="10" customFormat="1" ht="29.9" customHeight="1" x14ac:dyDescent="0.35">
      <c r="B102" s="159"/>
      <c r="D102" s="160" t="s">
        <v>70</v>
      </c>
      <c r="E102" s="170" t="s">
        <v>1758</v>
      </c>
      <c r="F102" s="170" t="s">
        <v>1759</v>
      </c>
      <c r="I102" s="162"/>
      <c r="J102" s="171">
        <f>BK102</f>
        <v>0</v>
      </c>
      <c r="L102" s="159"/>
      <c r="M102" s="164"/>
      <c r="N102" s="165"/>
      <c r="O102" s="165"/>
      <c r="P102" s="166">
        <f>P103</f>
        <v>0</v>
      </c>
      <c r="Q102" s="165"/>
      <c r="R102" s="166">
        <f>R103</f>
        <v>0</v>
      </c>
      <c r="S102" s="165"/>
      <c r="T102" s="167">
        <f>T103</f>
        <v>0</v>
      </c>
      <c r="AR102" s="160" t="s">
        <v>226</v>
      </c>
      <c r="AT102" s="168" t="s">
        <v>70</v>
      </c>
      <c r="AU102" s="168" t="s">
        <v>79</v>
      </c>
      <c r="AY102" s="160" t="s">
        <v>204</v>
      </c>
      <c r="BK102" s="169">
        <f>BK103</f>
        <v>0</v>
      </c>
    </row>
    <row r="103" spans="2:65" s="1" customFormat="1" ht="16.5" customHeight="1" x14ac:dyDescent="0.35">
      <c r="B103" s="172"/>
      <c r="C103" s="173" t="s">
        <v>122</v>
      </c>
      <c r="D103" s="173" t="s">
        <v>206</v>
      </c>
      <c r="E103" s="174" t="s">
        <v>1760</v>
      </c>
      <c r="F103" s="175" t="s">
        <v>1761</v>
      </c>
      <c r="G103" s="176" t="s">
        <v>1709</v>
      </c>
      <c r="H103" s="177">
        <v>1</v>
      </c>
      <c r="I103" s="178"/>
      <c r="J103" s="179">
        <f>ROUND(I103*H103,2)</f>
        <v>0</v>
      </c>
      <c r="K103" s="175" t="s">
        <v>229</v>
      </c>
      <c r="L103" s="40"/>
      <c r="M103" s="180" t="s">
        <v>5</v>
      </c>
      <c r="N103" s="181" t="s">
        <v>42</v>
      </c>
      <c r="O103" s="41"/>
      <c r="P103" s="182">
        <f>O103*H103</f>
        <v>0</v>
      </c>
      <c r="Q103" s="182">
        <v>0</v>
      </c>
      <c r="R103" s="182">
        <f>Q103*H103</f>
        <v>0</v>
      </c>
      <c r="S103" s="182">
        <v>0</v>
      </c>
      <c r="T103" s="183">
        <f>S103*H103</f>
        <v>0</v>
      </c>
      <c r="AR103" s="23" t="s">
        <v>1710</v>
      </c>
      <c r="AT103" s="23" t="s">
        <v>206</v>
      </c>
      <c r="AU103" s="23" t="s">
        <v>81</v>
      </c>
      <c r="AY103" s="23" t="s">
        <v>204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23" t="s">
        <v>79</v>
      </c>
      <c r="BK103" s="184">
        <f>ROUND(I103*H103,2)</f>
        <v>0</v>
      </c>
      <c r="BL103" s="23" t="s">
        <v>1710</v>
      </c>
      <c r="BM103" s="23" t="s">
        <v>1762</v>
      </c>
    </row>
    <row r="104" spans="2:65" s="10" customFormat="1" ht="29.9" customHeight="1" x14ac:dyDescent="0.35">
      <c r="B104" s="159"/>
      <c r="D104" s="160" t="s">
        <v>70</v>
      </c>
      <c r="E104" s="170" t="s">
        <v>1763</v>
      </c>
      <c r="F104" s="170" t="s">
        <v>1764</v>
      </c>
      <c r="I104" s="162"/>
      <c r="J104" s="171">
        <f>BK104</f>
        <v>0</v>
      </c>
      <c r="L104" s="159"/>
      <c r="M104" s="164"/>
      <c r="N104" s="165"/>
      <c r="O104" s="165"/>
      <c r="P104" s="166">
        <f>P105</f>
        <v>0</v>
      </c>
      <c r="Q104" s="165"/>
      <c r="R104" s="166">
        <f>R105</f>
        <v>0</v>
      </c>
      <c r="S104" s="165"/>
      <c r="T104" s="167">
        <f>T105</f>
        <v>0</v>
      </c>
      <c r="AR104" s="160" t="s">
        <v>226</v>
      </c>
      <c r="AT104" s="168" t="s">
        <v>70</v>
      </c>
      <c r="AU104" s="168" t="s">
        <v>79</v>
      </c>
      <c r="AY104" s="160" t="s">
        <v>204</v>
      </c>
      <c r="BK104" s="169">
        <f>BK105</f>
        <v>0</v>
      </c>
    </row>
    <row r="105" spans="2:65" s="1" customFormat="1" ht="16.5" customHeight="1" x14ac:dyDescent="0.35">
      <c r="B105" s="172"/>
      <c r="C105" s="173" t="s">
        <v>125</v>
      </c>
      <c r="D105" s="173" t="s">
        <v>206</v>
      </c>
      <c r="E105" s="174" t="s">
        <v>1765</v>
      </c>
      <c r="F105" s="175" t="s">
        <v>1766</v>
      </c>
      <c r="G105" s="176" t="s">
        <v>1709</v>
      </c>
      <c r="H105" s="177">
        <v>1</v>
      </c>
      <c r="I105" s="178"/>
      <c r="J105" s="179">
        <f>ROUND(I105*H105,2)</f>
        <v>0</v>
      </c>
      <c r="K105" s="175" t="s">
        <v>229</v>
      </c>
      <c r="L105" s="40"/>
      <c r="M105" s="180" t="s">
        <v>5</v>
      </c>
      <c r="N105" s="219" t="s">
        <v>42</v>
      </c>
      <c r="O105" s="220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AR105" s="23" t="s">
        <v>1710</v>
      </c>
      <c r="AT105" s="23" t="s">
        <v>206</v>
      </c>
      <c r="AU105" s="23" t="s">
        <v>81</v>
      </c>
      <c r="AY105" s="23" t="s">
        <v>204</v>
      </c>
      <c r="BE105" s="184">
        <f>IF(N105="základní",J105,0)</f>
        <v>0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23" t="s">
        <v>79</v>
      </c>
      <c r="BK105" s="184">
        <f>ROUND(I105*H105,2)</f>
        <v>0</v>
      </c>
      <c r="BL105" s="23" t="s">
        <v>1710</v>
      </c>
      <c r="BM105" s="23" t="s">
        <v>1767</v>
      </c>
    </row>
    <row r="106" spans="2:65" s="1" customFormat="1" ht="7" customHeight="1" x14ac:dyDescent="0.35">
      <c r="B106" s="55"/>
      <c r="C106" s="56"/>
      <c r="D106" s="56"/>
      <c r="E106" s="56"/>
      <c r="F106" s="56"/>
      <c r="G106" s="56"/>
      <c r="H106" s="56"/>
      <c r="I106" s="126"/>
      <c r="J106" s="56"/>
      <c r="K106" s="56"/>
      <c r="L106" s="40"/>
    </row>
  </sheetData>
  <autoFilter ref="C81:K105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2" x14ac:dyDescent="0.35"/>
  <cols>
    <col min="1" max="1" width="8.375" style="230" customWidth="1"/>
    <col min="2" max="2" width="1.625" style="230" customWidth="1"/>
    <col min="3" max="4" width="5" style="230" customWidth="1"/>
    <col min="5" max="5" width="11.625" style="230" customWidth="1"/>
    <col min="6" max="6" width="9.125" style="230" customWidth="1"/>
    <col min="7" max="7" width="5" style="230" customWidth="1"/>
    <col min="8" max="8" width="77.875" style="230" customWidth="1"/>
    <col min="9" max="10" width="20" style="230" customWidth="1"/>
    <col min="11" max="11" width="1.625" style="230" customWidth="1"/>
  </cols>
  <sheetData>
    <row r="1" spans="2:11" ht="37.5" customHeight="1" x14ac:dyDescent="0.35"/>
    <row r="2" spans="2:11" ht="7.5" customHeight="1" x14ac:dyDescent="0.35">
      <c r="B2" s="231"/>
      <c r="C2" s="232"/>
      <c r="D2" s="232"/>
      <c r="E2" s="232"/>
      <c r="F2" s="232"/>
      <c r="G2" s="232"/>
      <c r="H2" s="232"/>
      <c r="I2" s="232"/>
      <c r="J2" s="232"/>
      <c r="K2" s="233"/>
    </row>
    <row r="3" spans="2:11" s="14" customFormat="1" ht="45" customHeight="1" x14ac:dyDescent="0.35">
      <c r="B3" s="234"/>
      <c r="C3" s="355" t="s">
        <v>1768</v>
      </c>
      <c r="D3" s="355"/>
      <c r="E3" s="355"/>
      <c r="F3" s="355"/>
      <c r="G3" s="355"/>
      <c r="H3" s="355"/>
      <c r="I3" s="355"/>
      <c r="J3" s="355"/>
      <c r="K3" s="235"/>
    </row>
    <row r="4" spans="2:11" ht="25.5" customHeight="1" x14ac:dyDescent="0.35">
      <c r="B4" s="236"/>
      <c r="C4" s="356" t="s">
        <v>1769</v>
      </c>
      <c r="D4" s="356"/>
      <c r="E4" s="356"/>
      <c r="F4" s="356"/>
      <c r="G4" s="356"/>
      <c r="H4" s="356"/>
      <c r="I4" s="356"/>
      <c r="J4" s="356"/>
      <c r="K4" s="237"/>
    </row>
    <row r="5" spans="2:11" ht="5.25" customHeight="1" x14ac:dyDescent="0.35">
      <c r="B5" s="236"/>
      <c r="C5" s="238"/>
      <c r="D5" s="238"/>
      <c r="E5" s="238"/>
      <c r="F5" s="238"/>
      <c r="G5" s="238"/>
      <c r="H5" s="238"/>
      <c r="I5" s="238"/>
      <c r="J5" s="238"/>
      <c r="K5" s="237"/>
    </row>
    <row r="6" spans="2:11" ht="15" customHeight="1" x14ac:dyDescent="0.35">
      <c r="B6" s="236"/>
      <c r="C6" s="354" t="s">
        <v>1770</v>
      </c>
      <c r="D6" s="354"/>
      <c r="E6" s="354"/>
      <c r="F6" s="354"/>
      <c r="G6" s="354"/>
      <c r="H6" s="354"/>
      <c r="I6" s="354"/>
      <c r="J6" s="354"/>
      <c r="K6" s="237"/>
    </row>
    <row r="7" spans="2:11" ht="15" customHeight="1" x14ac:dyDescent="0.35">
      <c r="B7" s="240"/>
      <c r="C7" s="354" t="s">
        <v>1771</v>
      </c>
      <c r="D7" s="354"/>
      <c r="E7" s="354"/>
      <c r="F7" s="354"/>
      <c r="G7" s="354"/>
      <c r="H7" s="354"/>
      <c r="I7" s="354"/>
      <c r="J7" s="354"/>
      <c r="K7" s="237"/>
    </row>
    <row r="8" spans="2:11" ht="12.75" customHeight="1" x14ac:dyDescent="0.35">
      <c r="B8" s="240"/>
      <c r="C8" s="239"/>
      <c r="D8" s="239"/>
      <c r="E8" s="239"/>
      <c r="F8" s="239"/>
      <c r="G8" s="239"/>
      <c r="H8" s="239"/>
      <c r="I8" s="239"/>
      <c r="J8" s="239"/>
      <c r="K8" s="237"/>
    </row>
    <row r="9" spans="2:11" ht="15" customHeight="1" x14ac:dyDescent="0.35">
      <c r="B9" s="240"/>
      <c r="C9" s="354" t="s">
        <v>1772</v>
      </c>
      <c r="D9" s="354"/>
      <c r="E9" s="354"/>
      <c r="F9" s="354"/>
      <c r="G9" s="354"/>
      <c r="H9" s="354"/>
      <c r="I9" s="354"/>
      <c r="J9" s="354"/>
      <c r="K9" s="237"/>
    </row>
    <row r="10" spans="2:11" ht="15" customHeight="1" x14ac:dyDescent="0.35">
      <c r="B10" s="240"/>
      <c r="C10" s="239"/>
      <c r="D10" s="354" t="s">
        <v>1773</v>
      </c>
      <c r="E10" s="354"/>
      <c r="F10" s="354"/>
      <c r="G10" s="354"/>
      <c r="H10" s="354"/>
      <c r="I10" s="354"/>
      <c r="J10" s="354"/>
      <c r="K10" s="237"/>
    </row>
    <row r="11" spans="2:11" ht="15" customHeight="1" x14ac:dyDescent="0.35">
      <c r="B11" s="240"/>
      <c r="C11" s="241"/>
      <c r="D11" s="354" t="s">
        <v>1774</v>
      </c>
      <c r="E11" s="354"/>
      <c r="F11" s="354"/>
      <c r="G11" s="354"/>
      <c r="H11" s="354"/>
      <c r="I11" s="354"/>
      <c r="J11" s="354"/>
      <c r="K11" s="237"/>
    </row>
    <row r="12" spans="2:11" ht="12.75" customHeight="1" x14ac:dyDescent="0.35">
      <c r="B12" s="240"/>
      <c r="C12" s="241"/>
      <c r="D12" s="241"/>
      <c r="E12" s="241"/>
      <c r="F12" s="241"/>
      <c r="G12" s="241"/>
      <c r="H12" s="241"/>
      <c r="I12" s="241"/>
      <c r="J12" s="241"/>
      <c r="K12" s="237"/>
    </row>
    <row r="13" spans="2:11" ht="15" customHeight="1" x14ac:dyDescent="0.35">
      <c r="B13" s="240"/>
      <c r="C13" s="241"/>
      <c r="D13" s="354" t="s">
        <v>1775</v>
      </c>
      <c r="E13" s="354"/>
      <c r="F13" s="354"/>
      <c r="G13" s="354"/>
      <c r="H13" s="354"/>
      <c r="I13" s="354"/>
      <c r="J13" s="354"/>
      <c r="K13" s="237"/>
    </row>
    <row r="14" spans="2:11" ht="15" customHeight="1" x14ac:dyDescent="0.35">
      <c r="B14" s="240"/>
      <c r="C14" s="241"/>
      <c r="D14" s="354" t="s">
        <v>1776</v>
      </c>
      <c r="E14" s="354"/>
      <c r="F14" s="354"/>
      <c r="G14" s="354"/>
      <c r="H14" s="354"/>
      <c r="I14" s="354"/>
      <c r="J14" s="354"/>
      <c r="K14" s="237"/>
    </row>
    <row r="15" spans="2:11" ht="15" customHeight="1" x14ac:dyDescent="0.35">
      <c r="B15" s="240"/>
      <c r="C15" s="241"/>
      <c r="D15" s="354" t="s">
        <v>1777</v>
      </c>
      <c r="E15" s="354"/>
      <c r="F15" s="354"/>
      <c r="G15" s="354"/>
      <c r="H15" s="354"/>
      <c r="I15" s="354"/>
      <c r="J15" s="354"/>
      <c r="K15" s="237"/>
    </row>
    <row r="16" spans="2:11" ht="15" customHeight="1" x14ac:dyDescent="0.35">
      <c r="B16" s="240"/>
      <c r="C16" s="241"/>
      <c r="D16" s="241"/>
      <c r="E16" s="242" t="s">
        <v>78</v>
      </c>
      <c r="F16" s="354" t="s">
        <v>1778</v>
      </c>
      <c r="G16" s="354"/>
      <c r="H16" s="354"/>
      <c r="I16" s="354"/>
      <c r="J16" s="354"/>
      <c r="K16" s="237"/>
    </row>
    <row r="17" spans="2:11" ht="15" customHeight="1" x14ac:dyDescent="0.35">
      <c r="B17" s="240"/>
      <c r="C17" s="241"/>
      <c r="D17" s="241"/>
      <c r="E17" s="242" t="s">
        <v>1779</v>
      </c>
      <c r="F17" s="354" t="s">
        <v>1780</v>
      </c>
      <c r="G17" s="354"/>
      <c r="H17" s="354"/>
      <c r="I17" s="354"/>
      <c r="J17" s="354"/>
      <c r="K17" s="237"/>
    </row>
    <row r="18" spans="2:11" ht="15" customHeight="1" x14ac:dyDescent="0.35">
      <c r="B18" s="240"/>
      <c r="C18" s="241"/>
      <c r="D18" s="241"/>
      <c r="E18" s="242" t="s">
        <v>1781</v>
      </c>
      <c r="F18" s="354" t="s">
        <v>1782</v>
      </c>
      <c r="G18" s="354"/>
      <c r="H18" s="354"/>
      <c r="I18" s="354"/>
      <c r="J18" s="354"/>
      <c r="K18" s="237"/>
    </row>
    <row r="19" spans="2:11" ht="15" customHeight="1" x14ac:dyDescent="0.35">
      <c r="B19" s="240"/>
      <c r="C19" s="241"/>
      <c r="D19" s="241"/>
      <c r="E19" s="242" t="s">
        <v>1783</v>
      </c>
      <c r="F19" s="354" t="s">
        <v>1784</v>
      </c>
      <c r="G19" s="354"/>
      <c r="H19" s="354"/>
      <c r="I19" s="354"/>
      <c r="J19" s="354"/>
      <c r="K19" s="237"/>
    </row>
    <row r="20" spans="2:11" ht="15" customHeight="1" x14ac:dyDescent="0.35">
      <c r="B20" s="240"/>
      <c r="C20" s="241"/>
      <c r="D20" s="241"/>
      <c r="E20" s="242" t="s">
        <v>1785</v>
      </c>
      <c r="F20" s="354" t="s">
        <v>1786</v>
      </c>
      <c r="G20" s="354"/>
      <c r="H20" s="354"/>
      <c r="I20" s="354"/>
      <c r="J20" s="354"/>
      <c r="K20" s="237"/>
    </row>
    <row r="21" spans="2:11" ht="15" customHeight="1" x14ac:dyDescent="0.35">
      <c r="B21" s="240"/>
      <c r="C21" s="241"/>
      <c r="D21" s="241"/>
      <c r="E21" s="242" t="s">
        <v>1787</v>
      </c>
      <c r="F21" s="354" t="s">
        <v>1788</v>
      </c>
      <c r="G21" s="354"/>
      <c r="H21" s="354"/>
      <c r="I21" s="354"/>
      <c r="J21" s="354"/>
      <c r="K21" s="237"/>
    </row>
    <row r="22" spans="2:11" ht="12.75" customHeight="1" x14ac:dyDescent="0.35">
      <c r="B22" s="240"/>
      <c r="C22" s="241"/>
      <c r="D22" s="241"/>
      <c r="E22" s="241"/>
      <c r="F22" s="241"/>
      <c r="G22" s="241"/>
      <c r="H22" s="241"/>
      <c r="I22" s="241"/>
      <c r="J22" s="241"/>
      <c r="K22" s="237"/>
    </row>
    <row r="23" spans="2:11" ht="15" customHeight="1" x14ac:dyDescent="0.35">
      <c r="B23" s="240"/>
      <c r="C23" s="354" t="s">
        <v>1789</v>
      </c>
      <c r="D23" s="354"/>
      <c r="E23" s="354"/>
      <c r="F23" s="354"/>
      <c r="G23" s="354"/>
      <c r="H23" s="354"/>
      <c r="I23" s="354"/>
      <c r="J23" s="354"/>
      <c r="K23" s="237"/>
    </row>
    <row r="24" spans="2:11" ht="15" customHeight="1" x14ac:dyDescent="0.35">
      <c r="B24" s="240"/>
      <c r="C24" s="354" t="s">
        <v>1790</v>
      </c>
      <c r="D24" s="354"/>
      <c r="E24" s="354"/>
      <c r="F24" s="354"/>
      <c r="G24" s="354"/>
      <c r="H24" s="354"/>
      <c r="I24" s="354"/>
      <c r="J24" s="354"/>
      <c r="K24" s="237"/>
    </row>
    <row r="25" spans="2:11" ht="15" customHeight="1" x14ac:dyDescent="0.35">
      <c r="B25" s="240"/>
      <c r="C25" s="239"/>
      <c r="D25" s="354" t="s">
        <v>1791</v>
      </c>
      <c r="E25" s="354"/>
      <c r="F25" s="354"/>
      <c r="G25" s="354"/>
      <c r="H25" s="354"/>
      <c r="I25" s="354"/>
      <c r="J25" s="354"/>
      <c r="K25" s="237"/>
    </row>
    <row r="26" spans="2:11" ht="15" customHeight="1" x14ac:dyDescent="0.35">
      <c r="B26" s="240"/>
      <c r="C26" s="241"/>
      <c r="D26" s="354" t="s">
        <v>1792</v>
      </c>
      <c r="E26" s="354"/>
      <c r="F26" s="354"/>
      <c r="G26" s="354"/>
      <c r="H26" s="354"/>
      <c r="I26" s="354"/>
      <c r="J26" s="354"/>
      <c r="K26" s="237"/>
    </row>
    <row r="27" spans="2:11" ht="12.75" customHeight="1" x14ac:dyDescent="0.35">
      <c r="B27" s="240"/>
      <c r="C27" s="241"/>
      <c r="D27" s="241"/>
      <c r="E27" s="241"/>
      <c r="F27" s="241"/>
      <c r="G27" s="241"/>
      <c r="H27" s="241"/>
      <c r="I27" s="241"/>
      <c r="J27" s="241"/>
      <c r="K27" s="237"/>
    </row>
    <row r="28" spans="2:11" ht="15" customHeight="1" x14ac:dyDescent="0.35">
      <c r="B28" s="240"/>
      <c r="C28" s="241"/>
      <c r="D28" s="354" t="s">
        <v>1793</v>
      </c>
      <c r="E28" s="354"/>
      <c r="F28" s="354"/>
      <c r="G28" s="354"/>
      <c r="H28" s="354"/>
      <c r="I28" s="354"/>
      <c r="J28" s="354"/>
      <c r="K28" s="237"/>
    </row>
    <row r="29" spans="2:11" ht="15" customHeight="1" x14ac:dyDescent="0.35">
      <c r="B29" s="240"/>
      <c r="C29" s="241"/>
      <c r="D29" s="354" t="s">
        <v>1794</v>
      </c>
      <c r="E29" s="354"/>
      <c r="F29" s="354"/>
      <c r="G29" s="354"/>
      <c r="H29" s="354"/>
      <c r="I29" s="354"/>
      <c r="J29" s="354"/>
      <c r="K29" s="237"/>
    </row>
    <row r="30" spans="2:11" ht="12.75" customHeight="1" x14ac:dyDescent="0.35">
      <c r="B30" s="240"/>
      <c r="C30" s="241"/>
      <c r="D30" s="241"/>
      <c r="E30" s="241"/>
      <c r="F30" s="241"/>
      <c r="G30" s="241"/>
      <c r="H30" s="241"/>
      <c r="I30" s="241"/>
      <c r="J30" s="241"/>
      <c r="K30" s="237"/>
    </row>
    <row r="31" spans="2:11" ht="15" customHeight="1" x14ac:dyDescent="0.35">
      <c r="B31" s="240"/>
      <c r="C31" s="241"/>
      <c r="D31" s="354" t="s">
        <v>1795</v>
      </c>
      <c r="E31" s="354"/>
      <c r="F31" s="354"/>
      <c r="G31" s="354"/>
      <c r="H31" s="354"/>
      <c r="I31" s="354"/>
      <c r="J31" s="354"/>
      <c r="K31" s="237"/>
    </row>
    <row r="32" spans="2:11" ht="15" customHeight="1" x14ac:dyDescent="0.35">
      <c r="B32" s="240"/>
      <c r="C32" s="241"/>
      <c r="D32" s="354" t="s">
        <v>1796</v>
      </c>
      <c r="E32" s="354"/>
      <c r="F32" s="354"/>
      <c r="G32" s="354"/>
      <c r="H32" s="354"/>
      <c r="I32" s="354"/>
      <c r="J32" s="354"/>
      <c r="K32" s="237"/>
    </row>
    <row r="33" spans="2:11" ht="15" customHeight="1" x14ac:dyDescent="0.35">
      <c r="B33" s="240"/>
      <c r="C33" s="241"/>
      <c r="D33" s="354" t="s">
        <v>1797</v>
      </c>
      <c r="E33" s="354"/>
      <c r="F33" s="354"/>
      <c r="G33" s="354"/>
      <c r="H33" s="354"/>
      <c r="I33" s="354"/>
      <c r="J33" s="354"/>
      <c r="K33" s="237"/>
    </row>
    <row r="34" spans="2:11" ht="15" customHeight="1" x14ac:dyDescent="0.35">
      <c r="B34" s="240"/>
      <c r="C34" s="241"/>
      <c r="D34" s="239"/>
      <c r="E34" s="243" t="s">
        <v>189</v>
      </c>
      <c r="F34" s="239"/>
      <c r="G34" s="354" t="s">
        <v>1798</v>
      </c>
      <c r="H34" s="354"/>
      <c r="I34" s="354"/>
      <c r="J34" s="354"/>
      <c r="K34" s="237"/>
    </row>
    <row r="35" spans="2:11" ht="30.75" customHeight="1" x14ac:dyDescent="0.35">
      <c r="B35" s="240"/>
      <c r="C35" s="241"/>
      <c r="D35" s="239"/>
      <c r="E35" s="243" t="s">
        <v>1799</v>
      </c>
      <c r="F35" s="239"/>
      <c r="G35" s="354" t="s">
        <v>1800</v>
      </c>
      <c r="H35" s="354"/>
      <c r="I35" s="354"/>
      <c r="J35" s="354"/>
      <c r="K35" s="237"/>
    </row>
    <row r="36" spans="2:11" ht="15" customHeight="1" x14ac:dyDescent="0.35">
      <c r="B36" s="240"/>
      <c r="C36" s="241"/>
      <c r="D36" s="239"/>
      <c r="E36" s="243" t="s">
        <v>52</v>
      </c>
      <c r="F36" s="239"/>
      <c r="G36" s="354" t="s">
        <v>1801</v>
      </c>
      <c r="H36" s="354"/>
      <c r="I36" s="354"/>
      <c r="J36" s="354"/>
      <c r="K36" s="237"/>
    </row>
    <row r="37" spans="2:11" ht="15" customHeight="1" x14ac:dyDescent="0.35">
      <c r="B37" s="240"/>
      <c r="C37" s="241"/>
      <c r="D37" s="239"/>
      <c r="E37" s="243" t="s">
        <v>190</v>
      </c>
      <c r="F37" s="239"/>
      <c r="G37" s="354" t="s">
        <v>1802</v>
      </c>
      <c r="H37" s="354"/>
      <c r="I37" s="354"/>
      <c r="J37" s="354"/>
      <c r="K37" s="237"/>
    </row>
    <row r="38" spans="2:11" ht="15" customHeight="1" x14ac:dyDescent="0.35">
      <c r="B38" s="240"/>
      <c r="C38" s="241"/>
      <c r="D38" s="239"/>
      <c r="E38" s="243" t="s">
        <v>191</v>
      </c>
      <c r="F38" s="239"/>
      <c r="G38" s="354" t="s">
        <v>1803</v>
      </c>
      <c r="H38" s="354"/>
      <c r="I38" s="354"/>
      <c r="J38" s="354"/>
      <c r="K38" s="237"/>
    </row>
    <row r="39" spans="2:11" ht="15" customHeight="1" x14ac:dyDescent="0.35">
      <c r="B39" s="240"/>
      <c r="C39" s="241"/>
      <c r="D39" s="239"/>
      <c r="E39" s="243" t="s">
        <v>192</v>
      </c>
      <c r="F39" s="239"/>
      <c r="G39" s="354" t="s">
        <v>1804</v>
      </c>
      <c r="H39" s="354"/>
      <c r="I39" s="354"/>
      <c r="J39" s="354"/>
      <c r="K39" s="237"/>
    </row>
    <row r="40" spans="2:11" ht="15" customHeight="1" x14ac:dyDescent="0.35">
      <c r="B40" s="240"/>
      <c r="C40" s="241"/>
      <c r="D40" s="239"/>
      <c r="E40" s="243" t="s">
        <v>1805</v>
      </c>
      <c r="F40" s="239"/>
      <c r="G40" s="354" t="s">
        <v>1806</v>
      </c>
      <c r="H40" s="354"/>
      <c r="I40" s="354"/>
      <c r="J40" s="354"/>
      <c r="K40" s="237"/>
    </row>
    <row r="41" spans="2:11" ht="15" customHeight="1" x14ac:dyDescent="0.35">
      <c r="B41" s="240"/>
      <c r="C41" s="241"/>
      <c r="D41" s="239"/>
      <c r="E41" s="243"/>
      <c r="F41" s="239"/>
      <c r="G41" s="354" t="s">
        <v>1807</v>
      </c>
      <c r="H41" s="354"/>
      <c r="I41" s="354"/>
      <c r="J41" s="354"/>
      <c r="K41" s="237"/>
    </row>
    <row r="42" spans="2:11" ht="15" customHeight="1" x14ac:dyDescent="0.35">
      <c r="B42" s="240"/>
      <c r="C42" s="241"/>
      <c r="D42" s="239"/>
      <c r="E42" s="243" t="s">
        <v>1808</v>
      </c>
      <c r="F42" s="239"/>
      <c r="G42" s="354" t="s">
        <v>1809</v>
      </c>
      <c r="H42" s="354"/>
      <c r="I42" s="354"/>
      <c r="J42" s="354"/>
      <c r="K42" s="237"/>
    </row>
    <row r="43" spans="2:11" ht="15" customHeight="1" x14ac:dyDescent="0.35">
      <c r="B43" s="240"/>
      <c r="C43" s="241"/>
      <c r="D43" s="239"/>
      <c r="E43" s="243" t="s">
        <v>194</v>
      </c>
      <c r="F43" s="239"/>
      <c r="G43" s="354" t="s">
        <v>1810</v>
      </c>
      <c r="H43" s="354"/>
      <c r="I43" s="354"/>
      <c r="J43" s="354"/>
      <c r="K43" s="237"/>
    </row>
    <row r="44" spans="2:11" ht="12.75" customHeight="1" x14ac:dyDescent="0.35">
      <c r="B44" s="240"/>
      <c r="C44" s="241"/>
      <c r="D44" s="239"/>
      <c r="E44" s="239"/>
      <c r="F44" s="239"/>
      <c r="G44" s="239"/>
      <c r="H44" s="239"/>
      <c r="I44" s="239"/>
      <c r="J44" s="239"/>
      <c r="K44" s="237"/>
    </row>
    <row r="45" spans="2:11" ht="15" customHeight="1" x14ac:dyDescent="0.35">
      <c r="B45" s="240"/>
      <c r="C45" s="241"/>
      <c r="D45" s="354" t="s">
        <v>1811</v>
      </c>
      <c r="E45" s="354"/>
      <c r="F45" s="354"/>
      <c r="G45" s="354"/>
      <c r="H45" s="354"/>
      <c r="I45" s="354"/>
      <c r="J45" s="354"/>
      <c r="K45" s="237"/>
    </row>
    <row r="46" spans="2:11" ht="15" customHeight="1" x14ac:dyDescent="0.35">
      <c r="B46" s="240"/>
      <c r="C46" s="241"/>
      <c r="D46" s="241"/>
      <c r="E46" s="354" t="s">
        <v>1812</v>
      </c>
      <c r="F46" s="354"/>
      <c r="G46" s="354"/>
      <c r="H46" s="354"/>
      <c r="I46" s="354"/>
      <c r="J46" s="354"/>
      <c r="K46" s="237"/>
    </row>
    <row r="47" spans="2:11" ht="15" customHeight="1" x14ac:dyDescent="0.35">
      <c r="B47" s="240"/>
      <c r="C47" s="241"/>
      <c r="D47" s="241"/>
      <c r="E47" s="354" t="s">
        <v>1813</v>
      </c>
      <c r="F47" s="354"/>
      <c r="G47" s="354"/>
      <c r="H47" s="354"/>
      <c r="I47" s="354"/>
      <c r="J47" s="354"/>
      <c r="K47" s="237"/>
    </row>
    <row r="48" spans="2:11" ht="15" customHeight="1" x14ac:dyDescent="0.35">
      <c r="B48" s="240"/>
      <c r="C48" s="241"/>
      <c r="D48" s="241"/>
      <c r="E48" s="354" t="s">
        <v>1814</v>
      </c>
      <c r="F48" s="354"/>
      <c r="G48" s="354"/>
      <c r="H48" s="354"/>
      <c r="I48" s="354"/>
      <c r="J48" s="354"/>
      <c r="K48" s="237"/>
    </row>
    <row r="49" spans="2:11" ht="15" customHeight="1" x14ac:dyDescent="0.35">
      <c r="B49" s="240"/>
      <c r="C49" s="241"/>
      <c r="D49" s="354" t="s">
        <v>1815</v>
      </c>
      <c r="E49" s="354"/>
      <c r="F49" s="354"/>
      <c r="G49" s="354"/>
      <c r="H49" s="354"/>
      <c r="I49" s="354"/>
      <c r="J49" s="354"/>
      <c r="K49" s="237"/>
    </row>
    <row r="50" spans="2:11" ht="25.5" customHeight="1" x14ac:dyDescent="0.35">
      <c r="B50" s="236"/>
      <c r="C50" s="356" t="s">
        <v>1816</v>
      </c>
      <c r="D50" s="356"/>
      <c r="E50" s="356"/>
      <c r="F50" s="356"/>
      <c r="G50" s="356"/>
      <c r="H50" s="356"/>
      <c r="I50" s="356"/>
      <c r="J50" s="356"/>
      <c r="K50" s="237"/>
    </row>
    <row r="51" spans="2:11" ht="5.25" customHeight="1" x14ac:dyDescent="0.35">
      <c r="B51" s="236"/>
      <c r="C51" s="238"/>
      <c r="D51" s="238"/>
      <c r="E51" s="238"/>
      <c r="F51" s="238"/>
      <c r="G51" s="238"/>
      <c r="H51" s="238"/>
      <c r="I51" s="238"/>
      <c r="J51" s="238"/>
      <c r="K51" s="237"/>
    </row>
    <row r="52" spans="2:11" ht="15" customHeight="1" x14ac:dyDescent="0.35">
      <c r="B52" s="236"/>
      <c r="C52" s="354" t="s">
        <v>1817</v>
      </c>
      <c r="D52" s="354"/>
      <c r="E52" s="354"/>
      <c r="F52" s="354"/>
      <c r="G52" s="354"/>
      <c r="H52" s="354"/>
      <c r="I52" s="354"/>
      <c r="J52" s="354"/>
      <c r="K52" s="237"/>
    </row>
    <row r="53" spans="2:11" ht="15" customHeight="1" x14ac:dyDescent="0.35">
      <c r="B53" s="236"/>
      <c r="C53" s="354" t="s">
        <v>1818</v>
      </c>
      <c r="D53" s="354"/>
      <c r="E53" s="354"/>
      <c r="F53" s="354"/>
      <c r="G53" s="354"/>
      <c r="H53" s="354"/>
      <c r="I53" s="354"/>
      <c r="J53" s="354"/>
      <c r="K53" s="237"/>
    </row>
    <row r="54" spans="2:11" ht="12.75" customHeight="1" x14ac:dyDescent="0.35">
      <c r="B54" s="236"/>
      <c r="C54" s="239"/>
      <c r="D54" s="239"/>
      <c r="E54" s="239"/>
      <c r="F54" s="239"/>
      <c r="G54" s="239"/>
      <c r="H54" s="239"/>
      <c r="I54" s="239"/>
      <c r="J54" s="239"/>
      <c r="K54" s="237"/>
    </row>
    <row r="55" spans="2:11" ht="15" customHeight="1" x14ac:dyDescent="0.35">
      <c r="B55" s="236"/>
      <c r="C55" s="354" t="s">
        <v>1819</v>
      </c>
      <c r="D55" s="354"/>
      <c r="E55" s="354"/>
      <c r="F55" s="354"/>
      <c r="G55" s="354"/>
      <c r="H55" s="354"/>
      <c r="I55" s="354"/>
      <c r="J55" s="354"/>
      <c r="K55" s="237"/>
    </row>
    <row r="56" spans="2:11" ht="15" customHeight="1" x14ac:dyDescent="0.35">
      <c r="B56" s="236"/>
      <c r="C56" s="241"/>
      <c r="D56" s="354" t="s">
        <v>1820</v>
      </c>
      <c r="E56" s="354"/>
      <c r="F56" s="354"/>
      <c r="G56" s="354"/>
      <c r="H56" s="354"/>
      <c r="I56" s="354"/>
      <c r="J56" s="354"/>
      <c r="K56" s="237"/>
    </row>
    <row r="57" spans="2:11" ht="15" customHeight="1" x14ac:dyDescent="0.35">
      <c r="B57" s="236"/>
      <c r="C57" s="241"/>
      <c r="D57" s="354" t="s">
        <v>1821</v>
      </c>
      <c r="E57" s="354"/>
      <c r="F57" s="354"/>
      <c r="G57" s="354"/>
      <c r="H57" s="354"/>
      <c r="I57" s="354"/>
      <c r="J57" s="354"/>
      <c r="K57" s="237"/>
    </row>
    <row r="58" spans="2:11" ht="15" customHeight="1" x14ac:dyDescent="0.35">
      <c r="B58" s="236"/>
      <c r="C58" s="241"/>
      <c r="D58" s="354" t="s">
        <v>1822</v>
      </c>
      <c r="E58" s="354"/>
      <c r="F58" s="354"/>
      <c r="G58" s="354"/>
      <c r="H58" s="354"/>
      <c r="I58" s="354"/>
      <c r="J58" s="354"/>
      <c r="K58" s="237"/>
    </row>
    <row r="59" spans="2:11" ht="15" customHeight="1" x14ac:dyDescent="0.35">
      <c r="B59" s="236"/>
      <c r="C59" s="241"/>
      <c r="D59" s="354" t="s">
        <v>1823</v>
      </c>
      <c r="E59" s="354"/>
      <c r="F59" s="354"/>
      <c r="G59" s="354"/>
      <c r="H59" s="354"/>
      <c r="I59" s="354"/>
      <c r="J59" s="354"/>
      <c r="K59" s="237"/>
    </row>
    <row r="60" spans="2:11" ht="15" customHeight="1" x14ac:dyDescent="0.35">
      <c r="B60" s="236"/>
      <c r="C60" s="241"/>
      <c r="D60" s="358" t="s">
        <v>1824</v>
      </c>
      <c r="E60" s="358"/>
      <c r="F60" s="358"/>
      <c r="G60" s="358"/>
      <c r="H60" s="358"/>
      <c r="I60" s="358"/>
      <c r="J60" s="358"/>
      <c r="K60" s="237"/>
    </row>
    <row r="61" spans="2:11" ht="15" customHeight="1" x14ac:dyDescent="0.35">
      <c r="B61" s="236"/>
      <c r="C61" s="241"/>
      <c r="D61" s="354" t="s">
        <v>1825</v>
      </c>
      <c r="E61" s="354"/>
      <c r="F61" s="354"/>
      <c r="G61" s="354"/>
      <c r="H61" s="354"/>
      <c r="I61" s="354"/>
      <c r="J61" s="354"/>
      <c r="K61" s="237"/>
    </row>
    <row r="62" spans="2:11" ht="12.75" customHeight="1" x14ac:dyDescent="0.35">
      <c r="B62" s="236"/>
      <c r="C62" s="241"/>
      <c r="D62" s="241"/>
      <c r="E62" s="244"/>
      <c r="F62" s="241"/>
      <c r="G62" s="241"/>
      <c r="H62" s="241"/>
      <c r="I62" s="241"/>
      <c r="J62" s="241"/>
      <c r="K62" s="237"/>
    </row>
    <row r="63" spans="2:11" ht="15" customHeight="1" x14ac:dyDescent="0.35">
      <c r="B63" s="236"/>
      <c r="C63" s="241"/>
      <c r="D63" s="354" t="s">
        <v>1826</v>
      </c>
      <c r="E63" s="354"/>
      <c r="F63" s="354"/>
      <c r="G63" s="354"/>
      <c r="H63" s="354"/>
      <c r="I63" s="354"/>
      <c r="J63" s="354"/>
      <c r="K63" s="237"/>
    </row>
    <row r="64" spans="2:11" ht="15" customHeight="1" x14ac:dyDescent="0.35">
      <c r="B64" s="236"/>
      <c r="C64" s="241"/>
      <c r="D64" s="358" t="s">
        <v>1827</v>
      </c>
      <c r="E64" s="358"/>
      <c r="F64" s="358"/>
      <c r="G64" s="358"/>
      <c r="H64" s="358"/>
      <c r="I64" s="358"/>
      <c r="J64" s="358"/>
      <c r="K64" s="237"/>
    </row>
    <row r="65" spans="2:11" ht="15" customHeight="1" x14ac:dyDescent="0.35">
      <c r="B65" s="236"/>
      <c r="C65" s="241"/>
      <c r="D65" s="354" t="s">
        <v>1828</v>
      </c>
      <c r="E65" s="354"/>
      <c r="F65" s="354"/>
      <c r="G65" s="354"/>
      <c r="H65" s="354"/>
      <c r="I65" s="354"/>
      <c r="J65" s="354"/>
      <c r="K65" s="237"/>
    </row>
    <row r="66" spans="2:11" ht="15" customHeight="1" x14ac:dyDescent="0.35">
      <c r="B66" s="236"/>
      <c r="C66" s="241"/>
      <c r="D66" s="354" t="s">
        <v>1829</v>
      </c>
      <c r="E66" s="354"/>
      <c r="F66" s="354"/>
      <c r="G66" s="354"/>
      <c r="H66" s="354"/>
      <c r="I66" s="354"/>
      <c r="J66" s="354"/>
      <c r="K66" s="237"/>
    </row>
    <row r="67" spans="2:11" ht="15" customHeight="1" x14ac:dyDescent="0.35">
      <c r="B67" s="236"/>
      <c r="C67" s="241"/>
      <c r="D67" s="354" t="s">
        <v>1830</v>
      </c>
      <c r="E67" s="354"/>
      <c r="F67" s="354"/>
      <c r="G67" s="354"/>
      <c r="H67" s="354"/>
      <c r="I67" s="354"/>
      <c r="J67" s="354"/>
      <c r="K67" s="237"/>
    </row>
    <row r="68" spans="2:11" ht="15" customHeight="1" x14ac:dyDescent="0.35">
      <c r="B68" s="236"/>
      <c r="C68" s="241"/>
      <c r="D68" s="354" t="s">
        <v>1831</v>
      </c>
      <c r="E68" s="354"/>
      <c r="F68" s="354"/>
      <c r="G68" s="354"/>
      <c r="H68" s="354"/>
      <c r="I68" s="354"/>
      <c r="J68" s="354"/>
      <c r="K68" s="237"/>
    </row>
    <row r="69" spans="2:11" ht="12.75" customHeight="1" x14ac:dyDescent="0.35">
      <c r="B69" s="245"/>
      <c r="C69" s="246"/>
      <c r="D69" s="246"/>
      <c r="E69" s="246"/>
      <c r="F69" s="246"/>
      <c r="G69" s="246"/>
      <c r="H69" s="246"/>
      <c r="I69" s="246"/>
      <c r="J69" s="246"/>
      <c r="K69" s="247"/>
    </row>
    <row r="70" spans="2:11" ht="18.75" customHeight="1" x14ac:dyDescent="0.35">
      <c r="B70" s="248"/>
      <c r="C70" s="248"/>
      <c r="D70" s="248"/>
      <c r="E70" s="248"/>
      <c r="F70" s="248"/>
      <c r="G70" s="248"/>
      <c r="H70" s="248"/>
      <c r="I70" s="248"/>
      <c r="J70" s="248"/>
      <c r="K70" s="249"/>
    </row>
    <row r="71" spans="2:11" ht="18.75" customHeight="1" x14ac:dyDescent="0.35">
      <c r="B71" s="249"/>
      <c r="C71" s="249"/>
      <c r="D71" s="249"/>
      <c r="E71" s="249"/>
      <c r="F71" s="249"/>
      <c r="G71" s="249"/>
      <c r="H71" s="249"/>
      <c r="I71" s="249"/>
      <c r="J71" s="249"/>
      <c r="K71" s="249"/>
    </row>
    <row r="72" spans="2:11" ht="7.5" customHeight="1" x14ac:dyDescent="0.35">
      <c r="B72" s="250"/>
      <c r="C72" s="251"/>
      <c r="D72" s="251"/>
      <c r="E72" s="251"/>
      <c r="F72" s="251"/>
      <c r="G72" s="251"/>
      <c r="H72" s="251"/>
      <c r="I72" s="251"/>
      <c r="J72" s="251"/>
      <c r="K72" s="252"/>
    </row>
    <row r="73" spans="2:11" ht="45" customHeight="1" x14ac:dyDescent="0.35">
      <c r="B73" s="253"/>
      <c r="C73" s="359" t="s">
        <v>155</v>
      </c>
      <c r="D73" s="359"/>
      <c r="E73" s="359"/>
      <c r="F73" s="359"/>
      <c r="G73" s="359"/>
      <c r="H73" s="359"/>
      <c r="I73" s="359"/>
      <c r="J73" s="359"/>
      <c r="K73" s="254"/>
    </row>
    <row r="74" spans="2:11" ht="17.25" customHeight="1" x14ac:dyDescent="0.35">
      <c r="B74" s="253"/>
      <c r="C74" s="255" t="s">
        <v>1832</v>
      </c>
      <c r="D74" s="255"/>
      <c r="E74" s="255"/>
      <c r="F74" s="255" t="s">
        <v>1833</v>
      </c>
      <c r="G74" s="256"/>
      <c r="H74" s="255" t="s">
        <v>190</v>
      </c>
      <c r="I74" s="255" t="s">
        <v>56</v>
      </c>
      <c r="J74" s="255" t="s">
        <v>1834</v>
      </c>
      <c r="K74" s="254"/>
    </row>
    <row r="75" spans="2:11" ht="17.25" customHeight="1" x14ac:dyDescent="0.35">
      <c r="B75" s="253"/>
      <c r="C75" s="257" t="s">
        <v>1835</v>
      </c>
      <c r="D75" s="257"/>
      <c r="E75" s="257"/>
      <c r="F75" s="258" t="s">
        <v>1836</v>
      </c>
      <c r="G75" s="259"/>
      <c r="H75" s="257"/>
      <c r="I75" s="257"/>
      <c r="J75" s="257" t="s">
        <v>1837</v>
      </c>
      <c r="K75" s="254"/>
    </row>
    <row r="76" spans="2:11" ht="5.25" customHeight="1" x14ac:dyDescent="0.35">
      <c r="B76" s="253"/>
      <c r="C76" s="260"/>
      <c r="D76" s="260"/>
      <c r="E76" s="260"/>
      <c r="F76" s="260"/>
      <c r="G76" s="261"/>
      <c r="H76" s="260"/>
      <c r="I76" s="260"/>
      <c r="J76" s="260"/>
      <c r="K76" s="254"/>
    </row>
    <row r="77" spans="2:11" ht="15" customHeight="1" x14ac:dyDescent="0.35">
      <c r="B77" s="253"/>
      <c r="C77" s="243" t="s">
        <v>52</v>
      </c>
      <c r="D77" s="260"/>
      <c r="E77" s="260"/>
      <c r="F77" s="262" t="s">
        <v>1838</v>
      </c>
      <c r="G77" s="261"/>
      <c r="H77" s="243" t="s">
        <v>1839</v>
      </c>
      <c r="I77" s="243" t="s">
        <v>1840</v>
      </c>
      <c r="J77" s="243">
        <v>20</v>
      </c>
      <c r="K77" s="254"/>
    </row>
    <row r="78" spans="2:11" ht="15" customHeight="1" x14ac:dyDescent="0.35">
      <c r="B78" s="253"/>
      <c r="C78" s="243" t="s">
        <v>1841</v>
      </c>
      <c r="D78" s="243"/>
      <c r="E78" s="243"/>
      <c r="F78" s="262" t="s">
        <v>1838</v>
      </c>
      <c r="G78" s="261"/>
      <c r="H78" s="243" t="s">
        <v>1842</v>
      </c>
      <c r="I78" s="243" t="s">
        <v>1840</v>
      </c>
      <c r="J78" s="243">
        <v>120</v>
      </c>
      <c r="K78" s="254"/>
    </row>
    <row r="79" spans="2:11" ht="15" customHeight="1" x14ac:dyDescent="0.35">
      <c r="B79" s="263"/>
      <c r="C79" s="243" t="s">
        <v>1843</v>
      </c>
      <c r="D79" s="243"/>
      <c r="E79" s="243"/>
      <c r="F79" s="262" t="s">
        <v>1844</v>
      </c>
      <c r="G79" s="261"/>
      <c r="H79" s="243" t="s">
        <v>1845</v>
      </c>
      <c r="I79" s="243" t="s">
        <v>1840</v>
      </c>
      <c r="J79" s="243">
        <v>50</v>
      </c>
      <c r="K79" s="254"/>
    </row>
    <row r="80" spans="2:11" ht="15" customHeight="1" x14ac:dyDescent="0.35">
      <c r="B80" s="263"/>
      <c r="C80" s="243" t="s">
        <v>1846</v>
      </c>
      <c r="D80" s="243"/>
      <c r="E80" s="243"/>
      <c r="F80" s="262" t="s">
        <v>1838</v>
      </c>
      <c r="G80" s="261"/>
      <c r="H80" s="243" t="s">
        <v>1847</v>
      </c>
      <c r="I80" s="243" t="s">
        <v>1848</v>
      </c>
      <c r="J80" s="243"/>
      <c r="K80" s="254"/>
    </row>
    <row r="81" spans="2:11" ht="15" customHeight="1" x14ac:dyDescent="0.35">
      <c r="B81" s="263"/>
      <c r="C81" s="264" t="s">
        <v>1849</v>
      </c>
      <c r="D81" s="264"/>
      <c r="E81" s="264"/>
      <c r="F81" s="265" t="s">
        <v>1844</v>
      </c>
      <c r="G81" s="264"/>
      <c r="H81" s="264" t="s">
        <v>1850</v>
      </c>
      <c r="I81" s="264" t="s">
        <v>1840</v>
      </c>
      <c r="J81" s="264">
        <v>15</v>
      </c>
      <c r="K81" s="254"/>
    </row>
    <row r="82" spans="2:11" ht="15" customHeight="1" x14ac:dyDescent="0.35">
      <c r="B82" s="263"/>
      <c r="C82" s="264" t="s">
        <v>1851</v>
      </c>
      <c r="D82" s="264"/>
      <c r="E82" s="264"/>
      <c r="F82" s="265" t="s">
        <v>1844</v>
      </c>
      <c r="G82" s="264"/>
      <c r="H82" s="264" t="s">
        <v>1852</v>
      </c>
      <c r="I82" s="264" t="s">
        <v>1840</v>
      </c>
      <c r="J82" s="264">
        <v>15</v>
      </c>
      <c r="K82" s="254"/>
    </row>
    <row r="83" spans="2:11" ht="15" customHeight="1" x14ac:dyDescent="0.35">
      <c r="B83" s="263"/>
      <c r="C83" s="264" t="s">
        <v>1853</v>
      </c>
      <c r="D83" s="264"/>
      <c r="E83" s="264"/>
      <c r="F83" s="265" t="s">
        <v>1844</v>
      </c>
      <c r="G83" s="264"/>
      <c r="H83" s="264" t="s">
        <v>1854</v>
      </c>
      <c r="I83" s="264" t="s">
        <v>1840</v>
      </c>
      <c r="J83" s="264">
        <v>20</v>
      </c>
      <c r="K83" s="254"/>
    </row>
    <row r="84" spans="2:11" ht="15" customHeight="1" x14ac:dyDescent="0.35">
      <c r="B84" s="263"/>
      <c r="C84" s="264" t="s">
        <v>1855</v>
      </c>
      <c r="D84" s="264"/>
      <c r="E84" s="264"/>
      <c r="F84" s="265" t="s">
        <v>1844</v>
      </c>
      <c r="G84" s="264"/>
      <c r="H84" s="264" t="s">
        <v>1856</v>
      </c>
      <c r="I84" s="264" t="s">
        <v>1840</v>
      </c>
      <c r="J84" s="264">
        <v>20</v>
      </c>
      <c r="K84" s="254"/>
    </row>
    <row r="85" spans="2:11" ht="15" customHeight="1" x14ac:dyDescent="0.35">
      <c r="B85" s="263"/>
      <c r="C85" s="243" t="s">
        <v>1857</v>
      </c>
      <c r="D85" s="243"/>
      <c r="E85" s="243"/>
      <c r="F85" s="262" t="s">
        <v>1844</v>
      </c>
      <c r="G85" s="261"/>
      <c r="H85" s="243" t="s">
        <v>1858</v>
      </c>
      <c r="I85" s="243" t="s">
        <v>1840</v>
      </c>
      <c r="J85" s="243">
        <v>50</v>
      </c>
      <c r="K85" s="254"/>
    </row>
    <row r="86" spans="2:11" ht="15" customHeight="1" x14ac:dyDescent="0.35">
      <c r="B86" s="263"/>
      <c r="C86" s="243" t="s">
        <v>1859</v>
      </c>
      <c r="D86" s="243"/>
      <c r="E86" s="243"/>
      <c r="F86" s="262" t="s">
        <v>1844</v>
      </c>
      <c r="G86" s="261"/>
      <c r="H86" s="243" t="s">
        <v>1860</v>
      </c>
      <c r="I86" s="243" t="s">
        <v>1840</v>
      </c>
      <c r="J86" s="243">
        <v>20</v>
      </c>
      <c r="K86" s="254"/>
    </row>
    <row r="87" spans="2:11" ht="15" customHeight="1" x14ac:dyDescent="0.35">
      <c r="B87" s="263"/>
      <c r="C87" s="243" t="s">
        <v>1861</v>
      </c>
      <c r="D87" s="243"/>
      <c r="E87" s="243"/>
      <c r="F87" s="262" t="s">
        <v>1844</v>
      </c>
      <c r="G87" s="261"/>
      <c r="H87" s="243" t="s">
        <v>1862</v>
      </c>
      <c r="I87" s="243" t="s">
        <v>1840</v>
      </c>
      <c r="J87" s="243">
        <v>20</v>
      </c>
      <c r="K87" s="254"/>
    </row>
    <row r="88" spans="2:11" ht="15" customHeight="1" x14ac:dyDescent="0.35">
      <c r="B88" s="263"/>
      <c r="C88" s="243" t="s">
        <v>1863</v>
      </c>
      <c r="D88" s="243"/>
      <c r="E88" s="243"/>
      <c r="F88" s="262" t="s">
        <v>1844</v>
      </c>
      <c r="G88" s="261"/>
      <c r="H88" s="243" t="s">
        <v>1864</v>
      </c>
      <c r="I88" s="243" t="s">
        <v>1840</v>
      </c>
      <c r="J88" s="243">
        <v>50</v>
      </c>
      <c r="K88" s="254"/>
    </row>
    <row r="89" spans="2:11" ht="15" customHeight="1" x14ac:dyDescent="0.35">
      <c r="B89" s="263"/>
      <c r="C89" s="243" t="s">
        <v>1865</v>
      </c>
      <c r="D89" s="243"/>
      <c r="E89" s="243"/>
      <c r="F89" s="262" t="s">
        <v>1844</v>
      </c>
      <c r="G89" s="261"/>
      <c r="H89" s="243" t="s">
        <v>1865</v>
      </c>
      <c r="I89" s="243" t="s">
        <v>1840</v>
      </c>
      <c r="J89" s="243">
        <v>50</v>
      </c>
      <c r="K89" s="254"/>
    </row>
    <row r="90" spans="2:11" ht="15" customHeight="1" x14ac:dyDescent="0.35">
      <c r="B90" s="263"/>
      <c r="C90" s="243" t="s">
        <v>195</v>
      </c>
      <c r="D90" s="243"/>
      <c r="E90" s="243"/>
      <c r="F90" s="262" t="s">
        <v>1844</v>
      </c>
      <c r="G90" s="261"/>
      <c r="H90" s="243" t="s">
        <v>1866</v>
      </c>
      <c r="I90" s="243" t="s">
        <v>1840</v>
      </c>
      <c r="J90" s="243">
        <v>255</v>
      </c>
      <c r="K90" s="254"/>
    </row>
    <row r="91" spans="2:11" ht="15" customHeight="1" x14ac:dyDescent="0.35">
      <c r="B91" s="263"/>
      <c r="C91" s="243" t="s">
        <v>1867</v>
      </c>
      <c r="D91" s="243"/>
      <c r="E91" s="243"/>
      <c r="F91" s="262" t="s">
        <v>1838</v>
      </c>
      <c r="G91" s="261"/>
      <c r="H91" s="243" t="s">
        <v>1868</v>
      </c>
      <c r="I91" s="243" t="s">
        <v>1869</v>
      </c>
      <c r="J91" s="243"/>
      <c r="K91" s="254"/>
    </row>
    <row r="92" spans="2:11" ht="15" customHeight="1" x14ac:dyDescent="0.35">
      <c r="B92" s="263"/>
      <c r="C92" s="243" t="s">
        <v>1870</v>
      </c>
      <c r="D92" s="243"/>
      <c r="E92" s="243"/>
      <c r="F92" s="262" t="s">
        <v>1838</v>
      </c>
      <c r="G92" s="261"/>
      <c r="H92" s="243" t="s">
        <v>1871</v>
      </c>
      <c r="I92" s="243" t="s">
        <v>1872</v>
      </c>
      <c r="J92" s="243"/>
      <c r="K92" s="254"/>
    </row>
    <row r="93" spans="2:11" ht="15" customHeight="1" x14ac:dyDescent="0.35">
      <c r="B93" s="263"/>
      <c r="C93" s="243" t="s">
        <v>1873</v>
      </c>
      <c r="D93" s="243"/>
      <c r="E93" s="243"/>
      <c r="F93" s="262" t="s">
        <v>1838</v>
      </c>
      <c r="G93" s="261"/>
      <c r="H93" s="243" t="s">
        <v>1873</v>
      </c>
      <c r="I93" s="243" t="s">
        <v>1872</v>
      </c>
      <c r="J93" s="243"/>
      <c r="K93" s="254"/>
    </row>
    <row r="94" spans="2:11" ht="15" customHeight="1" x14ac:dyDescent="0.35">
      <c r="B94" s="263"/>
      <c r="C94" s="243" t="s">
        <v>37</v>
      </c>
      <c r="D94" s="243"/>
      <c r="E94" s="243"/>
      <c r="F94" s="262" t="s">
        <v>1838</v>
      </c>
      <c r="G94" s="261"/>
      <c r="H94" s="243" t="s">
        <v>1874</v>
      </c>
      <c r="I94" s="243" t="s">
        <v>1872</v>
      </c>
      <c r="J94" s="243"/>
      <c r="K94" s="254"/>
    </row>
    <row r="95" spans="2:11" ht="15" customHeight="1" x14ac:dyDescent="0.35">
      <c r="B95" s="263"/>
      <c r="C95" s="243" t="s">
        <v>47</v>
      </c>
      <c r="D95" s="243"/>
      <c r="E95" s="243"/>
      <c r="F95" s="262" t="s">
        <v>1838</v>
      </c>
      <c r="G95" s="261"/>
      <c r="H95" s="243" t="s">
        <v>1875</v>
      </c>
      <c r="I95" s="243" t="s">
        <v>1872</v>
      </c>
      <c r="J95" s="243"/>
      <c r="K95" s="254"/>
    </row>
    <row r="96" spans="2:11" ht="15" customHeight="1" x14ac:dyDescent="0.35">
      <c r="B96" s="266"/>
      <c r="C96" s="267"/>
      <c r="D96" s="267"/>
      <c r="E96" s="267"/>
      <c r="F96" s="267"/>
      <c r="G96" s="267"/>
      <c r="H96" s="267"/>
      <c r="I96" s="267"/>
      <c r="J96" s="267"/>
      <c r="K96" s="268"/>
    </row>
    <row r="97" spans="2:11" ht="18.75" customHeight="1" x14ac:dyDescent="0.35">
      <c r="B97" s="269"/>
      <c r="C97" s="270"/>
      <c r="D97" s="270"/>
      <c r="E97" s="270"/>
      <c r="F97" s="270"/>
      <c r="G97" s="270"/>
      <c r="H97" s="270"/>
      <c r="I97" s="270"/>
      <c r="J97" s="270"/>
      <c r="K97" s="269"/>
    </row>
    <row r="98" spans="2:11" ht="18.75" customHeight="1" x14ac:dyDescent="0.35">
      <c r="B98" s="249"/>
      <c r="C98" s="249"/>
      <c r="D98" s="249"/>
      <c r="E98" s="249"/>
      <c r="F98" s="249"/>
      <c r="G98" s="249"/>
      <c r="H98" s="249"/>
      <c r="I98" s="249"/>
      <c r="J98" s="249"/>
      <c r="K98" s="249"/>
    </row>
    <row r="99" spans="2:11" ht="7.5" customHeight="1" x14ac:dyDescent="0.35">
      <c r="B99" s="250"/>
      <c r="C99" s="251"/>
      <c r="D99" s="251"/>
      <c r="E99" s="251"/>
      <c r="F99" s="251"/>
      <c r="G99" s="251"/>
      <c r="H99" s="251"/>
      <c r="I99" s="251"/>
      <c r="J99" s="251"/>
      <c r="K99" s="252"/>
    </row>
    <row r="100" spans="2:11" ht="45" customHeight="1" x14ac:dyDescent="0.35">
      <c r="B100" s="253"/>
      <c r="C100" s="359" t="s">
        <v>1876</v>
      </c>
      <c r="D100" s="359"/>
      <c r="E100" s="359"/>
      <c r="F100" s="359"/>
      <c r="G100" s="359"/>
      <c r="H100" s="359"/>
      <c r="I100" s="359"/>
      <c r="J100" s="359"/>
      <c r="K100" s="254"/>
    </row>
    <row r="101" spans="2:11" ht="17.25" customHeight="1" x14ac:dyDescent="0.35">
      <c r="B101" s="253"/>
      <c r="C101" s="255" t="s">
        <v>1832</v>
      </c>
      <c r="D101" s="255"/>
      <c r="E101" s="255"/>
      <c r="F101" s="255" t="s">
        <v>1833</v>
      </c>
      <c r="G101" s="256"/>
      <c r="H101" s="255" t="s">
        <v>190</v>
      </c>
      <c r="I101" s="255" t="s">
        <v>56</v>
      </c>
      <c r="J101" s="255" t="s">
        <v>1834</v>
      </c>
      <c r="K101" s="254"/>
    </row>
    <row r="102" spans="2:11" ht="17.25" customHeight="1" x14ac:dyDescent="0.35">
      <c r="B102" s="253"/>
      <c r="C102" s="257" t="s">
        <v>1835</v>
      </c>
      <c r="D102" s="257"/>
      <c r="E102" s="257"/>
      <c r="F102" s="258" t="s">
        <v>1836</v>
      </c>
      <c r="G102" s="259"/>
      <c r="H102" s="257"/>
      <c r="I102" s="257"/>
      <c r="J102" s="257" t="s">
        <v>1837</v>
      </c>
      <c r="K102" s="254"/>
    </row>
    <row r="103" spans="2:11" ht="5.25" customHeight="1" x14ac:dyDescent="0.35">
      <c r="B103" s="253"/>
      <c r="C103" s="255"/>
      <c r="D103" s="255"/>
      <c r="E103" s="255"/>
      <c r="F103" s="255"/>
      <c r="G103" s="271"/>
      <c r="H103" s="255"/>
      <c r="I103" s="255"/>
      <c r="J103" s="255"/>
      <c r="K103" s="254"/>
    </row>
    <row r="104" spans="2:11" ht="15" customHeight="1" x14ac:dyDescent="0.35">
      <c r="B104" s="253"/>
      <c r="C104" s="243" t="s">
        <v>52</v>
      </c>
      <c r="D104" s="260"/>
      <c r="E104" s="260"/>
      <c r="F104" s="262" t="s">
        <v>1838</v>
      </c>
      <c r="G104" s="271"/>
      <c r="H104" s="243" t="s">
        <v>1877</v>
      </c>
      <c r="I104" s="243" t="s">
        <v>1840</v>
      </c>
      <c r="J104" s="243">
        <v>20</v>
      </c>
      <c r="K104" s="254"/>
    </row>
    <row r="105" spans="2:11" ht="15" customHeight="1" x14ac:dyDescent="0.35">
      <c r="B105" s="253"/>
      <c r="C105" s="243" t="s">
        <v>1841</v>
      </c>
      <c r="D105" s="243"/>
      <c r="E105" s="243"/>
      <c r="F105" s="262" t="s">
        <v>1838</v>
      </c>
      <c r="G105" s="243"/>
      <c r="H105" s="243" t="s">
        <v>1877</v>
      </c>
      <c r="I105" s="243" t="s">
        <v>1840</v>
      </c>
      <c r="J105" s="243">
        <v>120</v>
      </c>
      <c r="K105" s="254"/>
    </row>
    <row r="106" spans="2:11" ht="15" customHeight="1" x14ac:dyDescent="0.35">
      <c r="B106" s="263"/>
      <c r="C106" s="243" t="s">
        <v>1843</v>
      </c>
      <c r="D106" s="243"/>
      <c r="E106" s="243"/>
      <c r="F106" s="262" t="s">
        <v>1844</v>
      </c>
      <c r="G106" s="243"/>
      <c r="H106" s="243" t="s">
        <v>1877</v>
      </c>
      <c r="I106" s="243" t="s">
        <v>1840</v>
      </c>
      <c r="J106" s="243">
        <v>50</v>
      </c>
      <c r="K106" s="254"/>
    </row>
    <row r="107" spans="2:11" ht="15" customHeight="1" x14ac:dyDescent="0.35">
      <c r="B107" s="263"/>
      <c r="C107" s="243" t="s">
        <v>1846</v>
      </c>
      <c r="D107" s="243"/>
      <c r="E107" s="243"/>
      <c r="F107" s="262" t="s">
        <v>1838</v>
      </c>
      <c r="G107" s="243"/>
      <c r="H107" s="243" t="s">
        <v>1877</v>
      </c>
      <c r="I107" s="243" t="s">
        <v>1848</v>
      </c>
      <c r="J107" s="243"/>
      <c r="K107" s="254"/>
    </row>
    <row r="108" spans="2:11" ht="15" customHeight="1" x14ac:dyDescent="0.35">
      <c r="B108" s="263"/>
      <c r="C108" s="243" t="s">
        <v>1857</v>
      </c>
      <c r="D108" s="243"/>
      <c r="E108" s="243"/>
      <c r="F108" s="262" t="s">
        <v>1844</v>
      </c>
      <c r="G108" s="243"/>
      <c r="H108" s="243" t="s">
        <v>1877</v>
      </c>
      <c r="I108" s="243" t="s">
        <v>1840</v>
      </c>
      <c r="J108" s="243">
        <v>50</v>
      </c>
      <c r="K108" s="254"/>
    </row>
    <row r="109" spans="2:11" ht="15" customHeight="1" x14ac:dyDescent="0.35">
      <c r="B109" s="263"/>
      <c r="C109" s="243" t="s">
        <v>1865</v>
      </c>
      <c r="D109" s="243"/>
      <c r="E109" s="243"/>
      <c r="F109" s="262" t="s">
        <v>1844</v>
      </c>
      <c r="G109" s="243"/>
      <c r="H109" s="243" t="s">
        <v>1877</v>
      </c>
      <c r="I109" s="243" t="s">
        <v>1840</v>
      </c>
      <c r="J109" s="243">
        <v>50</v>
      </c>
      <c r="K109" s="254"/>
    </row>
    <row r="110" spans="2:11" ht="15" customHeight="1" x14ac:dyDescent="0.35">
      <c r="B110" s="263"/>
      <c r="C110" s="243" t="s">
        <v>1863</v>
      </c>
      <c r="D110" s="243"/>
      <c r="E110" s="243"/>
      <c r="F110" s="262" t="s">
        <v>1844</v>
      </c>
      <c r="G110" s="243"/>
      <c r="H110" s="243" t="s">
        <v>1877</v>
      </c>
      <c r="I110" s="243" t="s">
        <v>1840</v>
      </c>
      <c r="J110" s="243">
        <v>50</v>
      </c>
      <c r="K110" s="254"/>
    </row>
    <row r="111" spans="2:11" ht="15" customHeight="1" x14ac:dyDescent="0.35">
      <c r="B111" s="263"/>
      <c r="C111" s="243" t="s">
        <v>52</v>
      </c>
      <c r="D111" s="243"/>
      <c r="E111" s="243"/>
      <c r="F111" s="262" t="s">
        <v>1838</v>
      </c>
      <c r="G111" s="243"/>
      <c r="H111" s="243" t="s">
        <v>1878</v>
      </c>
      <c r="I111" s="243" t="s">
        <v>1840</v>
      </c>
      <c r="J111" s="243">
        <v>20</v>
      </c>
      <c r="K111" s="254"/>
    </row>
    <row r="112" spans="2:11" ht="15" customHeight="1" x14ac:dyDescent="0.35">
      <c r="B112" s="263"/>
      <c r="C112" s="243" t="s">
        <v>1879</v>
      </c>
      <c r="D112" s="243"/>
      <c r="E112" s="243"/>
      <c r="F112" s="262" t="s">
        <v>1838</v>
      </c>
      <c r="G112" s="243"/>
      <c r="H112" s="243" t="s">
        <v>1880</v>
      </c>
      <c r="I112" s="243" t="s">
        <v>1840</v>
      </c>
      <c r="J112" s="243">
        <v>120</v>
      </c>
      <c r="K112" s="254"/>
    </row>
    <row r="113" spans="2:11" ht="15" customHeight="1" x14ac:dyDescent="0.35">
      <c r="B113" s="263"/>
      <c r="C113" s="243" t="s">
        <v>37</v>
      </c>
      <c r="D113" s="243"/>
      <c r="E113" s="243"/>
      <c r="F113" s="262" t="s">
        <v>1838</v>
      </c>
      <c r="G113" s="243"/>
      <c r="H113" s="243" t="s">
        <v>1881</v>
      </c>
      <c r="I113" s="243" t="s">
        <v>1872</v>
      </c>
      <c r="J113" s="243"/>
      <c r="K113" s="254"/>
    </row>
    <row r="114" spans="2:11" ht="15" customHeight="1" x14ac:dyDescent="0.35">
      <c r="B114" s="263"/>
      <c r="C114" s="243" t="s">
        <v>47</v>
      </c>
      <c r="D114" s="243"/>
      <c r="E114" s="243"/>
      <c r="F114" s="262" t="s">
        <v>1838</v>
      </c>
      <c r="G114" s="243"/>
      <c r="H114" s="243" t="s">
        <v>1882</v>
      </c>
      <c r="I114" s="243" t="s">
        <v>1872</v>
      </c>
      <c r="J114" s="243"/>
      <c r="K114" s="254"/>
    </row>
    <row r="115" spans="2:11" ht="15" customHeight="1" x14ac:dyDescent="0.35">
      <c r="B115" s="263"/>
      <c r="C115" s="243" t="s">
        <v>56</v>
      </c>
      <c r="D115" s="243"/>
      <c r="E115" s="243"/>
      <c r="F115" s="262" t="s">
        <v>1838</v>
      </c>
      <c r="G115" s="243"/>
      <c r="H115" s="243" t="s">
        <v>1883</v>
      </c>
      <c r="I115" s="243" t="s">
        <v>1884</v>
      </c>
      <c r="J115" s="243"/>
      <c r="K115" s="254"/>
    </row>
    <row r="116" spans="2:11" ht="15" customHeight="1" x14ac:dyDescent="0.35">
      <c r="B116" s="266"/>
      <c r="C116" s="272"/>
      <c r="D116" s="272"/>
      <c r="E116" s="272"/>
      <c r="F116" s="272"/>
      <c r="G116" s="272"/>
      <c r="H116" s="272"/>
      <c r="I116" s="272"/>
      <c r="J116" s="272"/>
      <c r="K116" s="268"/>
    </row>
    <row r="117" spans="2:11" ht="18.75" customHeight="1" x14ac:dyDescent="0.35">
      <c r="B117" s="273"/>
      <c r="C117" s="239"/>
      <c r="D117" s="239"/>
      <c r="E117" s="239"/>
      <c r="F117" s="274"/>
      <c r="G117" s="239"/>
      <c r="H117" s="239"/>
      <c r="I117" s="239"/>
      <c r="J117" s="239"/>
      <c r="K117" s="273"/>
    </row>
    <row r="118" spans="2:11" ht="18.75" customHeight="1" x14ac:dyDescent="0.35">
      <c r="B118" s="249"/>
      <c r="C118" s="249"/>
      <c r="D118" s="249"/>
      <c r="E118" s="249"/>
      <c r="F118" s="249"/>
      <c r="G118" s="249"/>
      <c r="H118" s="249"/>
      <c r="I118" s="249"/>
      <c r="J118" s="249"/>
      <c r="K118" s="249"/>
    </row>
    <row r="119" spans="2:11" ht="7.5" customHeight="1" x14ac:dyDescent="0.35">
      <c r="B119" s="275"/>
      <c r="C119" s="276"/>
      <c r="D119" s="276"/>
      <c r="E119" s="276"/>
      <c r="F119" s="276"/>
      <c r="G119" s="276"/>
      <c r="H119" s="276"/>
      <c r="I119" s="276"/>
      <c r="J119" s="276"/>
      <c r="K119" s="277"/>
    </row>
    <row r="120" spans="2:11" ht="45" customHeight="1" x14ac:dyDescent="0.35">
      <c r="B120" s="278"/>
      <c r="C120" s="355" t="s">
        <v>1885</v>
      </c>
      <c r="D120" s="355"/>
      <c r="E120" s="355"/>
      <c r="F120" s="355"/>
      <c r="G120" s="355"/>
      <c r="H120" s="355"/>
      <c r="I120" s="355"/>
      <c r="J120" s="355"/>
      <c r="K120" s="279"/>
    </row>
    <row r="121" spans="2:11" ht="17.25" customHeight="1" x14ac:dyDescent="0.35">
      <c r="B121" s="280"/>
      <c r="C121" s="255" t="s">
        <v>1832</v>
      </c>
      <c r="D121" s="255"/>
      <c r="E121" s="255"/>
      <c r="F121" s="255" t="s">
        <v>1833</v>
      </c>
      <c r="G121" s="256"/>
      <c r="H121" s="255" t="s">
        <v>190</v>
      </c>
      <c r="I121" s="255" t="s">
        <v>56</v>
      </c>
      <c r="J121" s="255" t="s">
        <v>1834</v>
      </c>
      <c r="K121" s="281"/>
    </row>
    <row r="122" spans="2:11" ht="17.25" customHeight="1" x14ac:dyDescent="0.35">
      <c r="B122" s="280"/>
      <c r="C122" s="257" t="s">
        <v>1835</v>
      </c>
      <c r="D122" s="257"/>
      <c r="E122" s="257"/>
      <c r="F122" s="258" t="s">
        <v>1836</v>
      </c>
      <c r="G122" s="259"/>
      <c r="H122" s="257"/>
      <c r="I122" s="257"/>
      <c r="J122" s="257" t="s">
        <v>1837</v>
      </c>
      <c r="K122" s="281"/>
    </row>
    <row r="123" spans="2:11" ht="5.25" customHeight="1" x14ac:dyDescent="0.35">
      <c r="B123" s="282"/>
      <c r="C123" s="260"/>
      <c r="D123" s="260"/>
      <c r="E123" s="260"/>
      <c r="F123" s="260"/>
      <c r="G123" s="243"/>
      <c r="H123" s="260"/>
      <c r="I123" s="260"/>
      <c r="J123" s="260"/>
      <c r="K123" s="283"/>
    </row>
    <row r="124" spans="2:11" ht="15" customHeight="1" x14ac:dyDescent="0.35">
      <c r="B124" s="282"/>
      <c r="C124" s="243" t="s">
        <v>1841</v>
      </c>
      <c r="D124" s="260"/>
      <c r="E124" s="260"/>
      <c r="F124" s="262" t="s">
        <v>1838</v>
      </c>
      <c r="G124" s="243"/>
      <c r="H124" s="243" t="s">
        <v>1877</v>
      </c>
      <c r="I124" s="243" t="s">
        <v>1840</v>
      </c>
      <c r="J124" s="243">
        <v>120</v>
      </c>
      <c r="K124" s="284"/>
    </row>
    <row r="125" spans="2:11" ht="15" customHeight="1" x14ac:dyDescent="0.35">
      <c r="B125" s="282"/>
      <c r="C125" s="243" t="s">
        <v>1886</v>
      </c>
      <c r="D125" s="243"/>
      <c r="E125" s="243"/>
      <c r="F125" s="262" t="s">
        <v>1838</v>
      </c>
      <c r="G125" s="243"/>
      <c r="H125" s="243" t="s">
        <v>1887</v>
      </c>
      <c r="I125" s="243" t="s">
        <v>1840</v>
      </c>
      <c r="J125" s="243" t="s">
        <v>1888</v>
      </c>
      <c r="K125" s="284"/>
    </row>
    <row r="126" spans="2:11" ht="15" customHeight="1" x14ac:dyDescent="0.35">
      <c r="B126" s="282"/>
      <c r="C126" s="243" t="s">
        <v>1787</v>
      </c>
      <c r="D126" s="243"/>
      <c r="E126" s="243"/>
      <c r="F126" s="262" t="s">
        <v>1838</v>
      </c>
      <c r="G126" s="243"/>
      <c r="H126" s="243" t="s">
        <v>1889</v>
      </c>
      <c r="I126" s="243" t="s">
        <v>1840</v>
      </c>
      <c r="J126" s="243" t="s">
        <v>1888</v>
      </c>
      <c r="K126" s="284"/>
    </row>
    <row r="127" spans="2:11" ht="15" customHeight="1" x14ac:dyDescent="0.35">
      <c r="B127" s="282"/>
      <c r="C127" s="243" t="s">
        <v>1849</v>
      </c>
      <c r="D127" s="243"/>
      <c r="E127" s="243"/>
      <c r="F127" s="262" t="s">
        <v>1844</v>
      </c>
      <c r="G127" s="243"/>
      <c r="H127" s="243" t="s">
        <v>1850</v>
      </c>
      <c r="I127" s="243" t="s">
        <v>1840</v>
      </c>
      <c r="J127" s="243">
        <v>15</v>
      </c>
      <c r="K127" s="284"/>
    </row>
    <row r="128" spans="2:11" ht="15" customHeight="1" x14ac:dyDescent="0.35">
      <c r="B128" s="282"/>
      <c r="C128" s="264" t="s">
        <v>1851</v>
      </c>
      <c r="D128" s="264"/>
      <c r="E128" s="264"/>
      <c r="F128" s="265" t="s">
        <v>1844</v>
      </c>
      <c r="G128" s="264"/>
      <c r="H128" s="264" t="s">
        <v>1852</v>
      </c>
      <c r="I128" s="264" t="s">
        <v>1840</v>
      </c>
      <c r="J128" s="264">
        <v>15</v>
      </c>
      <c r="K128" s="284"/>
    </row>
    <row r="129" spans="2:11" ht="15" customHeight="1" x14ac:dyDescent="0.35">
      <c r="B129" s="282"/>
      <c r="C129" s="264" t="s">
        <v>1853</v>
      </c>
      <c r="D129" s="264"/>
      <c r="E129" s="264"/>
      <c r="F129" s="265" t="s">
        <v>1844</v>
      </c>
      <c r="G129" s="264"/>
      <c r="H129" s="264" t="s">
        <v>1854</v>
      </c>
      <c r="I129" s="264" t="s">
        <v>1840</v>
      </c>
      <c r="J129" s="264">
        <v>20</v>
      </c>
      <c r="K129" s="284"/>
    </row>
    <row r="130" spans="2:11" ht="15" customHeight="1" x14ac:dyDescent="0.35">
      <c r="B130" s="282"/>
      <c r="C130" s="264" t="s">
        <v>1855</v>
      </c>
      <c r="D130" s="264"/>
      <c r="E130" s="264"/>
      <c r="F130" s="265" t="s">
        <v>1844</v>
      </c>
      <c r="G130" s="264"/>
      <c r="H130" s="264" t="s">
        <v>1856</v>
      </c>
      <c r="I130" s="264" t="s">
        <v>1840</v>
      </c>
      <c r="J130" s="264">
        <v>20</v>
      </c>
      <c r="K130" s="284"/>
    </row>
    <row r="131" spans="2:11" ht="15" customHeight="1" x14ac:dyDescent="0.35">
      <c r="B131" s="282"/>
      <c r="C131" s="243" t="s">
        <v>1843</v>
      </c>
      <c r="D131" s="243"/>
      <c r="E131" s="243"/>
      <c r="F131" s="262" t="s">
        <v>1844</v>
      </c>
      <c r="G131" s="243"/>
      <c r="H131" s="243" t="s">
        <v>1877</v>
      </c>
      <c r="I131" s="243" t="s">
        <v>1840</v>
      </c>
      <c r="J131" s="243">
        <v>50</v>
      </c>
      <c r="K131" s="284"/>
    </row>
    <row r="132" spans="2:11" ht="15" customHeight="1" x14ac:dyDescent="0.35">
      <c r="B132" s="282"/>
      <c r="C132" s="243" t="s">
        <v>1857</v>
      </c>
      <c r="D132" s="243"/>
      <c r="E132" s="243"/>
      <c r="F132" s="262" t="s">
        <v>1844</v>
      </c>
      <c r="G132" s="243"/>
      <c r="H132" s="243" t="s">
        <v>1877</v>
      </c>
      <c r="I132" s="243" t="s">
        <v>1840</v>
      </c>
      <c r="J132" s="243">
        <v>50</v>
      </c>
      <c r="K132" s="284"/>
    </row>
    <row r="133" spans="2:11" ht="15" customHeight="1" x14ac:dyDescent="0.35">
      <c r="B133" s="282"/>
      <c r="C133" s="243" t="s">
        <v>1863</v>
      </c>
      <c r="D133" s="243"/>
      <c r="E133" s="243"/>
      <c r="F133" s="262" t="s">
        <v>1844</v>
      </c>
      <c r="G133" s="243"/>
      <c r="H133" s="243" t="s">
        <v>1877</v>
      </c>
      <c r="I133" s="243" t="s">
        <v>1840</v>
      </c>
      <c r="J133" s="243">
        <v>50</v>
      </c>
      <c r="K133" s="284"/>
    </row>
    <row r="134" spans="2:11" ht="15" customHeight="1" x14ac:dyDescent="0.35">
      <c r="B134" s="282"/>
      <c r="C134" s="243" t="s">
        <v>1865</v>
      </c>
      <c r="D134" s="243"/>
      <c r="E134" s="243"/>
      <c r="F134" s="262" t="s">
        <v>1844</v>
      </c>
      <c r="G134" s="243"/>
      <c r="H134" s="243" t="s">
        <v>1877</v>
      </c>
      <c r="I134" s="243" t="s">
        <v>1840</v>
      </c>
      <c r="J134" s="243">
        <v>50</v>
      </c>
      <c r="K134" s="284"/>
    </row>
    <row r="135" spans="2:11" ht="15" customHeight="1" x14ac:dyDescent="0.35">
      <c r="B135" s="282"/>
      <c r="C135" s="243" t="s">
        <v>195</v>
      </c>
      <c r="D135" s="243"/>
      <c r="E135" s="243"/>
      <c r="F135" s="262" t="s">
        <v>1844</v>
      </c>
      <c r="G135" s="243"/>
      <c r="H135" s="243" t="s">
        <v>1890</v>
      </c>
      <c r="I135" s="243" t="s">
        <v>1840</v>
      </c>
      <c r="J135" s="243">
        <v>255</v>
      </c>
      <c r="K135" s="284"/>
    </row>
    <row r="136" spans="2:11" ht="15" customHeight="1" x14ac:dyDescent="0.35">
      <c r="B136" s="282"/>
      <c r="C136" s="243" t="s">
        <v>1867</v>
      </c>
      <c r="D136" s="243"/>
      <c r="E136" s="243"/>
      <c r="F136" s="262" t="s">
        <v>1838</v>
      </c>
      <c r="G136" s="243"/>
      <c r="H136" s="243" t="s">
        <v>1891</v>
      </c>
      <c r="I136" s="243" t="s">
        <v>1869</v>
      </c>
      <c r="J136" s="243"/>
      <c r="K136" s="284"/>
    </row>
    <row r="137" spans="2:11" ht="15" customHeight="1" x14ac:dyDescent="0.35">
      <c r="B137" s="282"/>
      <c r="C137" s="243" t="s">
        <v>1870</v>
      </c>
      <c r="D137" s="243"/>
      <c r="E137" s="243"/>
      <c r="F137" s="262" t="s">
        <v>1838</v>
      </c>
      <c r="G137" s="243"/>
      <c r="H137" s="243" t="s">
        <v>1892</v>
      </c>
      <c r="I137" s="243" t="s">
        <v>1872</v>
      </c>
      <c r="J137" s="243"/>
      <c r="K137" s="284"/>
    </row>
    <row r="138" spans="2:11" ht="15" customHeight="1" x14ac:dyDescent="0.35">
      <c r="B138" s="282"/>
      <c r="C138" s="243" t="s">
        <v>1873</v>
      </c>
      <c r="D138" s="243"/>
      <c r="E138" s="243"/>
      <c r="F138" s="262" t="s">
        <v>1838</v>
      </c>
      <c r="G138" s="243"/>
      <c r="H138" s="243" t="s">
        <v>1873</v>
      </c>
      <c r="I138" s="243" t="s">
        <v>1872</v>
      </c>
      <c r="J138" s="243"/>
      <c r="K138" s="284"/>
    </row>
    <row r="139" spans="2:11" ht="15" customHeight="1" x14ac:dyDescent="0.35">
      <c r="B139" s="282"/>
      <c r="C139" s="243" t="s">
        <v>37</v>
      </c>
      <c r="D139" s="243"/>
      <c r="E139" s="243"/>
      <c r="F139" s="262" t="s">
        <v>1838</v>
      </c>
      <c r="G139" s="243"/>
      <c r="H139" s="243" t="s">
        <v>1893</v>
      </c>
      <c r="I139" s="243" t="s">
        <v>1872</v>
      </c>
      <c r="J139" s="243"/>
      <c r="K139" s="284"/>
    </row>
    <row r="140" spans="2:11" ht="15" customHeight="1" x14ac:dyDescent="0.35">
      <c r="B140" s="282"/>
      <c r="C140" s="243" t="s">
        <v>1894</v>
      </c>
      <c r="D140" s="243"/>
      <c r="E140" s="243"/>
      <c r="F140" s="262" t="s">
        <v>1838</v>
      </c>
      <c r="G140" s="243"/>
      <c r="H140" s="243" t="s">
        <v>1895</v>
      </c>
      <c r="I140" s="243" t="s">
        <v>1872</v>
      </c>
      <c r="J140" s="243"/>
      <c r="K140" s="284"/>
    </row>
    <row r="141" spans="2:11" ht="15" customHeight="1" x14ac:dyDescent="0.35">
      <c r="B141" s="285"/>
      <c r="C141" s="286"/>
      <c r="D141" s="286"/>
      <c r="E141" s="286"/>
      <c r="F141" s="286"/>
      <c r="G141" s="286"/>
      <c r="H141" s="286"/>
      <c r="I141" s="286"/>
      <c r="J141" s="286"/>
      <c r="K141" s="287"/>
    </row>
    <row r="142" spans="2:11" ht="18.75" customHeight="1" x14ac:dyDescent="0.35">
      <c r="B142" s="239"/>
      <c r="C142" s="239"/>
      <c r="D142" s="239"/>
      <c r="E142" s="239"/>
      <c r="F142" s="274"/>
      <c r="G142" s="239"/>
      <c r="H142" s="239"/>
      <c r="I142" s="239"/>
      <c r="J142" s="239"/>
      <c r="K142" s="239"/>
    </row>
    <row r="143" spans="2:11" ht="18.75" customHeight="1" x14ac:dyDescent="0.35">
      <c r="B143" s="249"/>
      <c r="C143" s="249"/>
      <c r="D143" s="249"/>
      <c r="E143" s="249"/>
      <c r="F143" s="249"/>
      <c r="G143" s="249"/>
      <c r="H143" s="249"/>
      <c r="I143" s="249"/>
      <c r="J143" s="249"/>
      <c r="K143" s="249"/>
    </row>
    <row r="144" spans="2:11" ht="7.5" customHeight="1" x14ac:dyDescent="0.35">
      <c r="B144" s="250"/>
      <c r="C144" s="251"/>
      <c r="D144" s="251"/>
      <c r="E144" s="251"/>
      <c r="F144" s="251"/>
      <c r="G144" s="251"/>
      <c r="H144" s="251"/>
      <c r="I144" s="251"/>
      <c r="J144" s="251"/>
      <c r="K144" s="252"/>
    </row>
    <row r="145" spans="2:11" ht="45" customHeight="1" x14ac:dyDescent="0.35">
      <c r="B145" s="253"/>
      <c r="C145" s="359" t="s">
        <v>1896</v>
      </c>
      <c r="D145" s="359"/>
      <c r="E145" s="359"/>
      <c r="F145" s="359"/>
      <c r="G145" s="359"/>
      <c r="H145" s="359"/>
      <c r="I145" s="359"/>
      <c r="J145" s="359"/>
      <c r="K145" s="254"/>
    </row>
    <row r="146" spans="2:11" ht="17.25" customHeight="1" x14ac:dyDescent="0.35">
      <c r="B146" s="253"/>
      <c r="C146" s="255" t="s">
        <v>1832</v>
      </c>
      <c r="D146" s="255"/>
      <c r="E146" s="255"/>
      <c r="F146" s="255" t="s">
        <v>1833</v>
      </c>
      <c r="G146" s="256"/>
      <c r="H146" s="255" t="s">
        <v>190</v>
      </c>
      <c r="I146" s="255" t="s">
        <v>56</v>
      </c>
      <c r="J146" s="255" t="s">
        <v>1834</v>
      </c>
      <c r="K146" s="254"/>
    </row>
    <row r="147" spans="2:11" ht="17.25" customHeight="1" x14ac:dyDescent="0.35">
      <c r="B147" s="253"/>
      <c r="C147" s="257" t="s">
        <v>1835</v>
      </c>
      <c r="D147" s="257"/>
      <c r="E147" s="257"/>
      <c r="F147" s="258" t="s">
        <v>1836</v>
      </c>
      <c r="G147" s="259"/>
      <c r="H147" s="257"/>
      <c r="I147" s="257"/>
      <c r="J147" s="257" t="s">
        <v>1837</v>
      </c>
      <c r="K147" s="254"/>
    </row>
    <row r="148" spans="2:11" ht="5.25" customHeight="1" x14ac:dyDescent="0.35">
      <c r="B148" s="263"/>
      <c r="C148" s="260"/>
      <c r="D148" s="260"/>
      <c r="E148" s="260"/>
      <c r="F148" s="260"/>
      <c r="G148" s="261"/>
      <c r="H148" s="260"/>
      <c r="I148" s="260"/>
      <c r="J148" s="260"/>
      <c r="K148" s="284"/>
    </row>
    <row r="149" spans="2:11" ht="15" customHeight="1" x14ac:dyDescent="0.35">
      <c r="B149" s="263"/>
      <c r="C149" s="288" t="s">
        <v>1841</v>
      </c>
      <c r="D149" s="243"/>
      <c r="E149" s="243"/>
      <c r="F149" s="289" t="s">
        <v>1838</v>
      </c>
      <c r="G149" s="243"/>
      <c r="H149" s="288" t="s">
        <v>1877</v>
      </c>
      <c r="I149" s="288" t="s">
        <v>1840</v>
      </c>
      <c r="J149" s="288">
        <v>120</v>
      </c>
      <c r="K149" s="284"/>
    </row>
    <row r="150" spans="2:11" ht="15" customHeight="1" x14ac:dyDescent="0.35">
      <c r="B150" s="263"/>
      <c r="C150" s="288" t="s">
        <v>1886</v>
      </c>
      <c r="D150" s="243"/>
      <c r="E150" s="243"/>
      <c r="F150" s="289" t="s">
        <v>1838</v>
      </c>
      <c r="G150" s="243"/>
      <c r="H150" s="288" t="s">
        <v>1897</v>
      </c>
      <c r="I150" s="288" t="s">
        <v>1840</v>
      </c>
      <c r="J150" s="288" t="s">
        <v>1888</v>
      </c>
      <c r="K150" s="284"/>
    </row>
    <row r="151" spans="2:11" ht="15" customHeight="1" x14ac:dyDescent="0.35">
      <c r="B151" s="263"/>
      <c r="C151" s="288" t="s">
        <v>1787</v>
      </c>
      <c r="D151" s="243"/>
      <c r="E151" s="243"/>
      <c r="F151" s="289" t="s">
        <v>1838</v>
      </c>
      <c r="G151" s="243"/>
      <c r="H151" s="288" t="s">
        <v>1898</v>
      </c>
      <c r="I151" s="288" t="s">
        <v>1840</v>
      </c>
      <c r="J151" s="288" t="s">
        <v>1888</v>
      </c>
      <c r="K151" s="284"/>
    </row>
    <row r="152" spans="2:11" ht="15" customHeight="1" x14ac:dyDescent="0.35">
      <c r="B152" s="263"/>
      <c r="C152" s="288" t="s">
        <v>1843</v>
      </c>
      <c r="D152" s="243"/>
      <c r="E152" s="243"/>
      <c r="F152" s="289" t="s">
        <v>1844</v>
      </c>
      <c r="G152" s="243"/>
      <c r="H152" s="288" t="s">
        <v>1877</v>
      </c>
      <c r="I152" s="288" t="s">
        <v>1840</v>
      </c>
      <c r="J152" s="288">
        <v>50</v>
      </c>
      <c r="K152" s="284"/>
    </row>
    <row r="153" spans="2:11" ht="15" customHeight="1" x14ac:dyDescent="0.35">
      <c r="B153" s="263"/>
      <c r="C153" s="288" t="s">
        <v>1846</v>
      </c>
      <c r="D153" s="243"/>
      <c r="E153" s="243"/>
      <c r="F153" s="289" t="s">
        <v>1838</v>
      </c>
      <c r="G153" s="243"/>
      <c r="H153" s="288" t="s">
        <v>1877</v>
      </c>
      <c r="I153" s="288" t="s">
        <v>1848</v>
      </c>
      <c r="J153" s="288"/>
      <c r="K153" s="284"/>
    </row>
    <row r="154" spans="2:11" ht="15" customHeight="1" x14ac:dyDescent="0.35">
      <c r="B154" s="263"/>
      <c r="C154" s="288" t="s">
        <v>1857</v>
      </c>
      <c r="D154" s="243"/>
      <c r="E154" s="243"/>
      <c r="F154" s="289" t="s">
        <v>1844</v>
      </c>
      <c r="G154" s="243"/>
      <c r="H154" s="288" t="s">
        <v>1877</v>
      </c>
      <c r="I154" s="288" t="s">
        <v>1840</v>
      </c>
      <c r="J154" s="288">
        <v>50</v>
      </c>
      <c r="K154" s="284"/>
    </row>
    <row r="155" spans="2:11" ht="15" customHeight="1" x14ac:dyDescent="0.35">
      <c r="B155" s="263"/>
      <c r="C155" s="288" t="s">
        <v>1865</v>
      </c>
      <c r="D155" s="243"/>
      <c r="E155" s="243"/>
      <c r="F155" s="289" t="s">
        <v>1844</v>
      </c>
      <c r="G155" s="243"/>
      <c r="H155" s="288" t="s">
        <v>1877</v>
      </c>
      <c r="I155" s="288" t="s">
        <v>1840</v>
      </c>
      <c r="J155" s="288">
        <v>50</v>
      </c>
      <c r="K155" s="284"/>
    </row>
    <row r="156" spans="2:11" ht="15" customHeight="1" x14ac:dyDescent="0.35">
      <c r="B156" s="263"/>
      <c r="C156" s="288" t="s">
        <v>1863</v>
      </c>
      <c r="D156" s="243"/>
      <c r="E156" s="243"/>
      <c r="F156" s="289" t="s">
        <v>1844</v>
      </c>
      <c r="G156" s="243"/>
      <c r="H156" s="288" t="s">
        <v>1877</v>
      </c>
      <c r="I156" s="288" t="s">
        <v>1840</v>
      </c>
      <c r="J156" s="288">
        <v>50</v>
      </c>
      <c r="K156" s="284"/>
    </row>
    <row r="157" spans="2:11" ht="15" customHeight="1" x14ac:dyDescent="0.35">
      <c r="B157" s="263"/>
      <c r="C157" s="288" t="s">
        <v>160</v>
      </c>
      <c r="D157" s="243"/>
      <c r="E157" s="243"/>
      <c r="F157" s="289" t="s">
        <v>1838</v>
      </c>
      <c r="G157" s="243"/>
      <c r="H157" s="288" t="s">
        <v>1899</v>
      </c>
      <c r="I157" s="288" t="s">
        <v>1840</v>
      </c>
      <c r="J157" s="288" t="s">
        <v>1900</v>
      </c>
      <c r="K157" s="284"/>
    </row>
    <row r="158" spans="2:11" ht="15" customHeight="1" x14ac:dyDescent="0.35">
      <c r="B158" s="263"/>
      <c r="C158" s="288" t="s">
        <v>1901</v>
      </c>
      <c r="D158" s="243"/>
      <c r="E158" s="243"/>
      <c r="F158" s="289" t="s">
        <v>1838</v>
      </c>
      <c r="G158" s="243"/>
      <c r="H158" s="288" t="s">
        <v>1902</v>
      </c>
      <c r="I158" s="288" t="s">
        <v>1872</v>
      </c>
      <c r="J158" s="288"/>
      <c r="K158" s="284"/>
    </row>
    <row r="159" spans="2:11" ht="15" customHeight="1" x14ac:dyDescent="0.35">
      <c r="B159" s="290"/>
      <c r="C159" s="272"/>
      <c r="D159" s="272"/>
      <c r="E159" s="272"/>
      <c r="F159" s="272"/>
      <c r="G159" s="272"/>
      <c r="H159" s="272"/>
      <c r="I159" s="272"/>
      <c r="J159" s="272"/>
      <c r="K159" s="291"/>
    </row>
    <row r="160" spans="2:11" ht="18.75" customHeight="1" x14ac:dyDescent="0.35">
      <c r="B160" s="239"/>
      <c r="C160" s="243"/>
      <c r="D160" s="243"/>
      <c r="E160" s="243"/>
      <c r="F160" s="262"/>
      <c r="G160" s="243"/>
      <c r="H160" s="243"/>
      <c r="I160" s="243"/>
      <c r="J160" s="243"/>
      <c r="K160" s="239"/>
    </row>
    <row r="161" spans="2:11" ht="18.75" customHeight="1" x14ac:dyDescent="0.35">
      <c r="B161" s="249"/>
      <c r="C161" s="249"/>
      <c r="D161" s="249"/>
      <c r="E161" s="249"/>
      <c r="F161" s="249"/>
      <c r="G161" s="249"/>
      <c r="H161" s="249"/>
      <c r="I161" s="249"/>
      <c r="J161" s="249"/>
      <c r="K161" s="249"/>
    </row>
    <row r="162" spans="2:11" ht="7.5" customHeight="1" x14ac:dyDescent="0.35">
      <c r="B162" s="231"/>
      <c r="C162" s="232"/>
      <c r="D162" s="232"/>
      <c r="E162" s="232"/>
      <c r="F162" s="232"/>
      <c r="G162" s="232"/>
      <c r="H162" s="232"/>
      <c r="I162" s="232"/>
      <c r="J162" s="232"/>
      <c r="K162" s="233"/>
    </row>
    <row r="163" spans="2:11" ht="45" customHeight="1" x14ac:dyDescent="0.35">
      <c r="B163" s="234"/>
      <c r="C163" s="355" t="s">
        <v>1903</v>
      </c>
      <c r="D163" s="355"/>
      <c r="E163" s="355"/>
      <c r="F163" s="355"/>
      <c r="G163" s="355"/>
      <c r="H163" s="355"/>
      <c r="I163" s="355"/>
      <c r="J163" s="355"/>
      <c r="K163" s="235"/>
    </row>
    <row r="164" spans="2:11" ht="17.25" customHeight="1" x14ac:dyDescent="0.35">
      <c r="B164" s="234"/>
      <c r="C164" s="255" t="s">
        <v>1832</v>
      </c>
      <c r="D164" s="255"/>
      <c r="E164" s="255"/>
      <c r="F164" s="255" t="s">
        <v>1833</v>
      </c>
      <c r="G164" s="292"/>
      <c r="H164" s="293" t="s">
        <v>190</v>
      </c>
      <c r="I164" s="293" t="s">
        <v>56</v>
      </c>
      <c r="J164" s="255" t="s">
        <v>1834</v>
      </c>
      <c r="K164" s="235"/>
    </row>
    <row r="165" spans="2:11" ht="17.25" customHeight="1" x14ac:dyDescent="0.35">
      <c r="B165" s="236"/>
      <c r="C165" s="257" t="s">
        <v>1835</v>
      </c>
      <c r="D165" s="257"/>
      <c r="E165" s="257"/>
      <c r="F165" s="258" t="s">
        <v>1836</v>
      </c>
      <c r="G165" s="294"/>
      <c r="H165" s="295"/>
      <c r="I165" s="295"/>
      <c r="J165" s="257" t="s">
        <v>1837</v>
      </c>
      <c r="K165" s="237"/>
    </row>
    <row r="166" spans="2:11" ht="5.25" customHeight="1" x14ac:dyDescent="0.35">
      <c r="B166" s="263"/>
      <c r="C166" s="260"/>
      <c r="D166" s="260"/>
      <c r="E166" s="260"/>
      <c r="F166" s="260"/>
      <c r="G166" s="261"/>
      <c r="H166" s="260"/>
      <c r="I166" s="260"/>
      <c r="J166" s="260"/>
      <c r="K166" s="284"/>
    </row>
    <row r="167" spans="2:11" ht="15" customHeight="1" x14ac:dyDescent="0.35">
      <c r="B167" s="263"/>
      <c r="C167" s="243" t="s">
        <v>1841</v>
      </c>
      <c r="D167" s="243"/>
      <c r="E167" s="243"/>
      <c r="F167" s="262" t="s">
        <v>1838</v>
      </c>
      <c r="G167" s="243"/>
      <c r="H167" s="243" t="s">
        <v>1877</v>
      </c>
      <c r="I167" s="243" t="s">
        <v>1840</v>
      </c>
      <c r="J167" s="243">
        <v>120</v>
      </c>
      <c r="K167" s="284"/>
    </row>
    <row r="168" spans="2:11" ht="15" customHeight="1" x14ac:dyDescent="0.35">
      <c r="B168" s="263"/>
      <c r="C168" s="243" t="s">
        <v>1886</v>
      </c>
      <c r="D168" s="243"/>
      <c r="E168" s="243"/>
      <c r="F168" s="262" t="s">
        <v>1838</v>
      </c>
      <c r="G168" s="243"/>
      <c r="H168" s="243" t="s">
        <v>1887</v>
      </c>
      <c r="I168" s="243" t="s">
        <v>1840</v>
      </c>
      <c r="J168" s="243" t="s">
        <v>1888</v>
      </c>
      <c r="K168" s="284"/>
    </row>
    <row r="169" spans="2:11" ht="15" customHeight="1" x14ac:dyDescent="0.35">
      <c r="B169" s="263"/>
      <c r="C169" s="243" t="s">
        <v>1787</v>
      </c>
      <c r="D169" s="243"/>
      <c r="E169" s="243"/>
      <c r="F169" s="262" t="s">
        <v>1838</v>
      </c>
      <c r="G169" s="243"/>
      <c r="H169" s="243" t="s">
        <v>1904</v>
      </c>
      <c r="I169" s="243" t="s">
        <v>1840</v>
      </c>
      <c r="J169" s="243" t="s">
        <v>1888</v>
      </c>
      <c r="K169" s="284"/>
    </row>
    <row r="170" spans="2:11" ht="15" customHeight="1" x14ac:dyDescent="0.35">
      <c r="B170" s="263"/>
      <c r="C170" s="243" t="s">
        <v>1843</v>
      </c>
      <c r="D170" s="243"/>
      <c r="E170" s="243"/>
      <c r="F170" s="262" t="s">
        <v>1844</v>
      </c>
      <c r="G170" s="243"/>
      <c r="H170" s="243" t="s">
        <v>1904</v>
      </c>
      <c r="I170" s="243" t="s">
        <v>1840</v>
      </c>
      <c r="J170" s="243">
        <v>50</v>
      </c>
      <c r="K170" s="284"/>
    </row>
    <row r="171" spans="2:11" ht="15" customHeight="1" x14ac:dyDescent="0.35">
      <c r="B171" s="263"/>
      <c r="C171" s="243" t="s">
        <v>1846</v>
      </c>
      <c r="D171" s="243"/>
      <c r="E171" s="243"/>
      <c r="F171" s="262" t="s">
        <v>1838</v>
      </c>
      <c r="G171" s="243"/>
      <c r="H171" s="243" t="s">
        <v>1904</v>
      </c>
      <c r="I171" s="243" t="s">
        <v>1848</v>
      </c>
      <c r="J171" s="243"/>
      <c r="K171" s="284"/>
    </row>
    <row r="172" spans="2:11" ht="15" customHeight="1" x14ac:dyDescent="0.35">
      <c r="B172" s="263"/>
      <c r="C172" s="243" t="s">
        <v>1857</v>
      </c>
      <c r="D172" s="243"/>
      <c r="E172" s="243"/>
      <c r="F172" s="262" t="s">
        <v>1844</v>
      </c>
      <c r="G172" s="243"/>
      <c r="H172" s="243" t="s">
        <v>1904</v>
      </c>
      <c r="I172" s="243" t="s">
        <v>1840</v>
      </c>
      <c r="J172" s="243">
        <v>50</v>
      </c>
      <c r="K172" s="284"/>
    </row>
    <row r="173" spans="2:11" ht="15" customHeight="1" x14ac:dyDescent="0.35">
      <c r="B173" s="263"/>
      <c r="C173" s="243" t="s">
        <v>1865</v>
      </c>
      <c r="D173" s="243"/>
      <c r="E173" s="243"/>
      <c r="F173" s="262" t="s">
        <v>1844</v>
      </c>
      <c r="G173" s="243"/>
      <c r="H173" s="243" t="s">
        <v>1904</v>
      </c>
      <c r="I173" s="243" t="s">
        <v>1840</v>
      </c>
      <c r="J173" s="243">
        <v>50</v>
      </c>
      <c r="K173" s="284"/>
    </row>
    <row r="174" spans="2:11" ht="15" customHeight="1" x14ac:dyDescent="0.35">
      <c r="B174" s="263"/>
      <c r="C174" s="243" t="s">
        <v>1863</v>
      </c>
      <c r="D174" s="243"/>
      <c r="E174" s="243"/>
      <c r="F174" s="262" t="s">
        <v>1844</v>
      </c>
      <c r="G174" s="243"/>
      <c r="H174" s="243" t="s">
        <v>1904</v>
      </c>
      <c r="I174" s="243" t="s">
        <v>1840</v>
      </c>
      <c r="J174" s="243">
        <v>50</v>
      </c>
      <c r="K174" s="284"/>
    </row>
    <row r="175" spans="2:11" ht="15" customHeight="1" x14ac:dyDescent="0.35">
      <c r="B175" s="263"/>
      <c r="C175" s="243" t="s">
        <v>189</v>
      </c>
      <c r="D175" s="243"/>
      <c r="E175" s="243"/>
      <c r="F175" s="262" t="s">
        <v>1838</v>
      </c>
      <c r="G175" s="243"/>
      <c r="H175" s="243" t="s">
        <v>1905</v>
      </c>
      <c r="I175" s="243" t="s">
        <v>1906</v>
      </c>
      <c r="J175" s="243"/>
      <c r="K175" s="284"/>
    </row>
    <row r="176" spans="2:11" ht="15" customHeight="1" x14ac:dyDescent="0.35">
      <c r="B176" s="263"/>
      <c r="C176" s="243" t="s">
        <v>56</v>
      </c>
      <c r="D176" s="243"/>
      <c r="E176" s="243"/>
      <c r="F176" s="262" t="s">
        <v>1838</v>
      </c>
      <c r="G176" s="243"/>
      <c r="H176" s="243" t="s">
        <v>1907</v>
      </c>
      <c r="I176" s="243" t="s">
        <v>1908</v>
      </c>
      <c r="J176" s="243">
        <v>1</v>
      </c>
      <c r="K176" s="284"/>
    </row>
    <row r="177" spans="2:11" ht="15" customHeight="1" x14ac:dyDescent="0.35">
      <c r="B177" s="263"/>
      <c r="C177" s="243" t="s">
        <v>52</v>
      </c>
      <c r="D177" s="243"/>
      <c r="E177" s="243"/>
      <c r="F177" s="262" t="s">
        <v>1838</v>
      </c>
      <c r="G177" s="243"/>
      <c r="H177" s="243" t="s">
        <v>1909</v>
      </c>
      <c r="I177" s="243" t="s">
        <v>1840</v>
      </c>
      <c r="J177" s="243">
        <v>20</v>
      </c>
      <c r="K177" s="284"/>
    </row>
    <row r="178" spans="2:11" ht="15" customHeight="1" x14ac:dyDescent="0.35">
      <c r="B178" s="263"/>
      <c r="C178" s="243" t="s">
        <v>190</v>
      </c>
      <c r="D178" s="243"/>
      <c r="E178" s="243"/>
      <c r="F178" s="262" t="s">
        <v>1838</v>
      </c>
      <c r="G178" s="243"/>
      <c r="H178" s="243" t="s">
        <v>1910</v>
      </c>
      <c r="I178" s="243" t="s">
        <v>1840</v>
      </c>
      <c r="J178" s="243">
        <v>255</v>
      </c>
      <c r="K178" s="284"/>
    </row>
    <row r="179" spans="2:11" ht="15" customHeight="1" x14ac:dyDescent="0.35">
      <c r="B179" s="263"/>
      <c r="C179" s="243" t="s">
        <v>191</v>
      </c>
      <c r="D179" s="243"/>
      <c r="E179" s="243"/>
      <c r="F179" s="262" t="s">
        <v>1838</v>
      </c>
      <c r="G179" s="243"/>
      <c r="H179" s="243" t="s">
        <v>1803</v>
      </c>
      <c r="I179" s="243" t="s">
        <v>1840</v>
      </c>
      <c r="J179" s="243">
        <v>10</v>
      </c>
      <c r="K179" s="284"/>
    </row>
    <row r="180" spans="2:11" ht="15" customHeight="1" x14ac:dyDescent="0.35">
      <c r="B180" s="263"/>
      <c r="C180" s="243" t="s">
        <v>192</v>
      </c>
      <c r="D180" s="243"/>
      <c r="E180" s="243"/>
      <c r="F180" s="262" t="s">
        <v>1838</v>
      </c>
      <c r="G180" s="243"/>
      <c r="H180" s="243" t="s">
        <v>1911</v>
      </c>
      <c r="I180" s="243" t="s">
        <v>1872</v>
      </c>
      <c r="J180" s="243"/>
      <c r="K180" s="284"/>
    </row>
    <row r="181" spans="2:11" ht="15" customHeight="1" x14ac:dyDescent="0.35">
      <c r="B181" s="263"/>
      <c r="C181" s="243" t="s">
        <v>1912</v>
      </c>
      <c r="D181" s="243"/>
      <c r="E181" s="243"/>
      <c r="F181" s="262" t="s">
        <v>1838</v>
      </c>
      <c r="G181" s="243"/>
      <c r="H181" s="243" t="s">
        <v>1913</v>
      </c>
      <c r="I181" s="243" t="s">
        <v>1872</v>
      </c>
      <c r="J181" s="243"/>
      <c r="K181" s="284"/>
    </row>
    <row r="182" spans="2:11" ht="15" customHeight="1" x14ac:dyDescent="0.35">
      <c r="B182" s="263"/>
      <c r="C182" s="243" t="s">
        <v>1901</v>
      </c>
      <c r="D182" s="243"/>
      <c r="E182" s="243"/>
      <c r="F182" s="262" t="s">
        <v>1838</v>
      </c>
      <c r="G182" s="243"/>
      <c r="H182" s="243" t="s">
        <v>1914</v>
      </c>
      <c r="I182" s="243" t="s">
        <v>1872</v>
      </c>
      <c r="J182" s="243"/>
      <c r="K182" s="284"/>
    </row>
    <row r="183" spans="2:11" ht="15" customHeight="1" x14ac:dyDescent="0.35">
      <c r="B183" s="263"/>
      <c r="C183" s="243" t="s">
        <v>194</v>
      </c>
      <c r="D183" s="243"/>
      <c r="E183" s="243"/>
      <c r="F183" s="262" t="s">
        <v>1844</v>
      </c>
      <c r="G183" s="243"/>
      <c r="H183" s="243" t="s">
        <v>1915</v>
      </c>
      <c r="I183" s="243" t="s">
        <v>1840</v>
      </c>
      <c r="J183" s="243">
        <v>50</v>
      </c>
      <c r="K183" s="284"/>
    </row>
    <row r="184" spans="2:11" ht="15" customHeight="1" x14ac:dyDescent="0.35">
      <c r="B184" s="263"/>
      <c r="C184" s="243" t="s">
        <v>1916</v>
      </c>
      <c r="D184" s="243"/>
      <c r="E184" s="243"/>
      <c r="F184" s="262" t="s">
        <v>1844</v>
      </c>
      <c r="G184" s="243"/>
      <c r="H184" s="243" t="s">
        <v>1917</v>
      </c>
      <c r="I184" s="243" t="s">
        <v>1918</v>
      </c>
      <c r="J184" s="243"/>
      <c r="K184" s="284"/>
    </row>
    <row r="185" spans="2:11" ht="15" customHeight="1" x14ac:dyDescent="0.35">
      <c r="B185" s="263"/>
      <c r="C185" s="243" t="s">
        <v>1919</v>
      </c>
      <c r="D185" s="243"/>
      <c r="E185" s="243"/>
      <c r="F185" s="262" t="s">
        <v>1844</v>
      </c>
      <c r="G185" s="243"/>
      <c r="H185" s="243" t="s">
        <v>1920</v>
      </c>
      <c r="I185" s="243" t="s">
        <v>1918</v>
      </c>
      <c r="J185" s="243"/>
      <c r="K185" s="284"/>
    </row>
    <row r="186" spans="2:11" ht="15" customHeight="1" x14ac:dyDescent="0.35">
      <c r="B186" s="263"/>
      <c r="C186" s="243" t="s">
        <v>1921</v>
      </c>
      <c r="D186" s="243"/>
      <c r="E186" s="243"/>
      <c r="F186" s="262" t="s">
        <v>1844</v>
      </c>
      <c r="G186" s="243"/>
      <c r="H186" s="243" t="s">
        <v>1922</v>
      </c>
      <c r="I186" s="243" t="s">
        <v>1918</v>
      </c>
      <c r="J186" s="243"/>
      <c r="K186" s="284"/>
    </row>
    <row r="187" spans="2:11" ht="15" customHeight="1" x14ac:dyDescent="0.35">
      <c r="B187" s="263"/>
      <c r="C187" s="296" t="s">
        <v>1923</v>
      </c>
      <c r="D187" s="243"/>
      <c r="E187" s="243"/>
      <c r="F187" s="262" t="s">
        <v>1844</v>
      </c>
      <c r="G187" s="243"/>
      <c r="H187" s="243" t="s">
        <v>1924</v>
      </c>
      <c r="I187" s="243" t="s">
        <v>1925</v>
      </c>
      <c r="J187" s="297" t="s">
        <v>1926</v>
      </c>
      <c r="K187" s="284"/>
    </row>
    <row r="188" spans="2:11" ht="15" customHeight="1" x14ac:dyDescent="0.35">
      <c r="B188" s="263"/>
      <c r="C188" s="248" t="s">
        <v>41</v>
      </c>
      <c r="D188" s="243"/>
      <c r="E188" s="243"/>
      <c r="F188" s="262" t="s">
        <v>1838</v>
      </c>
      <c r="G188" s="243"/>
      <c r="H188" s="239" t="s">
        <v>1927</v>
      </c>
      <c r="I188" s="243" t="s">
        <v>1928</v>
      </c>
      <c r="J188" s="243"/>
      <c r="K188" s="284"/>
    </row>
    <row r="189" spans="2:11" ht="15" customHeight="1" x14ac:dyDescent="0.35">
      <c r="B189" s="263"/>
      <c r="C189" s="248" t="s">
        <v>1929</v>
      </c>
      <c r="D189" s="243"/>
      <c r="E189" s="243"/>
      <c r="F189" s="262" t="s">
        <v>1838</v>
      </c>
      <c r="G189" s="243"/>
      <c r="H189" s="243" t="s">
        <v>1930</v>
      </c>
      <c r="I189" s="243" t="s">
        <v>1872</v>
      </c>
      <c r="J189" s="243"/>
      <c r="K189" s="284"/>
    </row>
    <row r="190" spans="2:11" ht="15" customHeight="1" x14ac:dyDescent="0.35">
      <c r="B190" s="263"/>
      <c r="C190" s="248" t="s">
        <v>1931</v>
      </c>
      <c r="D190" s="243"/>
      <c r="E190" s="243"/>
      <c r="F190" s="262" t="s">
        <v>1838</v>
      </c>
      <c r="G190" s="243"/>
      <c r="H190" s="243" t="s">
        <v>1932</v>
      </c>
      <c r="I190" s="243" t="s">
        <v>1872</v>
      </c>
      <c r="J190" s="243"/>
      <c r="K190" s="284"/>
    </row>
    <row r="191" spans="2:11" ht="15" customHeight="1" x14ac:dyDescent="0.35">
      <c r="B191" s="263"/>
      <c r="C191" s="248" t="s">
        <v>1933</v>
      </c>
      <c r="D191" s="243"/>
      <c r="E191" s="243"/>
      <c r="F191" s="262" t="s">
        <v>1844</v>
      </c>
      <c r="G191" s="243"/>
      <c r="H191" s="243" t="s">
        <v>1934</v>
      </c>
      <c r="I191" s="243" t="s">
        <v>1872</v>
      </c>
      <c r="J191" s="243"/>
      <c r="K191" s="284"/>
    </row>
    <row r="192" spans="2:11" ht="15" customHeight="1" x14ac:dyDescent="0.35">
      <c r="B192" s="290"/>
      <c r="C192" s="298"/>
      <c r="D192" s="272"/>
      <c r="E192" s="272"/>
      <c r="F192" s="272"/>
      <c r="G192" s="272"/>
      <c r="H192" s="272"/>
      <c r="I192" s="272"/>
      <c r="J192" s="272"/>
      <c r="K192" s="291"/>
    </row>
    <row r="193" spans="2:11" ht="18.75" customHeight="1" x14ac:dyDescent="0.35">
      <c r="B193" s="239"/>
      <c r="C193" s="243"/>
      <c r="D193" s="243"/>
      <c r="E193" s="243"/>
      <c r="F193" s="262"/>
      <c r="G193" s="243"/>
      <c r="H193" s="243"/>
      <c r="I193" s="243"/>
      <c r="J193" s="243"/>
      <c r="K193" s="239"/>
    </row>
    <row r="194" spans="2:11" ht="18.75" customHeight="1" x14ac:dyDescent="0.35">
      <c r="B194" s="239"/>
      <c r="C194" s="243"/>
      <c r="D194" s="243"/>
      <c r="E194" s="243"/>
      <c r="F194" s="262"/>
      <c r="G194" s="243"/>
      <c r="H194" s="243"/>
      <c r="I194" s="243"/>
      <c r="J194" s="243"/>
      <c r="K194" s="239"/>
    </row>
    <row r="195" spans="2:11" ht="18.75" customHeight="1" x14ac:dyDescent="0.35">
      <c r="B195" s="249"/>
      <c r="C195" s="249"/>
      <c r="D195" s="249"/>
      <c r="E195" s="249"/>
      <c r="F195" s="249"/>
      <c r="G195" s="249"/>
      <c r="H195" s="249"/>
      <c r="I195" s="249"/>
      <c r="J195" s="249"/>
      <c r="K195" s="249"/>
    </row>
    <row r="196" spans="2:11" x14ac:dyDescent="0.35">
      <c r="B196" s="231"/>
      <c r="C196" s="232"/>
      <c r="D196" s="232"/>
      <c r="E196" s="232"/>
      <c r="F196" s="232"/>
      <c r="G196" s="232"/>
      <c r="H196" s="232"/>
      <c r="I196" s="232"/>
      <c r="J196" s="232"/>
      <c r="K196" s="233"/>
    </row>
    <row r="197" spans="2:11" ht="20.5" x14ac:dyDescent="0.35">
      <c r="B197" s="234"/>
      <c r="C197" s="355" t="s">
        <v>1935</v>
      </c>
      <c r="D197" s="355"/>
      <c r="E197" s="355"/>
      <c r="F197" s="355"/>
      <c r="G197" s="355"/>
      <c r="H197" s="355"/>
      <c r="I197" s="355"/>
      <c r="J197" s="355"/>
      <c r="K197" s="235"/>
    </row>
    <row r="198" spans="2:11" ht="25.5" customHeight="1" x14ac:dyDescent="0.35">
      <c r="B198" s="234"/>
      <c r="C198" s="299" t="s">
        <v>1936</v>
      </c>
      <c r="D198" s="299"/>
      <c r="E198" s="299"/>
      <c r="F198" s="299" t="s">
        <v>1937</v>
      </c>
      <c r="G198" s="300"/>
      <c r="H198" s="360" t="s">
        <v>1938</v>
      </c>
      <c r="I198" s="360"/>
      <c r="J198" s="360"/>
      <c r="K198" s="235"/>
    </row>
    <row r="199" spans="2:11" ht="5.25" customHeight="1" x14ac:dyDescent="0.35">
      <c r="B199" s="263"/>
      <c r="C199" s="260"/>
      <c r="D199" s="260"/>
      <c r="E199" s="260"/>
      <c r="F199" s="260"/>
      <c r="G199" s="243"/>
      <c r="H199" s="260"/>
      <c r="I199" s="260"/>
      <c r="J199" s="260"/>
      <c r="K199" s="284"/>
    </row>
    <row r="200" spans="2:11" ht="15" customHeight="1" x14ac:dyDescent="0.35">
      <c r="B200" s="263"/>
      <c r="C200" s="243" t="s">
        <v>1928</v>
      </c>
      <c r="D200" s="243"/>
      <c r="E200" s="243"/>
      <c r="F200" s="262" t="s">
        <v>42</v>
      </c>
      <c r="G200" s="243"/>
      <c r="H200" s="357" t="s">
        <v>1939</v>
      </c>
      <c r="I200" s="357"/>
      <c r="J200" s="357"/>
      <c r="K200" s="284"/>
    </row>
    <row r="201" spans="2:11" ht="15" customHeight="1" x14ac:dyDescent="0.35">
      <c r="B201" s="263"/>
      <c r="C201" s="269"/>
      <c r="D201" s="243"/>
      <c r="E201" s="243"/>
      <c r="F201" s="262" t="s">
        <v>43</v>
      </c>
      <c r="G201" s="243"/>
      <c r="H201" s="357" t="s">
        <v>1940</v>
      </c>
      <c r="I201" s="357"/>
      <c r="J201" s="357"/>
      <c r="K201" s="284"/>
    </row>
    <row r="202" spans="2:11" ht="15" customHeight="1" x14ac:dyDescent="0.35">
      <c r="B202" s="263"/>
      <c r="C202" s="269"/>
      <c r="D202" s="243"/>
      <c r="E202" s="243"/>
      <c r="F202" s="262" t="s">
        <v>46</v>
      </c>
      <c r="G202" s="243"/>
      <c r="H202" s="357" t="s">
        <v>1941</v>
      </c>
      <c r="I202" s="357"/>
      <c r="J202" s="357"/>
      <c r="K202" s="284"/>
    </row>
    <row r="203" spans="2:11" ht="15" customHeight="1" x14ac:dyDescent="0.35">
      <c r="B203" s="263"/>
      <c r="C203" s="243"/>
      <c r="D203" s="243"/>
      <c r="E203" s="243"/>
      <c r="F203" s="262" t="s">
        <v>44</v>
      </c>
      <c r="G203" s="243"/>
      <c r="H203" s="357" t="s">
        <v>1942</v>
      </c>
      <c r="I203" s="357"/>
      <c r="J203" s="357"/>
      <c r="K203" s="284"/>
    </row>
    <row r="204" spans="2:11" ht="15" customHeight="1" x14ac:dyDescent="0.35">
      <c r="B204" s="263"/>
      <c r="C204" s="243"/>
      <c r="D204" s="243"/>
      <c r="E204" s="243"/>
      <c r="F204" s="262" t="s">
        <v>45</v>
      </c>
      <c r="G204" s="243"/>
      <c r="H204" s="357" t="s">
        <v>1943</v>
      </c>
      <c r="I204" s="357"/>
      <c r="J204" s="357"/>
      <c r="K204" s="284"/>
    </row>
    <row r="205" spans="2:11" ht="15" customHeight="1" x14ac:dyDescent="0.35">
      <c r="B205" s="263"/>
      <c r="C205" s="243"/>
      <c r="D205" s="243"/>
      <c r="E205" s="243"/>
      <c r="F205" s="262"/>
      <c r="G205" s="243"/>
      <c r="H205" s="243"/>
      <c r="I205" s="243"/>
      <c r="J205" s="243"/>
      <c r="K205" s="284"/>
    </row>
    <row r="206" spans="2:11" ht="15" customHeight="1" x14ac:dyDescent="0.35">
      <c r="B206" s="263"/>
      <c r="C206" s="243" t="s">
        <v>1884</v>
      </c>
      <c r="D206" s="243"/>
      <c r="E206" s="243"/>
      <c r="F206" s="262" t="s">
        <v>78</v>
      </c>
      <c r="G206" s="243"/>
      <c r="H206" s="357" t="s">
        <v>1944</v>
      </c>
      <c r="I206" s="357"/>
      <c r="J206" s="357"/>
      <c r="K206" s="284"/>
    </row>
    <row r="207" spans="2:11" ht="15" customHeight="1" x14ac:dyDescent="0.35">
      <c r="B207" s="263"/>
      <c r="C207" s="269"/>
      <c r="D207" s="243"/>
      <c r="E207" s="243"/>
      <c r="F207" s="262" t="s">
        <v>1781</v>
      </c>
      <c r="G207" s="243"/>
      <c r="H207" s="357" t="s">
        <v>1782</v>
      </c>
      <c r="I207" s="357"/>
      <c r="J207" s="357"/>
      <c r="K207" s="284"/>
    </row>
    <row r="208" spans="2:11" ht="15" customHeight="1" x14ac:dyDescent="0.35">
      <c r="B208" s="263"/>
      <c r="C208" s="243"/>
      <c r="D208" s="243"/>
      <c r="E208" s="243"/>
      <c r="F208" s="262" t="s">
        <v>1779</v>
      </c>
      <c r="G208" s="243"/>
      <c r="H208" s="357" t="s">
        <v>1945</v>
      </c>
      <c r="I208" s="357"/>
      <c r="J208" s="357"/>
      <c r="K208" s="284"/>
    </row>
    <row r="209" spans="2:11" ht="15" customHeight="1" x14ac:dyDescent="0.35">
      <c r="B209" s="301"/>
      <c r="C209" s="269"/>
      <c r="D209" s="269"/>
      <c r="E209" s="269"/>
      <c r="F209" s="262" t="s">
        <v>1783</v>
      </c>
      <c r="G209" s="248"/>
      <c r="H209" s="361" t="s">
        <v>1784</v>
      </c>
      <c r="I209" s="361"/>
      <c r="J209" s="361"/>
      <c r="K209" s="302"/>
    </row>
    <row r="210" spans="2:11" ht="15" customHeight="1" x14ac:dyDescent="0.35">
      <c r="B210" s="301"/>
      <c r="C210" s="269"/>
      <c r="D210" s="269"/>
      <c r="E210" s="269"/>
      <c r="F210" s="262" t="s">
        <v>1785</v>
      </c>
      <c r="G210" s="248"/>
      <c r="H210" s="361" t="s">
        <v>1764</v>
      </c>
      <c r="I210" s="361"/>
      <c r="J210" s="361"/>
      <c r="K210" s="302"/>
    </row>
    <row r="211" spans="2:11" ht="15" customHeight="1" x14ac:dyDescent="0.35">
      <c r="B211" s="301"/>
      <c r="C211" s="269"/>
      <c r="D211" s="269"/>
      <c r="E211" s="269"/>
      <c r="F211" s="303"/>
      <c r="G211" s="248"/>
      <c r="H211" s="304"/>
      <c r="I211" s="304"/>
      <c r="J211" s="304"/>
      <c r="K211" s="302"/>
    </row>
    <row r="212" spans="2:11" ht="15" customHeight="1" x14ac:dyDescent="0.35">
      <c r="B212" s="301"/>
      <c r="C212" s="243" t="s">
        <v>1908</v>
      </c>
      <c r="D212" s="269"/>
      <c r="E212" s="269"/>
      <c r="F212" s="262">
        <v>1</v>
      </c>
      <c r="G212" s="248"/>
      <c r="H212" s="361" t="s">
        <v>1946</v>
      </c>
      <c r="I212" s="361"/>
      <c r="J212" s="361"/>
      <c r="K212" s="302"/>
    </row>
    <row r="213" spans="2:11" ht="15" customHeight="1" x14ac:dyDescent="0.35">
      <c r="B213" s="301"/>
      <c r="C213" s="269"/>
      <c r="D213" s="269"/>
      <c r="E213" s="269"/>
      <c r="F213" s="262">
        <v>2</v>
      </c>
      <c r="G213" s="248"/>
      <c r="H213" s="361" t="s">
        <v>1947</v>
      </c>
      <c r="I213" s="361"/>
      <c r="J213" s="361"/>
      <c r="K213" s="302"/>
    </row>
    <row r="214" spans="2:11" ht="15" customHeight="1" x14ac:dyDescent="0.35">
      <c r="B214" s="301"/>
      <c r="C214" s="269"/>
      <c r="D214" s="269"/>
      <c r="E214" s="269"/>
      <c r="F214" s="262">
        <v>3</v>
      </c>
      <c r="G214" s="248"/>
      <c r="H214" s="361" t="s">
        <v>1948</v>
      </c>
      <c r="I214" s="361"/>
      <c r="J214" s="361"/>
      <c r="K214" s="302"/>
    </row>
    <row r="215" spans="2:11" ht="15" customHeight="1" x14ac:dyDescent="0.35">
      <c r="B215" s="301"/>
      <c r="C215" s="269"/>
      <c r="D215" s="269"/>
      <c r="E215" s="269"/>
      <c r="F215" s="262">
        <v>4</v>
      </c>
      <c r="G215" s="248"/>
      <c r="H215" s="361" t="s">
        <v>1949</v>
      </c>
      <c r="I215" s="361"/>
      <c r="J215" s="361"/>
      <c r="K215" s="302"/>
    </row>
    <row r="216" spans="2:11" ht="12.75" customHeight="1" x14ac:dyDescent="0.35">
      <c r="B216" s="305"/>
      <c r="C216" s="306"/>
      <c r="D216" s="306"/>
      <c r="E216" s="306"/>
      <c r="F216" s="306"/>
      <c r="G216" s="306"/>
      <c r="H216" s="306"/>
      <c r="I216" s="306"/>
      <c r="J216" s="306"/>
      <c r="K216" s="307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1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5"/>
  <cols>
    <col min="1" max="1" width="8.375" customWidth="1"/>
    <col min="2" max="2" width="1.625" customWidth="1"/>
    <col min="3" max="3" width="4.125" customWidth="1"/>
    <col min="4" max="4" width="4.375" customWidth="1"/>
    <col min="5" max="5" width="17.125" customWidth="1"/>
    <col min="6" max="6" width="75" customWidth="1"/>
    <col min="7" max="7" width="8.625" customWidth="1"/>
    <col min="8" max="8" width="11.125" customWidth="1"/>
    <col min="9" max="9" width="12.625" style="98" customWidth="1"/>
    <col min="10" max="10" width="23.5" customWidth="1"/>
    <col min="11" max="11" width="15.5" customWidth="1"/>
    <col min="13" max="18" width="9.375" hidden="1"/>
    <col min="19" max="19" width="8.125" hidden="1" customWidth="1"/>
    <col min="20" max="20" width="29.625" hidden="1" customWidth="1"/>
    <col min="21" max="21" width="16.375" hidden="1" customWidth="1"/>
    <col min="22" max="22" width="12.375" customWidth="1"/>
    <col min="23" max="23" width="16.375" customWidth="1"/>
    <col min="24" max="24" width="12.375" customWidth="1"/>
    <col min="25" max="25" width="15" customWidth="1"/>
    <col min="26" max="26" width="11" customWidth="1"/>
    <col min="27" max="27" width="15" customWidth="1"/>
    <col min="28" max="28" width="16.375" customWidth="1"/>
    <col min="29" max="29" width="11" customWidth="1"/>
    <col min="30" max="30" width="15" customWidth="1"/>
    <col min="31" max="31" width="16.375" customWidth="1"/>
    <col min="44" max="65" width="9.375" hidden="1"/>
  </cols>
  <sheetData>
    <row r="1" spans="1:70" ht="21.75" customHeight="1" x14ac:dyDescent="0.35">
      <c r="A1" s="20"/>
      <c r="B1" s="99"/>
      <c r="C1" s="99"/>
      <c r="D1" s="100" t="s">
        <v>1</v>
      </c>
      <c r="E1" s="99"/>
      <c r="F1" s="101" t="s">
        <v>151</v>
      </c>
      <c r="G1" s="349" t="s">
        <v>152</v>
      </c>
      <c r="H1" s="349"/>
      <c r="I1" s="102"/>
      <c r="J1" s="101" t="s">
        <v>153</v>
      </c>
      <c r="K1" s="100" t="s">
        <v>154</v>
      </c>
      <c r="L1" s="101" t="s">
        <v>155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7" customHeight="1" x14ac:dyDescent="0.35">
      <c r="L2" s="313" t="s">
        <v>8</v>
      </c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23" t="s">
        <v>84</v>
      </c>
    </row>
    <row r="3" spans="1:70" ht="7" customHeight="1" x14ac:dyDescent="0.35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81</v>
      </c>
    </row>
    <row r="4" spans="1:70" ht="37" customHeight="1" x14ac:dyDescent="0.35">
      <c r="B4" s="27"/>
      <c r="C4" s="28"/>
      <c r="D4" s="29" t="s">
        <v>156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7" customHeight="1" x14ac:dyDescent="0.35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x14ac:dyDescent="0.3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 x14ac:dyDescent="0.35">
      <c r="B7" s="27"/>
      <c r="C7" s="28"/>
      <c r="D7" s="28"/>
      <c r="E7" s="350" t="str">
        <f>'Rekapitulace stavby'!K6</f>
        <v>Nové pracoviště magnetické rezonance a interního příjmu včetně reorganizace 1.PP</v>
      </c>
      <c r="F7" s="351"/>
      <c r="G7" s="351"/>
      <c r="H7" s="351"/>
      <c r="I7" s="104"/>
      <c r="J7" s="28"/>
      <c r="K7" s="30"/>
    </row>
    <row r="8" spans="1:70" s="1" customFormat="1" x14ac:dyDescent="0.35">
      <c r="B8" s="40"/>
      <c r="C8" s="41"/>
      <c r="D8" s="36" t="s">
        <v>157</v>
      </c>
      <c r="E8" s="41"/>
      <c r="F8" s="41"/>
      <c r="G8" s="41"/>
      <c r="H8" s="41"/>
      <c r="I8" s="105"/>
      <c r="J8" s="41"/>
      <c r="K8" s="44"/>
    </row>
    <row r="9" spans="1:70" s="1" customFormat="1" ht="37" customHeight="1" x14ac:dyDescent="0.35">
      <c r="B9" s="40"/>
      <c r="C9" s="41"/>
      <c r="D9" s="41"/>
      <c r="E9" s="352" t="s">
        <v>1615</v>
      </c>
      <c r="F9" s="353"/>
      <c r="G9" s="353"/>
      <c r="H9" s="353"/>
      <c r="I9" s="105"/>
      <c r="J9" s="41"/>
      <c r="K9" s="44"/>
    </row>
    <row r="10" spans="1:70" s="1" customFormat="1" x14ac:dyDescent="0.35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" customHeight="1" x14ac:dyDescent="0.35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" customHeight="1" x14ac:dyDescent="0.35">
      <c r="B12" s="40"/>
      <c r="C12" s="41"/>
      <c r="D12" s="36" t="s">
        <v>23</v>
      </c>
      <c r="E12" s="41"/>
      <c r="F12" s="34" t="s">
        <v>24</v>
      </c>
      <c r="G12" s="41"/>
      <c r="H12" s="41"/>
      <c r="I12" s="106" t="s">
        <v>25</v>
      </c>
      <c r="J12" s="107" t="str">
        <f>'Rekapitulace stavby'!AN8</f>
        <v>8. 2. 2018</v>
      </c>
      <c r="K12" s="44"/>
    </row>
    <row r="13" spans="1:70" s="1" customFormat="1" ht="10.75" customHeight="1" x14ac:dyDescent="0.35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" customHeight="1" x14ac:dyDescent="0.35">
      <c r="B14" s="40"/>
      <c r="C14" s="41"/>
      <c r="D14" s="36" t="s">
        <v>27</v>
      </c>
      <c r="E14" s="41"/>
      <c r="F14" s="41"/>
      <c r="G14" s="41"/>
      <c r="H14" s="41"/>
      <c r="I14" s="106" t="s">
        <v>28</v>
      </c>
      <c r="J14" s="34" t="s">
        <v>5</v>
      </c>
      <c r="K14" s="44"/>
    </row>
    <row r="15" spans="1:70" s="1" customFormat="1" ht="18" customHeight="1" x14ac:dyDescent="0.35">
      <c r="B15" s="40"/>
      <c r="C15" s="41"/>
      <c r="D15" s="41"/>
      <c r="E15" s="34" t="s">
        <v>29</v>
      </c>
      <c r="F15" s="41"/>
      <c r="G15" s="41"/>
      <c r="H15" s="41"/>
      <c r="I15" s="106" t="s">
        <v>30</v>
      </c>
      <c r="J15" s="34" t="s">
        <v>5</v>
      </c>
      <c r="K15" s="44"/>
    </row>
    <row r="16" spans="1:70" s="1" customFormat="1" ht="7" customHeight="1" x14ac:dyDescent="0.35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" customHeight="1" x14ac:dyDescent="0.35">
      <c r="B17" s="40"/>
      <c r="C17" s="41"/>
      <c r="D17" s="36" t="s">
        <v>31</v>
      </c>
      <c r="E17" s="41"/>
      <c r="F17" s="41"/>
      <c r="G17" s="41"/>
      <c r="H17" s="41"/>
      <c r="I17" s="106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5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7" customHeight="1" x14ac:dyDescent="0.35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" customHeight="1" x14ac:dyDescent="0.35">
      <c r="B20" s="40"/>
      <c r="C20" s="41"/>
      <c r="D20" s="36" t="s">
        <v>33</v>
      </c>
      <c r="E20" s="41"/>
      <c r="F20" s="41"/>
      <c r="G20" s="41"/>
      <c r="H20" s="41"/>
      <c r="I20" s="106" t="s">
        <v>28</v>
      </c>
      <c r="J20" s="34" t="s">
        <v>5</v>
      </c>
      <c r="K20" s="44"/>
    </row>
    <row r="21" spans="2:11" s="1" customFormat="1" ht="18" customHeight="1" x14ac:dyDescent="0.35">
      <c r="B21" s="40"/>
      <c r="C21" s="41"/>
      <c r="D21" s="41"/>
      <c r="E21" s="34" t="s">
        <v>34</v>
      </c>
      <c r="F21" s="41"/>
      <c r="G21" s="41"/>
      <c r="H21" s="41"/>
      <c r="I21" s="106" t="s">
        <v>30</v>
      </c>
      <c r="J21" s="34" t="s">
        <v>5</v>
      </c>
      <c r="K21" s="44"/>
    </row>
    <row r="22" spans="2:11" s="1" customFormat="1" ht="7" customHeight="1" x14ac:dyDescent="0.35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" customHeight="1" x14ac:dyDescent="0.35">
      <c r="B23" s="40"/>
      <c r="C23" s="41"/>
      <c r="D23" s="36" t="s">
        <v>36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 x14ac:dyDescent="0.35">
      <c r="B24" s="108"/>
      <c r="C24" s="109"/>
      <c r="D24" s="109"/>
      <c r="E24" s="338" t="s">
        <v>5</v>
      </c>
      <c r="F24" s="338"/>
      <c r="G24" s="338"/>
      <c r="H24" s="338"/>
      <c r="I24" s="110"/>
      <c r="J24" s="109"/>
      <c r="K24" s="111"/>
    </row>
    <row r="25" spans="2:11" s="1" customFormat="1" ht="7" customHeight="1" x14ac:dyDescent="0.35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7" customHeight="1" x14ac:dyDescent="0.35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4" customHeight="1" x14ac:dyDescent="0.35">
      <c r="B27" s="40"/>
      <c r="C27" s="41"/>
      <c r="D27" s="114" t="s">
        <v>37</v>
      </c>
      <c r="E27" s="41"/>
      <c r="F27" s="41"/>
      <c r="G27" s="41"/>
      <c r="H27" s="41"/>
      <c r="I27" s="105"/>
      <c r="J27" s="115">
        <f>ROUND(J78,2)</f>
        <v>0</v>
      </c>
      <c r="K27" s="44"/>
    </row>
    <row r="28" spans="2:11" s="1" customFormat="1" ht="7" customHeight="1" x14ac:dyDescent="0.35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" customHeight="1" x14ac:dyDescent="0.35">
      <c r="B29" s="40"/>
      <c r="C29" s="41"/>
      <c r="D29" s="41"/>
      <c r="E29" s="41"/>
      <c r="F29" s="45" t="s">
        <v>39</v>
      </c>
      <c r="G29" s="41"/>
      <c r="H29" s="41"/>
      <c r="I29" s="116" t="s">
        <v>38</v>
      </c>
      <c r="J29" s="45" t="s">
        <v>40</v>
      </c>
      <c r="K29" s="44"/>
    </row>
    <row r="30" spans="2:11" s="1" customFormat="1" ht="14.4" customHeight="1" x14ac:dyDescent="0.35">
      <c r="B30" s="40"/>
      <c r="C30" s="41"/>
      <c r="D30" s="48" t="s">
        <v>41</v>
      </c>
      <c r="E30" s="48" t="s">
        <v>42</v>
      </c>
      <c r="F30" s="117">
        <f>ROUND(SUM(BE78:BE80), 2)</f>
        <v>0</v>
      </c>
      <c r="G30" s="41"/>
      <c r="H30" s="41"/>
      <c r="I30" s="118">
        <v>0.21</v>
      </c>
      <c r="J30" s="117">
        <f>ROUND(ROUND((SUM(BE78:BE80)), 2)*I30, 2)</f>
        <v>0</v>
      </c>
      <c r="K30" s="44"/>
    </row>
    <row r="31" spans="2:11" s="1" customFormat="1" ht="14.4" customHeight="1" x14ac:dyDescent="0.35">
      <c r="B31" s="40"/>
      <c r="C31" s="41"/>
      <c r="D31" s="41"/>
      <c r="E31" s="48" t="s">
        <v>43</v>
      </c>
      <c r="F31" s="117">
        <f>ROUND(SUM(BF78:BF80), 2)</f>
        <v>0</v>
      </c>
      <c r="G31" s="41"/>
      <c r="H31" s="41"/>
      <c r="I31" s="118">
        <v>0.15</v>
      </c>
      <c r="J31" s="117">
        <f>ROUND(ROUND((SUM(BF78:BF80)), 2)*I31, 2)</f>
        <v>0</v>
      </c>
      <c r="K31" s="44"/>
    </row>
    <row r="32" spans="2:11" s="1" customFormat="1" ht="14.4" hidden="1" customHeight="1" x14ac:dyDescent="0.35">
      <c r="B32" s="40"/>
      <c r="C32" s="41"/>
      <c r="D32" s="41"/>
      <c r="E32" s="48" t="s">
        <v>44</v>
      </c>
      <c r="F32" s="117">
        <f>ROUND(SUM(BG78:BG80),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" hidden="1" customHeight="1" x14ac:dyDescent="0.35">
      <c r="B33" s="40"/>
      <c r="C33" s="41"/>
      <c r="D33" s="41"/>
      <c r="E33" s="48" t="s">
        <v>45</v>
      </c>
      <c r="F33" s="117">
        <f>ROUND(SUM(BH78:BH80),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" hidden="1" customHeight="1" x14ac:dyDescent="0.35">
      <c r="B34" s="40"/>
      <c r="C34" s="41"/>
      <c r="D34" s="41"/>
      <c r="E34" s="48" t="s">
        <v>46</v>
      </c>
      <c r="F34" s="117">
        <f>ROUND(SUM(BI78:BI80),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7" customHeight="1" x14ac:dyDescent="0.35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4" customHeight="1" x14ac:dyDescent="0.35">
      <c r="B36" s="40"/>
      <c r="C36" s="119"/>
      <c r="D36" s="120" t="s">
        <v>47</v>
      </c>
      <c r="E36" s="70"/>
      <c r="F36" s="70"/>
      <c r="G36" s="121" t="s">
        <v>48</v>
      </c>
      <c r="H36" s="122" t="s">
        <v>49</v>
      </c>
      <c r="I36" s="123"/>
      <c r="J36" s="124">
        <f>SUM(J27:J34)</f>
        <v>0</v>
      </c>
      <c r="K36" s="125"/>
    </row>
    <row r="37" spans="2:11" s="1" customFormat="1" ht="14.4" customHeight="1" x14ac:dyDescent="0.35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7" customHeight="1" x14ac:dyDescent="0.35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7" customHeight="1" x14ac:dyDescent="0.35">
      <c r="B42" s="40"/>
      <c r="C42" s="29" t="s">
        <v>159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7" customHeight="1" x14ac:dyDescent="0.35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" customHeight="1" x14ac:dyDescent="0.35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 x14ac:dyDescent="0.35">
      <c r="B45" s="40"/>
      <c r="C45" s="41"/>
      <c r="D45" s="41"/>
      <c r="E45" s="350" t="str">
        <f>E7</f>
        <v>Nové pracoviště magnetické rezonance a interního příjmu včetně reorganizace 1.PP</v>
      </c>
      <c r="F45" s="351"/>
      <c r="G45" s="351"/>
      <c r="H45" s="351"/>
      <c r="I45" s="105"/>
      <c r="J45" s="41"/>
      <c r="K45" s="44"/>
    </row>
    <row r="46" spans="2:11" s="1" customFormat="1" ht="14.4" customHeight="1" x14ac:dyDescent="0.35">
      <c r="B46" s="40"/>
      <c r="C46" s="36" t="s">
        <v>157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 x14ac:dyDescent="0.35">
      <c r="B47" s="40"/>
      <c r="C47" s="41"/>
      <c r="D47" s="41"/>
      <c r="E47" s="352" t="str">
        <f>E9</f>
        <v>02 - Prvotní vybavení - nenaceňovat</v>
      </c>
      <c r="F47" s="353"/>
      <c r="G47" s="353"/>
      <c r="H47" s="353"/>
      <c r="I47" s="105"/>
      <c r="J47" s="41"/>
      <c r="K47" s="44"/>
    </row>
    <row r="48" spans="2:11" s="1" customFormat="1" ht="7" customHeight="1" x14ac:dyDescent="0.35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 x14ac:dyDescent="0.35">
      <c r="B49" s="40"/>
      <c r="C49" s="36" t="s">
        <v>23</v>
      </c>
      <c r="D49" s="41"/>
      <c r="E49" s="41"/>
      <c r="F49" s="34" t="str">
        <f>F12</f>
        <v>pavilon I,Nemocnice Děčín</v>
      </c>
      <c r="G49" s="41"/>
      <c r="H49" s="41"/>
      <c r="I49" s="106" t="s">
        <v>25</v>
      </c>
      <c r="J49" s="107" t="str">
        <f>IF(J12="","",J12)</f>
        <v>8. 2. 2018</v>
      </c>
      <c r="K49" s="44"/>
    </row>
    <row r="50" spans="2:47" s="1" customFormat="1" ht="7" customHeight="1" x14ac:dyDescent="0.35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x14ac:dyDescent="0.35">
      <c r="B51" s="40"/>
      <c r="C51" s="36" t="s">
        <v>27</v>
      </c>
      <c r="D51" s="41"/>
      <c r="E51" s="41"/>
      <c r="F51" s="34" t="str">
        <f>E15</f>
        <v>Krajská zdravotní, a.s. - Nemocnice Děčín, o.z.</v>
      </c>
      <c r="G51" s="41"/>
      <c r="H51" s="41"/>
      <c r="I51" s="106" t="s">
        <v>33</v>
      </c>
      <c r="J51" s="338" t="str">
        <f>E21</f>
        <v>JIKA CZ, ing Jiří Slánský</v>
      </c>
      <c r="K51" s="44"/>
    </row>
    <row r="52" spans="2:47" s="1" customFormat="1" ht="14.4" customHeight="1" x14ac:dyDescent="0.35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05"/>
      <c r="J52" s="345"/>
      <c r="K52" s="44"/>
    </row>
    <row r="53" spans="2:47" s="1" customFormat="1" ht="10.25" customHeight="1" x14ac:dyDescent="0.35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 x14ac:dyDescent="0.35">
      <c r="B54" s="40"/>
      <c r="C54" s="129" t="s">
        <v>160</v>
      </c>
      <c r="D54" s="119"/>
      <c r="E54" s="119"/>
      <c r="F54" s="119"/>
      <c r="G54" s="119"/>
      <c r="H54" s="119"/>
      <c r="I54" s="130"/>
      <c r="J54" s="131" t="s">
        <v>161</v>
      </c>
      <c r="K54" s="132"/>
    </row>
    <row r="55" spans="2:47" s="1" customFormat="1" ht="10.25" customHeight="1" x14ac:dyDescent="0.35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 x14ac:dyDescent="0.35">
      <c r="B56" s="40"/>
      <c r="C56" s="133" t="s">
        <v>162</v>
      </c>
      <c r="D56" s="41"/>
      <c r="E56" s="41"/>
      <c r="F56" s="41"/>
      <c r="G56" s="41"/>
      <c r="H56" s="41"/>
      <c r="I56" s="105"/>
      <c r="J56" s="115">
        <f>J78</f>
        <v>0</v>
      </c>
      <c r="K56" s="44"/>
      <c r="AU56" s="23" t="s">
        <v>163</v>
      </c>
    </row>
    <row r="57" spans="2:47" s="7" customFormat="1" ht="25" customHeight="1" x14ac:dyDescent="0.35">
      <c r="B57" s="134"/>
      <c r="C57" s="135"/>
      <c r="D57" s="136" t="s">
        <v>173</v>
      </c>
      <c r="E57" s="137"/>
      <c r="F57" s="137"/>
      <c r="G57" s="137"/>
      <c r="H57" s="137"/>
      <c r="I57" s="138"/>
      <c r="J57" s="139">
        <f>J79</f>
        <v>0</v>
      </c>
      <c r="K57" s="140"/>
    </row>
    <row r="58" spans="2:47" s="8" customFormat="1" ht="19.899999999999999" customHeight="1" x14ac:dyDescent="0.35">
      <c r="B58" s="141"/>
      <c r="C58" s="142"/>
      <c r="D58" s="143" t="s">
        <v>1616</v>
      </c>
      <c r="E58" s="144"/>
      <c r="F58" s="144"/>
      <c r="G58" s="144"/>
      <c r="H58" s="144"/>
      <c r="I58" s="145"/>
      <c r="J58" s="146">
        <f>J80</f>
        <v>0</v>
      </c>
      <c r="K58" s="147"/>
    </row>
    <row r="59" spans="2:47" s="1" customFormat="1" ht="21.75" customHeight="1" x14ac:dyDescent="0.35">
      <c r="B59" s="40"/>
      <c r="C59" s="41"/>
      <c r="D59" s="41"/>
      <c r="E59" s="41"/>
      <c r="F59" s="41"/>
      <c r="G59" s="41"/>
      <c r="H59" s="41"/>
      <c r="I59" s="105"/>
      <c r="J59" s="41"/>
      <c r="K59" s="44"/>
    </row>
    <row r="60" spans="2:47" s="1" customFormat="1" ht="7" customHeight="1" x14ac:dyDescent="0.35">
      <c r="B60" s="55"/>
      <c r="C60" s="56"/>
      <c r="D60" s="56"/>
      <c r="E60" s="56"/>
      <c r="F60" s="56"/>
      <c r="G60" s="56"/>
      <c r="H60" s="56"/>
      <c r="I60" s="126"/>
      <c r="J60" s="56"/>
      <c r="K60" s="57"/>
    </row>
    <row r="64" spans="2:47" s="1" customFormat="1" ht="7" customHeight="1" x14ac:dyDescent="0.35">
      <c r="B64" s="58"/>
      <c r="C64" s="59"/>
      <c r="D64" s="59"/>
      <c r="E64" s="59"/>
      <c r="F64" s="59"/>
      <c r="G64" s="59"/>
      <c r="H64" s="59"/>
      <c r="I64" s="127"/>
      <c r="J64" s="59"/>
      <c r="K64" s="59"/>
      <c r="L64" s="40"/>
    </row>
    <row r="65" spans="2:63" s="1" customFormat="1" ht="37" customHeight="1" x14ac:dyDescent="0.35">
      <c r="B65" s="40"/>
      <c r="C65" s="60" t="s">
        <v>188</v>
      </c>
      <c r="L65" s="40"/>
    </row>
    <row r="66" spans="2:63" s="1" customFormat="1" ht="7" customHeight="1" x14ac:dyDescent="0.35">
      <c r="B66" s="40"/>
      <c r="L66" s="40"/>
    </row>
    <row r="67" spans="2:63" s="1" customFormat="1" ht="14.4" customHeight="1" x14ac:dyDescent="0.35">
      <c r="B67" s="40"/>
      <c r="C67" s="62" t="s">
        <v>19</v>
      </c>
      <c r="L67" s="40"/>
    </row>
    <row r="68" spans="2:63" s="1" customFormat="1" ht="16.5" customHeight="1" x14ac:dyDescent="0.35">
      <c r="B68" s="40"/>
      <c r="E68" s="346" t="str">
        <f>E7</f>
        <v>Nové pracoviště magnetické rezonance a interního příjmu včetně reorganizace 1.PP</v>
      </c>
      <c r="F68" s="347"/>
      <c r="G68" s="347"/>
      <c r="H68" s="347"/>
      <c r="L68" s="40"/>
    </row>
    <row r="69" spans="2:63" s="1" customFormat="1" ht="14.4" customHeight="1" x14ac:dyDescent="0.35">
      <c r="B69" s="40"/>
      <c r="C69" s="62" t="s">
        <v>157</v>
      </c>
      <c r="L69" s="40"/>
    </row>
    <row r="70" spans="2:63" s="1" customFormat="1" ht="17.25" customHeight="1" x14ac:dyDescent="0.35">
      <c r="B70" s="40"/>
      <c r="E70" s="319" t="str">
        <f>E9</f>
        <v>02 - Prvotní vybavení - nenaceňovat</v>
      </c>
      <c r="F70" s="348"/>
      <c r="G70" s="348"/>
      <c r="H70" s="348"/>
      <c r="L70" s="40"/>
    </row>
    <row r="71" spans="2:63" s="1" customFormat="1" ht="7" customHeight="1" x14ac:dyDescent="0.35">
      <c r="B71" s="40"/>
      <c r="L71" s="40"/>
    </row>
    <row r="72" spans="2:63" s="1" customFormat="1" ht="18" customHeight="1" x14ac:dyDescent="0.35">
      <c r="B72" s="40"/>
      <c r="C72" s="62" t="s">
        <v>23</v>
      </c>
      <c r="F72" s="148" t="str">
        <f>F12</f>
        <v>pavilon I,Nemocnice Děčín</v>
      </c>
      <c r="I72" s="149" t="s">
        <v>25</v>
      </c>
      <c r="J72" s="66" t="str">
        <f>IF(J12="","",J12)</f>
        <v>8. 2. 2018</v>
      </c>
      <c r="L72" s="40"/>
    </row>
    <row r="73" spans="2:63" s="1" customFormat="1" ht="7" customHeight="1" x14ac:dyDescent="0.35">
      <c r="B73" s="40"/>
      <c r="L73" s="40"/>
    </row>
    <row r="74" spans="2:63" s="1" customFormat="1" x14ac:dyDescent="0.35">
      <c r="B74" s="40"/>
      <c r="C74" s="62" t="s">
        <v>27</v>
      </c>
      <c r="F74" s="148" t="str">
        <f>E15</f>
        <v>Krajská zdravotní, a.s. - Nemocnice Děčín, o.z.</v>
      </c>
      <c r="I74" s="149" t="s">
        <v>33</v>
      </c>
      <c r="J74" s="148" t="str">
        <f>E21</f>
        <v>JIKA CZ, ing Jiří Slánský</v>
      </c>
      <c r="L74" s="40"/>
    </row>
    <row r="75" spans="2:63" s="1" customFormat="1" ht="14.4" customHeight="1" x14ac:dyDescent="0.35">
      <c r="B75" s="40"/>
      <c r="C75" s="62" t="s">
        <v>31</v>
      </c>
      <c r="F75" s="148" t="str">
        <f>IF(E18="","",E18)</f>
        <v/>
      </c>
      <c r="L75" s="40"/>
    </row>
    <row r="76" spans="2:63" s="1" customFormat="1" ht="10.25" customHeight="1" x14ac:dyDescent="0.35">
      <c r="B76" s="40"/>
      <c r="L76" s="40"/>
    </row>
    <row r="77" spans="2:63" s="9" customFormat="1" ht="29.25" customHeight="1" x14ac:dyDescent="0.35">
      <c r="B77" s="150"/>
      <c r="C77" s="151" t="s">
        <v>189</v>
      </c>
      <c r="D77" s="152" t="s">
        <v>56</v>
      </c>
      <c r="E77" s="152" t="s">
        <v>52</v>
      </c>
      <c r="F77" s="152" t="s">
        <v>190</v>
      </c>
      <c r="G77" s="152" t="s">
        <v>191</v>
      </c>
      <c r="H77" s="152" t="s">
        <v>192</v>
      </c>
      <c r="I77" s="153" t="s">
        <v>193</v>
      </c>
      <c r="J77" s="152" t="s">
        <v>161</v>
      </c>
      <c r="K77" s="154" t="s">
        <v>194</v>
      </c>
      <c r="L77" s="150"/>
      <c r="M77" s="72" t="s">
        <v>195</v>
      </c>
      <c r="N77" s="73" t="s">
        <v>41</v>
      </c>
      <c r="O77" s="73" t="s">
        <v>196</v>
      </c>
      <c r="P77" s="73" t="s">
        <v>197</v>
      </c>
      <c r="Q77" s="73" t="s">
        <v>198</v>
      </c>
      <c r="R77" s="73" t="s">
        <v>199</v>
      </c>
      <c r="S77" s="73" t="s">
        <v>200</v>
      </c>
      <c r="T77" s="74" t="s">
        <v>201</v>
      </c>
    </row>
    <row r="78" spans="2:63" s="1" customFormat="1" ht="29.25" customHeight="1" x14ac:dyDescent="0.35">
      <c r="B78" s="40"/>
      <c r="C78" s="76" t="s">
        <v>162</v>
      </c>
      <c r="J78" s="155">
        <f>BK78</f>
        <v>0</v>
      </c>
      <c r="L78" s="40"/>
      <c r="M78" s="75"/>
      <c r="N78" s="67"/>
      <c r="O78" s="67"/>
      <c r="P78" s="156">
        <f>P79</f>
        <v>0</v>
      </c>
      <c r="Q78" s="67"/>
      <c r="R78" s="156">
        <f>R79</f>
        <v>0</v>
      </c>
      <c r="S78" s="67"/>
      <c r="T78" s="157">
        <f>T79</f>
        <v>0</v>
      </c>
      <c r="AT78" s="23" t="s">
        <v>70</v>
      </c>
      <c r="AU78" s="23" t="s">
        <v>163</v>
      </c>
      <c r="BK78" s="158">
        <f>BK79</f>
        <v>0</v>
      </c>
    </row>
    <row r="79" spans="2:63" s="10" customFormat="1" ht="37.4" customHeight="1" x14ac:dyDescent="0.35">
      <c r="B79" s="159"/>
      <c r="D79" s="160" t="s">
        <v>70</v>
      </c>
      <c r="E79" s="161" t="s">
        <v>674</v>
      </c>
      <c r="F79" s="161" t="s">
        <v>675</v>
      </c>
      <c r="I79" s="162"/>
      <c r="J79" s="163">
        <f>BK79</f>
        <v>0</v>
      </c>
      <c r="L79" s="159"/>
      <c r="M79" s="164"/>
      <c r="N79" s="165"/>
      <c r="O79" s="165"/>
      <c r="P79" s="166">
        <f>P80</f>
        <v>0</v>
      </c>
      <c r="Q79" s="165"/>
      <c r="R79" s="166">
        <f>R80</f>
        <v>0</v>
      </c>
      <c r="S79" s="165"/>
      <c r="T79" s="167">
        <f>T80</f>
        <v>0</v>
      </c>
      <c r="AR79" s="160" t="s">
        <v>81</v>
      </c>
      <c r="AT79" s="168" t="s">
        <v>70</v>
      </c>
      <c r="AU79" s="168" t="s">
        <v>71</v>
      </c>
      <c r="AY79" s="160" t="s">
        <v>204</v>
      </c>
      <c r="BK79" s="169">
        <f>BK80</f>
        <v>0</v>
      </c>
    </row>
    <row r="80" spans="2:63" s="10" customFormat="1" ht="19.899999999999999" customHeight="1" x14ac:dyDescent="0.35">
      <c r="B80" s="159"/>
      <c r="D80" s="160" t="s">
        <v>70</v>
      </c>
      <c r="E80" s="170" t="s">
        <v>826</v>
      </c>
      <c r="F80" s="170" t="s">
        <v>83</v>
      </c>
      <c r="I80" s="162"/>
      <c r="J80" s="171">
        <f>BK80</f>
        <v>0</v>
      </c>
      <c r="L80" s="159"/>
      <c r="M80" s="223"/>
      <c r="N80" s="224"/>
      <c r="O80" s="224"/>
      <c r="P80" s="225">
        <v>0</v>
      </c>
      <c r="Q80" s="224"/>
      <c r="R80" s="225">
        <v>0</v>
      </c>
      <c r="S80" s="224"/>
      <c r="T80" s="226">
        <v>0</v>
      </c>
      <c r="AR80" s="160" t="s">
        <v>81</v>
      </c>
      <c r="AT80" s="168" t="s">
        <v>70</v>
      </c>
      <c r="AU80" s="168" t="s">
        <v>79</v>
      </c>
      <c r="AY80" s="160" t="s">
        <v>204</v>
      </c>
      <c r="BK80" s="169">
        <v>0</v>
      </c>
    </row>
    <row r="81" spans="2:12" s="1" customFormat="1" ht="7" customHeight="1" x14ac:dyDescent="0.35">
      <c r="B81" s="55"/>
      <c r="C81" s="56"/>
      <c r="D81" s="56"/>
      <c r="E81" s="56"/>
      <c r="F81" s="56"/>
      <c r="G81" s="56"/>
      <c r="H81" s="56"/>
      <c r="I81" s="126"/>
      <c r="J81" s="56"/>
      <c r="K81" s="56"/>
      <c r="L81" s="40"/>
    </row>
  </sheetData>
  <autoFilter ref="C77:K80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4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5"/>
  <cols>
    <col min="1" max="1" width="8.375" customWidth="1"/>
    <col min="2" max="2" width="1.625" customWidth="1"/>
    <col min="3" max="3" width="4.125" customWidth="1"/>
    <col min="4" max="4" width="4.375" customWidth="1"/>
    <col min="5" max="5" width="17.125" customWidth="1"/>
    <col min="6" max="6" width="75" customWidth="1"/>
    <col min="7" max="7" width="8.625" customWidth="1"/>
    <col min="8" max="8" width="11.125" customWidth="1"/>
    <col min="9" max="9" width="12.625" style="98" customWidth="1"/>
    <col min="10" max="10" width="23.5" customWidth="1"/>
    <col min="11" max="11" width="15.5" customWidth="1"/>
    <col min="13" max="18" width="9.375" hidden="1"/>
    <col min="19" max="19" width="8.125" hidden="1" customWidth="1"/>
    <col min="20" max="20" width="29.625" hidden="1" customWidth="1"/>
    <col min="21" max="21" width="16.375" hidden="1" customWidth="1"/>
    <col min="22" max="22" width="12.375" customWidth="1"/>
    <col min="23" max="23" width="16.375" customWidth="1"/>
    <col min="24" max="24" width="12.375" customWidth="1"/>
    <col min="25" max="25" width="15" customWidth="1"/>
    <col min="26" max="26" width="11" customWidth="1"/>
    <col min="27" max="27" width="15" customWidth="1"/>
    <col min="28" max="28" width="16.375" customWidth="1"/>
    <col min="29" max="29" width="11" customWidth="1"/>
    <col min="30" max="30" width="15" customWidth="1"/>
    <col min="31" max="31" width="16.375" customWidth="1"/>
    <col min="44" max="65" width="9.375" hidden="1"/>
  </cols>
  <sheetData>
    <row r="1" spans="1:70" ht="21.75" customHeight="1" x14ac:dyDescent="0.35">
      <c r="A1" s="20"/>
      <c r="B1" s="99"/>
      <c r="C1" s="99"/>
      <c r="D1" s="100" t="s">
        <v>1</v>
      </c>
      <c r="E1" s="99"/>
      <c r="F1" s="101" t="s">
        <v>151</v>
      </c>
      <c r="G1" s="349" t="s">
        <v>152</v>
      </c>
      <c r="H1" s="349"/>
      <c r="I1" s="102"/>
      <c r="J1" s="101" t="s">
        <v>153</v>
      </c>
      <c r="K1" s="100" t="s">
        <v>154</v>
      </c>
      <c r="L1" s="101" t="s">
        <v>155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7" customHeight="1" x14ac:dyDescent="0.35">
      <c r="L2" s="313" t="s">
        <v>8</v>
      </c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23" t="s">
        <v>87</v>
      </c>
    </row>
    <row r="3" spans="1:70" ht="7" customHeight="1" x14ac:dyDescent="0.35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81</v>
      </c>
    </row>
    <row r="4" spans="1:70" ht="37" customHeight="1" x14ac:dyDescent="0.35">
      <c r="B4" s="27"/>
      <c r="C4" s="28"/>
      <c r="D4" s="29" t="s">
        <v>156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7" customHeight="1" x14ac:dyDescent="0.35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x14ac:dyDescent="0.3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 x14ac:dyDescent="0.35">
      <c r="B7" s="27"/>
      <c r="C7" s="28"/>
      <c r="D7" s="28"/>
      <c r="E7" s="350" t="str">
        <f>'Rekapitulace stavby'!K6</f>
        <v>Nové pracoviště magnetické rezonance a interního příjmu včetně reorganizace 1.PP</v>
      </c>
      <c r="F7" s="351"/>
      <c r="G7" s="351"/>
      <c r="H7" s="351"/>
      <c r="I7" s="104"/>
      <c r="J7" s="28"/>
      <c r="K7" s="30"/>
    </row>
    <row r="8" spans="1:70" s="1" customFormat="1" x14ac:dyDescent="0.35">
      <c r="B8" s="40"/>
      <c r="C8" s="41"/>
      <c r="D8" s="36" t="s">
        <v>157</v>
      </c>
      <c r="E8" s="41"/>
      <c r="F8" s="41"/>
      <c r="G8" s="41"/>
      <c r="H8" s="41"/>
      <c r="I8" s="105"/>
      <c r="J8" s="41"/>
      <c r="K8" s="44"/>
    </row>
    <row r="9" spans="1:70" s="1" customFormat="1" ht="37" customHeight="1" x14ac:dyDescent="0.35">
      <c r="B9" s="40"/>
      <c r="C9" s="41"/>
      <c r="D9" s="41"/>
      <c r="E9" s="352" t="s">
        <v>1617</v>
      </c>
      <c r="F9" s="353"/>
      <c r="G9" s="353"/>
      <c r="H9" s="353"/>
      <c r="I9" s="105"/>
      <c r="J9" s="41"/>
      <c r="K9" s="44"/>
    </row>
    <row r="10" spans="1:70" s="1" customFormat="1" x14ac:dyDescent="0.35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" customHeight="1" x14ac:dyDescent="0.35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" customHeight="1" x14ac:dyDescent="0.35">
      <c r="B12" s="40"/>
      <c r="C12" s="41"/>
      <c r="D12" s="36" t="s">
        <v>23</v>
      </c>
      <c r="E12" s="41"/>
      <c r="F12" s="34" t="s">
        <v>24</v>
      </c>
      <c r="G12" s="41"/>
      <c r="H12" s="41"/>
      <c r="I12" s="106" t="s">
        <v>25</v>
      </c>
      <c r="J12" s="107" t="str">
        <f>'Rekapitulace stavby'!AN8</f>
        <v>8. 2. 2018</v>
      </c>
      <c r="K12" s="44"/>
    </row>
    <row r="13" spans="1:70" s="1" customFormat="1" ht="10.75" customHeight="1" x14ac:dyDescent="0.35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" customHeight="1" x14ac:dyDescent="0.35">
      <c r="B14" s="40"/>
      <c r="C14" s="41"/>
      <c r="D14" s="36" t="s">
        <v>27</v>
      </c>
      <c r="E14" s="41"/>
      <c r="F14" s="41"/>
      <c r="G14" s="41"/>
      <c r="H14" s="41"/>
      <c r="I14" s="106" t="s">
        <v>28</v>
      </c>
      <c r="J14" s="34" t="s">
        <v>5</v>
      </c>
      <c r="K14" s="44"/>
    </row>
    <row r="15" spans="1:70" s="1" customFormat="1" ht="18" customHeight="1" x14ac:dyDescent="0.35">
      <c r="B15" s="40"/>
      <c r="C15" s="41"/>
      <c r="D15" s="41"/>
      <c r="E15" s="34" t="s">
        <v>29</v>
      </c>
      <c r="F15" s="41"/>
      <c r="G15" s="41"/>
      <c r="H15" s="41"/>
      <c r="I15" s="106" t="s">
        <v>30</v>
      </c>
      <c r="J15" s="34" t="s">
        <v>5</v>
      </c>
      <c r="K15" s="44"/>
    </row>
    <row r="16" spans="1:70" s="1" customFormat="1" ht="7" customHeight="1" x14ac:dyDescent="0.35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" customHeight="1" x14ac:dyDescent="0.35">
      <c r="B17" s="40"/>
      <c r="C17" s="41"/>
      <c r="D17" s="36" t="s">
        <v>31</v>
      </c>
      <c r="E17" s="41"/>
      <c r="F17" s="41"/>
      <c r="G17" s="41"/>
      <c r="H17" s="41"/>
      <c r="I17" s="106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5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7" customHeight="1" x14ac:dyDescent="0.35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" customHeight="1" x14ac:dyDescent="0.35">
      <c r="B20" s="40"/>
      <c r="C20" s="41"/>
      <c r="D20" s="36" t="s">
        <v>33</v>
      </c>
      <c r="E20" s="41"/>
      <c r="F20" s="41"/>
      <c r="G20" s="41"/>
      <c r="H20" s="41"/>
      <c r="I20" s="106" t="s">
        <v>28</v>
      </c>
      <c r="J20" s="34" t="s">
        <v>5</v>
      </c>
      <c r="K20" s="44"/>
    </row>
    <row r="21" spans="2:11" s="1" customFormat="1" ht="18" customHeight="1" x14ac:dyDescent="0.35">
      <c r="B21" s="40"/>
      <c r="C21" s="41"/>
      <c r="D21" s="41"/>
      <c r="E21" s="34" t="s">
        <v>34</v>
      </c>
      <c r="F21" s="41"/>
      <c r="G21" s="41"/>
      <c r="H21" s="41"/>
      <c r="I21" s="106" t="s">
        <v>30</v>
      </c>
      <c r="J21" s="34" t="s">
        <v>5</v>
      </c>
      <c r="K21" s="44"/>
    </row>
    <row r="22" spans="2:11" s="1" customFormat="1" ht="7" customHeight="1" x14ac:dyDescent="0.35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" customHeight="1" x14ac:dyDescent="0.35">
      <c r="B23" s="40"/>
      <c r="C23" s="41"/>
      <c r="D23" s="36" t="s">
        <v>36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 x14ac:dyDescent="0.35">
      <c r="B24" s="108"/>
      <c r="C24" s="109"/>
      <c r="D24" s="109"/>
      <c r="E24" s="338" t="s">
        <v>5</v>
      </c>
      <c r="F24" s="338"/>
      <c r="G24" s="338"/>
      <c r="H24" s="338"/>
      <c r="I24" s="110"/>
      <c r="J24" s="109"/>
      <c r="K24" s="111"/>
    </row>
    <row r="25" spans="2:11" s="1" customFormat="1" ht="7" customHeight="1" x14ac:dyDescent="0.35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7" customHeight="1" x14ac:dyDescent="0.35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4" customHeight="1" x14ac:dyDescent="0.35">
      <c r="B27" s="40"/>
      <c r="C27" s="41"/>
      <c r="D27" s="114" t="s">
        <v>37</v>
      </c>
      <c r="E27" s="41"/>
      <c r="F27" s="41"/>
      <c r="G27" s="41"/>
      <c r="H27" s="41"/>
      <c r="I27" s="105"/>
      <c r="J27" s="115">
        <f>ROUND(J78,2)</f>
        <v>0</v>
      </c>
      <c r="K27" s="44"/>
    </row>
    <row r="28" spans="2:11" s="1" customFormat="1" ht="7" customHeight="1" x14ac:dyDescent="0.35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" customHeight="1" x14ac:dyDescent="0.35">
      <c r="B29" s="40"/>
      <c r="C29" s="41"/>
      <c r="D29" s="41"/>
      <c r="E29" s="41"/>
      <c r="F29" s="45" t="s">
        <v>39</v>
      </c>
      <c r="G29" s="41"/>
      <c r="H29" s="41"/>
      <c r="I29" s="116" t="s">
        <v>38</v>
      </c>
      <c r="J29" s="45" t="s">
        <v>40</v>
      </c>
      <c r="K29" s="44"/>
    </row>
    <row r="30" spans="2:11" s="1" customFormat="1" ht="14.4" customHeight="1" x14ac:dyDescent="0.35">
      <c r="B30" s="40"/>
      <c r="C30" s="41"/>
      <c r="D30" s="48" t="s">
        <v>41</v>
      </c>
      <c r="E30" s="48" t="s">
        <v>42</v>
      </c>
      <c r="F30" s="117">
        <f>ROUND(SUM(BE78:BE83), 2)</f>
        <v>0</v>
      </c>
      <c r="G30" s="41"/>
      <c r="H30" s="41"/>
      <c r="I30" s="118">
        <v>0.21</v>
      </c>
      <c r="J30" s="117">
        <f>ROUND(ROUND((SUM(BE78:BE83)), 2)*I30, 2)</f>
        <v>0</v>
      </c>
      <c r="K30" s="44"/>
    </row>
    <row r="31" spans="2:11" s="1" customFormat="1" ht="14.4" customHeight="1" x14ac:dyDescent="0.35">
      <c r="B31" s="40"/>
      <c r="C31" s="41"/>
      <c r="D31" s="41"/>
      <c r="E31" s="48" t="s">
        <v>43</v>
      </c>
      <c r="F31" s="117">
        <f>ROUND(SUM(BF78:BF83), 2)</f>
        <v>0</v>
      </c>
      <c r="G31" s="41"/>
      <c r="H31" s="41"/>
      <c r="I31" s="118">
        <v>0.15</v>
      </c>
      <c r="J31" s="117">
        <f>ROUND(ROUND((SUM(BF78:BF83)), 2)*I31, 2)</f>
        <v>0</v>
      </c>
      <c r="K31" s="44"/>
    </row>
    <row r="32" spans="2:11" s="1" customFormat="1" ht="14.4" hidden="1" customHeight="1" x14ac:dyDescent="0.35">
      <c r="B32" s="40"/>
      <c r="C32" s="41"/>
      <c r="D32" s="41"/>
      <c r="E32" s="48" t="s">
        <v>44</v>
      </c>
      <c r="F32" s="117">
        <f>ROUND(SUM(BG78:BG83),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" hidden="1" customHeight="1" x14ac:dyDescent="0.35">
      <c r="B33" s="40"/>
      <c r="C33" s="41"/>
      <c r="D33" s="41"/>
      <c r="E33" s="48" t="s">
        <v>45</v>
      </c>
      <c r="F33" s="117">
        <f>ROUND(SUM(BH78:BH83),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" hidden="1" customHeight="1" x14ac:dyDescent="0.35">
      <c r="B34" s="40"/>
      <c r="C34" s="41"/>
      <c r="D34" s="41"/>
      <c r="E34" s="48" t="s">
        <v>46</v>
      </c>
      <c r="F34" s="117">
        <f>ROUND(SUM(BI78:BI83),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7" customHeight="1" x14ac:dyDescent="0.35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4" customHeight="1" x14ac:dyDescent="0.35">
      <c r="B36" s="40"/>
      <c r="C36" s="119"/>
      <c r="D36" s="120" t="s">
        <v>47</v>
      </c>
      <c r="E36" s="70"/>
      <c r="F36" s="70"/>
      <c r="G36" s="121" t="s">
        <v>48</v>
      </c>
      <c r="H36" s="122" t="s">
        <v>49</v>
      </c>
      <c r="I36" s="123"/>
      <c r="J36" s="124">
        <f>SUM(J27:J34)</f>
        <v>0</v>
      </c>
      <c r="K36" s="125"/>
    </row>
    <row r="37" spans="2:11" s="1" customFormat="1" ht="14.4" customHeight="1" x14ac:dyDescent="0.35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7" customHeight="1" x14ac:dyDescent="0.35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7" customHeight="1" x14ac:dyDescent="0.35">
      <c r="B42" s="40"/>
      <c r="C42" s="29" t="s">
        <v>159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7" customHeight="1" x14ac:dyDescent="0.35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" customHeight="1" x14ac:dyDescent="0.35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 x14ac:dyDescent="0.35">
      <c r="B45" s="40"/>
      <c r="C45" s="41"/>
      <c r="D45" s="41"/>
      <c r="E45" s="350" t="str">
        <f>E7</f>
        <v>Nové pracoviště magnetické rezonance a interního příjmu včetně reorganizace 1.PP</v>
      </c>
      <c r="F45" s="351"/>
      <c r="G45" s="351"/>
      <c r="H45" s="351"/>
      <c r="I45" s="105"/>
      <c r="J45" s="41"/>
      <c r="K45" s="44"/>
    </row>
    <row r="46" spans="2:11" s="1" customFormat="1" ht="14.4" customHeight="1" x14ac:dyDescent="0.35">
      <c r="B46" s="40"/>
      <c r="C46" s="36" t="s">
        <v>157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 x14ac:dyDescent="0.35">
      <c r="B47" s="40"/>
      <c r="C47" s="41"/>
      <c r="D47" s="41"/>
      <c r="E47" s="352" t="str">
        <f>E9</f>
        <v>03 - Volné a interiérové vybavení - nenaceňovat</v>
      </c>
      <c r="F47" s="353"/>
      <c r="G47" s="353"/>
      <c r="H47" s="353"/>
      <c r="I47" s="105"/>
      <c r="J47" s="41"/>
      <c r="K47" s="44"/>
    </row>
    <row r="48" spans="2:11" s="1" customFormat="1" ht="7" customHeight="1" x14ac:dyDescent="0.35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 x14ac:dyDescent="0.35">
      <c r="B49" s="40"/>
      <c r="C49" s="36" t="s">
        <v>23</v>
      </c>
      <c r="D49" s="41"/>
      <c r="E49" s="41"/>
      <c r="F49" s="34" t="str">
        <f>F12</f>
        <v>pavilon I,Nemocnice Děčín</v>
      </c>
      <c r="G49" s="41"/>
      <c r="H49" s="41"/>
      <c r="I49" s="106" t="s">
        <v>25</v>
      </c>
      <c r="J49" s="107" t="str">
        <f>IF(J12="","",J12)</f>
        <v>8. 2. 2018</v>
      </c>
      <c r="K49" s="44"/>
    </row>
    <row r="50" spans="2:47" s="1" customFormat="1" ht="7" customHeight="1" x14ac:dyDescent="0.35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x14ac:dyDescent="0.35">
      <c r="B51" s="40"/>
      <c r="C51" s="36" t="s">
        <v>27</v>
      </c>
      <c r="D51" s="41"/>
      <c r="E51" s="41"/>
      <c r="F51" s="34" t="str">
        <f>E15</f>
        <v>Krajská zdravotní, a.s. - Nemocnice Děčín, o.z.</v>
      </c>
      <c r="G51" s="41"/>
      <c r="H51" s="41"/>
      <c r="I51" s="106" t="s">
        <v>33</v>
      </c>
      <c r="J51" s="338" t="str">
        <f>E21</f>
        <v>JIKA CZ, ing Jiří Slánský</v>
      </c>
      <c r="K51" s="44"/>
    </row>
    <row r="52" spans="2:47" s="1" customFormat="1" ht="14.4" customHeight="1" x14ac:dyDescent="0.35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05"/>
      <c r="J52" s="345"/>
      <c r="K52" s="44"/>
    </row>
    <row r="53" spans="2:47" s="1" customFormat="1" ht="10.25" customHeight="1" x14ac:dyDescent="0.35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 x14ac:dyDescent="0.35">
      <c r="B54" s="40"/>
      <c r="C54" s="129" t="s">
        <v>160</v>
      </c>
      <c r="D54" s="119"/>
      <c r="E54" s="119"/>
      <c r="F54" s="119"/>
      <c r="G54" s="119"/>
      <c r="H54" s="119"/>
      <c r="I54" s="130"/>
      <c r="J54" s="131" t="s">
        <v>161</v>
      </c>
      <c r="K54" s="132"/>
    </row>
    <row r="55" spans="2:47" s="1" customFormat="1" ht="10.25" customHeight="1" x14ac:dyDescent="0.35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 x14ac:dyDescent="0.35">
      <c r="B56" s="40"/>
      <c r="C56" s="133" t="s">
        <v>162</v>
      </c>
      <c r="D56" s="41"/>
      <c r="E56" s="41"/>
      <c r="F56" s="41"/>
      <c r="G56" s="41"/>
      <c r="H56" s="41"/>
      <c r="I56" s="105"/>
      <c r="J56" s="115">
        <f>J78</f>
        <v>0</v>
      </c>
      <c r="K56" s="44"/>
      <c r="AU56" s="23" t="s">
        <v>163</v>
      </c>
    </row>
    <row r="57" spans="2:47" s="7" customFormat="1" ht="25" customHeight="1" x14ac:dyDescent="0.35">
      <c r="B57" s="134"/>
      <c r="C57" s="135"/>
      <c r="D57" s="136" t="s">
        <v>1618</v>
      </c>
      <c r="E57" s="137"/>
      <c r="F57" s="137"/>
      <c r="G57" s="137"/>
      <c r="H57" s="137"/>
      <c r="I57" s="138"/>
      <c r="J57" s="139">
        <f>J79</f>
        <v>0</v>
      </c>
      <c r="K57" s="140"/>
    </row>
    <row r="58" spans="2:47" s="8" customFormat="1" ht="19.899999999999999" customHeight="1" x14ac:dyDescent="0.35">
      <c r="B58" s="141"/>
      <c r="C58" s="142"/>
      <c r="D58" s="143" t="s">
        <v>1619</v>
      </c>
      <c r="E58" s="144"/>
      <c r="F58" s="144"/>
      <c r="G58" s="144"/>
      <c r="H58" s="144"/>
      <c r="I58" s="145"/>
      <c r="J58" s="146">
        <f>J80</f>
        <v>0</v>
      </c>
      <c r="K58" s="147"/>
    </row>
    <row r="59" spans="2:47" s="1" customFormat="1" ht="21.75" customHeight="1" x14ac:dyDescent="0.35">
      <c r="B59" s="40"/>
      <c r="C59" s="41"/>
      <c r="D59" s="41"/>
      <c r="E59" s="41"/>
      <c r="F59" s="41"/>
      <c r="G59" s="41"/>
      <c r="H59" s="41"/>
      <c r="I59" s="105"/>
      <c r="J59" s="41"/>
      <c r="K59" s="44"/>
    </row>
    <row r="60" spans="2:47" s="1" customFormat="1" ht="7" customHeight="1" x14ac:dyDescent="0.35">
      <c r="B60" s="55"/>
      <c r="C60" s="56"/>
      <c r="D60" s="56"/>
      <c r="E60" s="56"/>
      <c r="F60" s="56"/>
      <c r="G60" s="56"/>
      <c r="H60" s="56"/>
      <c r="I60" s="126"/>
      <c r="J60" s="56"/>
      <c r="K60" s="57"/>
    </row>
    <row r="64" spans="2:47" s="1" customFormat="1" ht="7" customHeight="1" x14ac:dyDescent="0.35">
      <c r="B64" s="58"/>
      <c r="C64" s="59"/>
      <c r="D64" s="59"/>
      <c r="E64" s="59"/>
      <c r="F64" s="59"/>
      <c r="G64" s="59"/>
      <c r="H64" s="59"/>
      <c r="I64" s="127"/>
      <c r="J64" s="59"/>
      <c r="K64" s="59"/>
      <c r="L64" s="40"/>
    </row>
    <row r="65" spans="2:63" s="1" customFormat="1" ht="37" customHeight="1" x14ac:dyDescent="0.35">
      <c r="B65" s="40"/>
      <c r="C65" s="60" t="s">
        <v>188</v>
      </c>
      <c r="L65" s="40"/>
    </row>
    <row r="66" spans="2:63" s="1" customFormat="1" ht="7" customHeight="1" x14ac:dyDescent="0.35">
      <c r="B66" s="40"/>
      <c r="L66" s="40"/>
    </row>
    <row r="67" spans="2:63" s="1" customFormat="1" ht="14.4" customHeight="1" x14ac:dyDescent="0.35">
      <c r="B67" s="40"/>
      <c r="C67" s="62" t="s">
        <v>19</v>
      </c>
      <c r="L67" s="40"/>
    </row>
    <row r="68" spans="2:63" s="1" customFormat="1" ht="16.5" customHeight="1" x14ac:dyDescent="0.35">
      <c r="B68" s="40"/>
      <c r="E68" s="346" t="str">
        <f>E7</f>
        <v>Nové pracoviště magnetické rezonance a interního příjmu včetně reorganizace 1.PP</v>
      </c>
      <c r="F68" s="347"/>
      <c r="G68" s="347"/>
      <c r="H68" s="347"/>
      <c r="L68" s="40"/>
    </row>
    <row r="69" spans="2:63" s="1" customFormat="1" ht="14.4" customHeight="1" x14ac:dyDescent="0.35">
      <c r="B69" s="40"/>
      <c r="C69" s="62" t="s">
        <v>157</v>
      </c>
      <c r="L69" s="40"/>
    </row>
    <row r="70" spans="2:63" s="1" customFormat="1" ht="17.25" customHeight="1" x14ac:dyDescent="0.35">
      <c r="B70" s="40"/>
      <c r="E70" s="319" t="str">
        <f>E9</f>
        <v>03 - Volné a interiérové vybavení - nenaceňovat</v>
      </c>
      <c r="F70" s="348"/>
      <c r="G70" s="348"/>
      <c r="H70" s="348"/>
      <c r="L70" s="40"/>
    </row>
    <row r="71" spans="2:63" s="1" customFormat="1" ht="7" customHeight="1" x14ac:dyDescent="0.35">
      <c r="B71" s="40"/>
      <c r="L71" s="40"/>
    </row>
    <row r="72" spans="2:63" s="1" customFormat="1" ht="18" customHeight="1" x14ac:dyDescent="0.35">
      <c r="B72" s="40"/>
      <c r="C72" s="62" t="s">
        <v>23</v>
      </c>
      <c r="F72" s="148" t="str">
        <f>F12</f>
        <v>pavilon I,Nemocnice Děčín</v>
      </c>
      <c r="I72" s="149" t="s">
        <v>25</v>
      </c>
      <c r="J72" s="66" t="str">
        <f>IF(J12="","",J12)</f>
        <v>8. 2. 2018</v>
      </c>
      <c r="L72" s="40"/>
    </row>
    <row r="73" spans="2:63" s="1" customFormat="1" ht="7" customHeight="1" x14ac:dyDescent="0.35">
      <c r="B73" s="40"/>
      <c r="L73" s="40"/>
    </row>
    <row r="74" spans="2:63" s="1" customFormat="1" x14ac:dyDescent="0.35">
      <c r="B74" s="40"/>
      <c r="C74" s="62" t="s">
        <v>27</v>
      </c>
      <c r="F74" s="148" t="str">
        <f>E15</f>
        <v>Krajská zdravotní, a.s. - Nemocnice Děčín, o.z.</v>
      </c>
      <c r="I74" s="149" t="s">
        <v>33</v>
      </c>
      <c r="J74" s="148" t="str">
        <f>E21</f>
        <v>JIKA CZ, ing Jiří Slánský</v>
      </c>
      <c r="L74" s="40"/>
    </row>
    <row r="75" spans="2:63" s="1" customFormat="1" ht="14.4" customHeight="1" x14ac:dyDescent="0.35">
      <c r="B75" s="40"/>
      <c r="C75" s="62" t="s">
        <v>31</v>
      </c>
      <c r="F75" s="148" t="str">
        <f>IF(E18="","",E18)</f>
        <v/>
      </c>
      <c r="L75" s="40"/>
    </row>
    <row r="76" spans="2:63" s="1" customFormat="1" ht="10.25" customHeight="1" x14ac:dyDescent="0.35">
      <c r="B76" s="40"/>
      <c r="L76" s="40"/>
    </row>
    <row r="77" spans="2:63" s="9" customFormat="1" ht="29.25" customHeight="1" x14ac:dyDescent="0.35">
      <c r="B77" s="150"/>
      <c r="C77" s="151" t="s">
        <v>189</v>
      </c>
      <c r="D77" s="152" t="s">
        <v>56</v>
      </c>
      <c r="E77" s="152" t="s">
        <v>52</v>
      </c>
      <c r="F77" s="152" t="s">
        <v>190</v>
      </c>
      <c r="G77" s="152" t="s">
        <v>191</v>
      </c>
      <c r="H77" s="152" t="s">
        <v>192</v>
      </c>
      <c r="I77" s="153" t="s">
        <v>193</v>
      </c>
      <c r="J77" s="152" t="s">
        <v>161</v>
      </c>
      <c r="K77" s="154" t="s">
        <v>194</v>
      </c>
      <c r="L77" s="150"/>
      <c r="M77" s="72" t="s">
        <v>195</v>
      </c>
      <c r="N77" s="73" t="s">
        <v>41</v>
      </c>
      <c r="O77" s="73" t="s">
        <v>196</v>
      </c>
      <c r="P77" s="73" t="s">
        <v>197</v>
      </c>
      <c r="Q77" s="73" t="s">
        <v>198</v>
      </c>
      <c r="R77" s="73" t="s">
        <v>199</v>
      </c>
      <c r="S77" s="73" t="s">
        <v>200</v>
      </c>
      <c r="T77" s="74" t="s">
        <v>201</v>
      </c>
    </row>
    <row r="78" spans="2:63" s="1" customFormat="1" ht="29.25" customHeight="1" x14ac:dyDescent="0.35">
      <c r="B78" s="40"/>
      <c r="C78" s="76" t="s">
        <v>162</v>
      </c>
      <c r="J78" s="155">
        <f>BK78</f>
        <v>0</v>
      </c>
      <c r="L78" s="40"/>
      <c r="M78" s="75"/>
      <c r="N78" s="67"/>
      <c r="O78" s="67"/>
      <c r="P78" s="156">
        <f>P79</f>
        <v>0</v>
      </c>
      <c r="Q78" s="67"/>
      <c r="R78" s="156">
        <f>R79</f>
        <v>0</v>
      </c>
      <c r="S78" s="67"/>
      <c r="T78" s="157">
        <f>T79</f>
        <v>0</v>
      </c>
      <c r="AT78" s="23" t="s">
        <v>70</v>
      </c>
      <c r="AU78" s="23" t="s">
        <v>163</v>
      </c>
      <c r="BK78" s="158">
        <f>BK79</f>
        <v>0</v>
      </c>
    </row>
    <row r="79" spans="2:63" s="10" customFormat="1" ht="37.4" customHeight="1" x14ac:dyDescent="0.35">
      <c r="B79" s="159"/>
      <c r="D79" s="160" t="s">
        <v>70</v>
      </c>
      <c r="E79" s="161" t="s">
        <v>202</v>
      </c>
      <c r="F79" s="161" t="s">
        <v>202</v>
      </c>
      <c r="I79" s="162"/>
      <c r="J79" s="163">
        <f>BK79</f>
        <v>0</v>
      </c>
      <c r="L79" s="159"/>
      <c r="M79" s="164"/>
      <c r="N79" s="165"/>
      <c r="O79" s="165"/>
      <c r="P79" s="166">
        <f>P80</f>
        <v>0</v>
      </c>
      <c r="Q79" s="165"/>
      <c r="R79" s="166">
        <f>R80</f>
        <v>0</v>
      </c>
      <c r="S79" s="165"/>
      <c r="T79" s="167">
        <f>T80</f>
        <v>0</v>
      </c>
      <c r="AR79" s="160" t="s">
        <v>79</v>
      </c>
      <c r="AT79" s="168" t="s">
        <v>70</v>
      </c>
      <c r="AU79" s="168" t="s">
        <v>71</v>
      </c>
      <c r="AY79" s="160" t="s">
        <v>204</v>
      </c>
      <c r="BK79" s="169">
        <f>BK80</f>
        <v>0</v>
      </c>
    </row>
    <row r="80" spans="2:63" s="10" customFormat="1" ht="19.899999999999999" customHeight="1" x14ac:dyDescent="0.35">
      <c r="B80" s="159"/>
      <c r="D80" s="160" t="s">
        <v>70</v>
      </c>
      <c r="E80" s="170" t="s">
        <v>1620</v>
      </c>
      <c r="F80" s="170" t="s">
        <v>86</v>
      </c>
      <c r="I80" s="162"/>
      <c r="J80" s="171">
        <f>BK80</f>
        <v>0</v>
      </c>
      <c r="L80" s="159"/>
      <c r="M80" s="164"/>
      <c r="N80" s="165"/>
      <c r="O80" s="165"/>
      <c r="P80" s="166">
        <f>SUM(P81:P83)</f>
        <v>0</v>
      </c>
      <c r="Q80" s="165"/>
      <c r="R80" s="166">
        <f>SUM(R81:R83)</f>
        <v>0</v>
      </c>
      <c r="S80" s="165"/>
      <c r="T80" s="167">
        <f>SUM(T81:T83)</f>
        <v>0</v>
      </c>
      <c r="AR80" s="160" t="s">
        <v>79</v>
      </c>
      <c r="AT80" s="168" t="s">
        <v>70</v>
      </c>
      <c r="AU80" s="168" t="s">
        <v>79</v>
      </c>
      <c r="AY80" s="160" t="s">
        <v>204</v>
      </c>
      <c r="BK80" s="169">
        <f>SUM(BK81:BK83)</f>
        <v>0</v>
      </c>
    </row>
    <row r="81" spans="2:65" s="1" customFormat="1" ht="16.5" customHeight="1" x14ac:dyDescent="0.35">
      <c r="B81" s="172"/>
      <c r="C81" s="173" t="s">
        <v>79</v>
      </c>
      <c r="D81" s="173" t="s">
        <v>206</v>
      </c>
      <c r="E81" s="174" t="s">
        <v>1621</v>
      </c>
      <c r="F81" s="175" t="s">
        <v>86</v>
      </c>
      <c r="G81" s="176" t="s">
        <v>333</v>
      </c>
      <c r="H81" s="177">
        <v>1</v>
      </c>
      <c r="I81" s="178"/>
      <c r="J81" s="179">
        <f>ROUND(I81*H81,2)</f>
        <v>0</v>
      </c>
      <c r="K81" s="175" t="s">
        <v>5</v>
      </c>
      <c r="L81" s="40"/>
      <c r="M81" s="180" t="s">
        <v>5</v>
      </c>
      <c r="N81" s="181" t="s">
        <v>42</v>
      </c>
      <c r="O81" s="41"/>
      <c r="P81" s="182">
        <f>O81*H81</f>
        <v>0</v>
      </c>
      <c r="Q81" s="182">
        <v>0</v>
      </c>
      <c r="R81" s="182">
        <f>Q81*H81</f>
        <v>0</v>
      </c>
      <c r="S81" s="182">
        <v>0</v>
      </c>
      <c r="T81" s="183">
        <f>S81*H81</f>
        <v>0</v>
      </c>
      <c r="AR81" s="23" t="s">
        <v>211</v>
      </c>
      <c r="AT81" s="23" t="s">
        <v>206</v>
      </c>
      <c r="AU81" s="23" t="s">
        <v>81</v>
      </c>
      <c r="AY81" s="23" t="s">
        <v>204</v>
      </c>
      <c r="BE81" s="184">
        <f>IF(N81="základní",J81,0)</f>
        <v>0</v>
      </c>
      <c r="BF81" s="184">
        <f>IF(N81="snížená",J81,0)</f>
        <v>0</v>
      </c>
      <c r="BG81" s="184">
        <f>IF(N81="zákl. přenesená",J81,0)</f>
        <v>0</v>
      </c>
      <c r="BH81" s="184">
        <f>IF(N81="sníž. přenesená",J81,0)</f>
        <v>0</v>
      </c>
      <c r="BI81" s="184">
        <f>IF(N81="nulová",J81,0)</f>
        <v>0</v>
      </c>
      <c r="BJ81" s="23" t="s">
        <v>79</v>
      </c>
      <c r="BK81" s="184">
        <f>ROUND(I81*H81,2)</f>
        <v>0</v>
      </c>
      <c r="BL81" s="23" t="s">
        <v>211</v>
      </c>
      <c r="BM81" s="23" t="s">
        <v>1622</v>
      </c>
    </row>
    <row r="82" spans="2:65" s="11" customFormat="1" x14ac:dyDescent="0.35">
      <c r="B82" s="185"/>
      <c r="D82" s="186" t="s">
        <v>213</v>
      </c>
      <c r="E82" s="187" t="s">
        <v>5</v>
      </c>
      <c r="F82" s="188" t="s">
        <v>79</v>
      </c>
      <c r="H82" s="189">
        <v>1</v>
      </c>
      <c r="I82" s="190"/>
      <c r="L82" s="185"/>
      <c r="M82" s="191"/>
      <c r="N82" s="192"/>
      <c r="O82" s="192"/>
      <c r="P82" s="192"/>
      <c r="Q82" s="192"/>
      <c r="R82" s="192"/>
      <c r="S82" s="192"/>
      <c r="T82" s="193"/>
      <c r="AT82" s="187" t="s">
        <v>213</v>
      </c>
      <c r="AU82" s="187" t="s">
        <v>81</v>
      </c>
      <c r="AV82" s="11" t="s">
        <v>81</v>
      </c>
      <c r="AW82" s="11" t="s">
        <v>35</v>
      </c>
      <c r="AX82" s="11" t="s">
        <v>71</v>
      </c>
      <c r="AY82" s="187" t="s">
        <v>204</v>
      </c>
    </row>
    <row r="83" spans="2:65" s="12" customFormat="1" x14ac:dyDescent="0.35">
      <c r="B83" s="194"/>
      <c r="D83" s="186" t="s">
        <v>213</v>
      </c>
      <c r="E83" s="195" t="s">
        <v>5</v>
      </c>
      <c r="F83" s="196" t="s">
        <v>215</v>
      </c>
      <c r="H83" s="197">
        <v>1</v>
      </c>
      <c r="I83" s="198"/>
      <c r="L83" s="194"/>
      <c r="M83" s="227"/>
      <c r="N83" s="228"/>
      <c r="O83" s="228"/>
      <c r="P83" s="228"/>
      <c r="Q83" s="228"/>
      <c r="R83" s="228"/>
      <c r="S83" s="228"/>
      <c r="T83" s="229"/>
      <c r="AT83" s="195" t="s">
        <v>213</v>
      </c>
      <c r="AU83" s="195" t="s">
        <v>81</v>
      </c>
      <c r="AV83" s="12" t="s">
        <v>211</v>
      </c>
      <c r="AW83" s="12" t="s">
        <v>35</v>
      </c>
      <c r="AX83" s="12" t="s">
        <v>79</v>
      </c>
      <c r="AY83" s="195" t="s">
        <v>204</v>
      </c>
    </row>
    <row r="84" spans="2:65" s="1" customFormat="1" ht="7" customHeight="1" x14ac:dyDescent="0.35">
      <c r="B84" s="55"/>
      <c r="C84" s="56"/>
      <c r="D84" s="56"/>
      <c r="E84" s="56"/>
      <c r="F84" s="56"/>
      <c r="G84" s="56"/>
      <c r="H84" s="56"/>
      <c r="I84" s="126"/>
      <c r="J84" s="56"/>
      <c r="K84" s="56"/>
      <c r="L84" s="40"/>
    </row>
  </sheetData>
  <autoFilter ref="C77:K83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5"/>
  <cols>
    <col min="1" max="1" width="8.375" customWidth="1"/>
    <col min="2" max="2" width="1.625" customWidth="1"/>
    <col min="3" max="3" width="4.125" customWidth="1"/>
    <col min="4" max="4" width="4.375" customWidth="1"/>
    <col min="5" max="5" width="17.125" customWidth="1"/>
    <col min="6" max="6" width="75" customWidth="1"/>
    <col min="7" max="7" width="8.625" customWidth="1"/>
    <col min="8" max="8" width="11.125" customWidth="1"/>
    <col min="9" max="9" width="12.625" style="98" customWidth="1"/>
    <col min="10" max="10" width="23.5" customWidth="1"/>
    <col min="11" max="11" width="15.5" customWidth="1"/>
    <col min="13" max="18" width="9.375" hidden="1"/>
    <col min="19" max="19" width="8.125" hidden="1" customWidth="1"/>
    <col min="20" max="20" width="29.625" hidden="1" customWidth="1"/>
    <col min="21" max="21" width="16.375" hidden="1" customWidth="1"/>
    <col min="22" max="22" width="12.375" customWidth="1"/>
    <col min="23" max="23" width="16.375" customWidth="1"/>
    <col min="24" max="24" width="12.375" customWidth="1"/>
    <col min="25" max="25" width="15" customWidth="1"/>
    <col min="26" max="26" width="11" customWidth="1"/>
    <col min="27" max="27" width="15" customWidth="1"/>
    <col min="28" max="28" width="16.375" customWidth="1"/>
    <col min="29" max="29" width="11" customWidth="1"/>
    <col min="30" max="30" width="15" customWidth="1"/>
    <col min="31" max="31" width="16.375" customWidth="1"/>
    <col min="44" max="65" width="9.375" hidden="1"/>
  </cols>
  <sheetData>
    <row r="1" spans="1:70" ht="21.75" customHeight="1" x14ac:dyDescent="0.35">
      <c r="A1" s="20"/>
      <c r="B1" s="99"/>
      <c r="C1" s="99"/>
      <c r="D1" s="100" t="s">
        <v>1</v>
      </c>
      <c r="E1" s="99"/>
      <c r="F1" s="101" t="s">
        <v>151</v>
      </c>
      <c r="G1" s="349" t="s">
        <v>152</v>
      </c>
      <c r="H1" s="349"/>
      <c r="I1" s="102"/>
      <c r="J1" s="101" t="s">
        <v>153</v>
      </c>
      <c r="K1" s="100" t="s">
        <v>154</v>
      </c>
      <c r="L1" s="101" t="s">
        <v>155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7" customHeight="1" x14ac:dyDescent="0.35">
      <c r="L2" s="313" t="s">
        <v>8</v>
      </c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23" t="s">
        <v>89</v>
      </c>
    </row>
    <row r="3" spans="1:70" ht="7" customHeight="1" x14ac:dyDescent="0.35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81</v>
      </c>
    </row>
    <row r="4" spans="1:70" ht="37" customHeight="1" x14ac:dyDescent="0.35">
      <c r="B4" s="27"/>
      <c r="C4" s="28"/>
      <c r="D4" s="29" t="s">
        <v>156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7" customHeight="1" x14ac:dyDescent="0.35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x14ac:dyDescent="0.3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 x14ac:dyDescent="0.35">
      <c r="B7" s="27"/>
      <c r="C7" s="28"/>
      <c r="D7" s="28"/>
      <c r="E7" s="350" t="str">
        <f>'Rekapitulace stavby'!K6</f>
        <v>Nové pracoviště magnetické rezonance a interního příjmu včetně reorganizace 1.PP</v>
      </c>
      <c r="F7" s="351"/>
      <c r="G7" s="351"/>
      <c r="H7" s="351"/>
      <c r="I7" s="104"/>
      <c r="J7" s="28"/>
      <c r="K7" s="30"/>
    </row>
    <row r="8" spans="1:70" s="1" customFormat="1" x14ac:dyDescent="0.35">
      <c r="B8" s="40"/>
      <c r="C8" s="41"/>
      <c r="D8" s="36" t="s">
        <v>157</v>
      </c>
      <c r="E8" s="41"/>
      <c r="F8" s="41"/>
      <c r="G8" s="41"/>
      <c r="H8" s="41"/>
      <c r="I8" s="105"/>
      <c r="J8" s="41"/>
      <c r="K8" s="44"/>
    </row>
    <row r="9" spans="1:70" s="1" customFormat="1" ht="37" customHeight="1" x14ac:dyDescent="0.35">
      <c r="B9" s="40"/>
      <c r="C9" s="41"/>
      <c r="D9" s="41"/>
      <c r="E9" s="352" t="s">
        <v>1623</v>
      </c>
      <c r="F9" s="353"/>
      <c r="G9" s="353"/>
      <c r="H9" s="353"/>
      <c r="I9" s="105"/>
      <c r="J9" s="41"/>
      <c r="K9" s="44"/>
    </row>
    <row r="10" spans="1:70" s="1" customFormat="1" x14ac:dyDescent="0.35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" customHeight="1" x14ac:dyDescent="0.35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" customHeight="1" x14ac:dyDescent="0.35">
      <c r="B12" s="40"/>
      <c r="C12" s="41"/>
      <c r="D12" s="36" t="s">
        <v>23</v>
      </c>
      <c r="E12" s="41"/>
      <c r="F12" s="34" t="s">
        <v>24</v>
      </c>
      <c r="G12" s="41"/>
      <c r="H12" s="41"/>
      <c r="I12" s="106" t="s">
        <v>25</v>
      </c>
      <c r="J12" s="107" t="str">
        <f>'Rekapitulace stavby'!AN8</f>
        <v>8. 2. 2018</v>
      </c>
      <c r="K12" s="44"/>
    </row>
    <row r="13" spans="1:70" s="1" customFormat="1" ht="10.75" customHeight="1" x14ac:dyDescent="0.35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" customHeight="1" x14ac:dyDescent="0.35">
      <c r="B14" s="40"/>
      <c r="C14" s="41"/>
      <c r="D14" s="36" t="s">
        <v>27</v>
      </c>
      <c r="E14" s="41"/>
      <c r="F14" s="41"/>
      <c r="G14" s="41"/>
      <c r="H14" s="41"/>
      <c r="I14" s="106" t="s">
        <v>28</v>
      </c>
      <c r="J14" s="34" t="s">
        <v>5</v>
      </c>
      <c r="K14" s="44"/>
    </row>
    <row r="15" spans="1:70" s="1" customFormat="1" ht="18" customHeight="1" x14ac:dyDescent="0.35">
      <c r="B15" s="40"/>
      <c r="C15" s="41"/>
      <c r="D15" s="41"/>
      <c r="E15" s="34" t="s">
        <v>29</v>
      </c>
      <c r="F15" s="41"/>
      <c r="G15" s="41"/>
      <c r="H15" s="41"/>
      <c r="I15" s="106" t="s">
        <v>30</v>
      </c>
      <c r="J15" s="34" t="s">
        <v>5</v>
      </c>
      <c r="K15" s="44"/>
    </row>
    <row r="16" spans="1:70" s="1" customFormat="1" ht="7" customHeight="1" x14ac:dyDescent="0.35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" customHeight="1" x14ac:dyDescent="0.35">
      <c r="B17" s="40"/>
      <c r="C17" s="41"/>
      <c r="D17" s="36" t="s">
        <v>31</v>
      </c>
      <c r="E17" s="41"/>
      <c r="F17" s="41"/>
      <c r="G17" s="41"/>
      <c r="H17" s="41"/>
      <c r="I17" s="106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5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7" customHeight="1" x14ac:dyDescent="0.35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" customHeight="1" x14ac:dyDescent="0.35">
      <c r="B20" s="40"/>
      <c r="C20" s="41"/>
      <c r="D20" s="36" t="s">
        <v>33</v>
      </c>
      <c r="E20" s="41"/>
      <c r="F20" s="41"/>
      <c r="G20" s="41"/>
      <c r="H20" s="41"/>
      <c r="I20" s="106" t="s">
        <v>28</v>
      </c>
      <c r="J20" s="34" t="s">
        <v>5</v>
      </c>
      <c r="K20" s="44"/>
    </row>
    <row r="21" spans="2:11" s="1" customFormat="1" ht="18" customHeight="1" x14ac:dyDescent="0.35">
      <c r="B21" s="40"/>
      <c r="C21" s="41"/>
      <c r="D21" s="41"/>
      <c r="E21" s="34" t="s">
        <v>34</v>
      </c>
      <c r="F21" s="41"/>
      <c r="G21" s="41"/>
      <c r="H21" s="41"/>
      <c r="I21" s="106" t="s">
        <v>30</v>
      </c>
      <c r="J21" s="34" t="s">
        <v>5</v>
      </c>
      <c r="K21" s="44"/>
    </row>
    <row r="22" spans="2:11" s="1" customFormat="1" ht="7" customHeight="1" x14ac:dyDescent="0.35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" customHeight="1" x14ac:dyDescent="0.35">
      <c r="B23" s="40"/>
      <c r="C23" s="41"/>
      <c r="D23" s="36" t="s">
        <v>36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 x14ac:dyDescent="0.35">
      <c r="B24" s="108"/>
      <c r="C24" s="109"/>
      <c r="D24" s="109"/>
      <c r="E24" s="338" t="s">
        <v>5</v>
      </c>
      <c r="F24" s="338"/>
      <c r="G24" s="338"/>
      <c r="H24" s="338"/>
      <c r="I24" s="110"/>
      <c r="J24" s="109"/>
      <c r="K24" s="111"/>
    </row>
    <row r="25" spans="2:11" s="1" customFormat="1" ht="7" customHeight="1" x14ac:dyDescent="0.35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7" customHeight="1" x14ac:dyDescent="0.35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4" customHeight="1" x14ac:dyDescent="0.35">
      <c r="B27" s="40"/>
      <c r="C27" s="41"/>
      <c r="D27" s="114" t="s">
        <v>37</v>
      </c>
      <c r="E27" s="41"/>
      <c r="F27" s="41"/>
      <c r="G27" s="41"/>
      <c r="H27" s="41"/>
      <c r="I27" s="105"/>
      <c r="J27" s="115">
        <f>ROUND(J78,2)</f>
        <v>0</v>
      </c>
      <c r="K27" s="44"/>
    </row>
    <row r="28" spans="2:11" s="1" customFormat="1" ht="7" customHeight="1" x14ac:dyDescent="0.35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" customHeight="1" x14ac:dyDescent="0.35">
      <c r="B29" s="40"/>
      <c r="C29" s="41"/>
      <c r="D29" s="41"/>
      <c r="E29" s="41"/>
      <c r="F29" s="45" t="s">
        <v>39</v>
      </c>
      <c r="G29" s="41"/>
      <c r="H29" s="41"/>
      <c r="I29" s="116" t="s">
        <v>38</v>
      </c>
      <c r="J29" s="45" t="s">
        <v>40</v>
      </c>
      <c r="K29" s="44"/>
    </row>
    <row r="30" spans="2:11" s="1" customFormat="1" ht="14.4" customHeight="1" x14ac:dyDescent="0.35">
      <c r="B30" s="40"/>
      <c r="C30" s="41"/>
      <c r="D30" s="48" t="s">
        <v>41</v>
      </c>
      <c r="E30" s="48" t="s">
        <v>42</v>
      </c>
      <c r="F30" s="117">
        <f>ROUND(SUM(BE78:BE81), 2)</f>
        <v>0</v>
      </c>
      <c r="G30" s="41"/>
      <c r="H30" s="41"/>
      <c r="I30" s="118">
        <v>0.21</v>
      </c>
      <c r="J30" s="117">
        <f>ROUND(ROUND((SUM(BE78:BE81)), 2)*I30, 2)</f>
        <v>0</v>
      </c>
      <c r="K30" s="44"/>
    </row>
    <row r="31" spans="2:11" s="1" customFormat="1" ht="14.4" customHeight="1" x14ac:dyDescent="0.35">
      <c r="B31" s="40"/>
      <c r="C31" s="41"/>
      <c r="D31" s="41"/>
      <c r="E31" s="48" t="s">
        <v>43</v>
      </c>
      <c r="F31" s="117">
        <f>ROUND(SUM(BF78:BF81), 2)</f>
        <v>0</v>
      </c>
      <c r="G31" s="41"/>
      <c r="H31" s="41"/>
      <c r="I31" s="118">
        <v>0.15</v>
      </c>
      <c r="J31" s="117">
        <f>ROUND(ROUND((SUM(BF78:BF81)), 2)*I31, 2)</f>
        <v>0</v>
      </c>
      <c r="K31" s="44"/>
    </row>
    <row r="32" spans="2:11" s="1" customFormat="1" ht="14.4" hidden="1" customHeight="1" x14ac:dyDescent="0.35">
      <c r="B32" s="40"/>
      <c r="C32" s="41"/>
      <c r="D32" s="41"/>
      <c r="E32" s="48" t="s">
        <v>44</v>
      </c>
      <c r="F32" s="117">
        <f>ROUND(SUM(BG78:BG81),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" hidden="1" customHeight="1" x14ac:dyDescent="0.35">
      <c r="B33" s="40"/>
      <c r="C33" s="41"/>
      <c r="D33" s="41"/>
      <c r="E33" s="48" t="s">
        <v>45</v>
      </c>
      <c r="F33" s="117">
        <f>ROUND(SUM(BH78:BH81),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" hidden="1" customHeight="1" x14ac:dyDescent="0.35">
      <c r="B34" s="40"/>
      <c r="C34" s="41"/>
      <c r="D34" s="41"/>
      <c r="E34" s="48" t="s">
        <v>46</v>
      </c>
      <c r="F34" s="117">
        <f>ROUND(SUM(BI78:BI81),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7" customHeight="1" x14ac:dyDescent="0.35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4" customHeight="1" x14ac:dyDescent="0.35">
      <c r="B36" s="40"/>
      <c r="C36" s="119"/>
      <c r="D36" s="120" t="s">
        <v>47</v>
      </c>
      <c r="E36" s="70"/>
      <c r="F36" s="70"/>
      <c r="G36" s="121" t="s">
        <v>48</v>
      </c>
      <c r="H36" s="122" t="s">
        <v>49</v>
      </c>
      <c r="I36" s="123"/>
      <c r="J36" s="124">
        <f>SUM(J27:J34)</f>
        <v>0</v>
      </c>
      <c r="K36" s="125"/>
    </row>
    <row r="37" spans="2:11" s="1" customFormat="1" ht="14.4" customHeight="1" x14ac:dyDescent="0.35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7" customHeight="1" x14ac:dyDescent="0.35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7" customHeight="1" x14ac:dyDescent="0.35">
      <c r="B42" s="40"/>
      <c r="C42" s="29" t="s">
        <v>159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7" customHeight="1" x14ac:dyDescent="0.35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" customHeight="1" x14ac:dyDescent="0.35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 x14ac:dyDescent="0.35">
      <c r="B45" s="40"/>
      <c r="C45" s="41"/>
      <c r="D45" s="41"/>
      <c r="E45" s="350" t="str">
        <f>E7</f>
        <v>Nové pracoviště magnetické rezonance a interního příjmu včetně reorganizace 1.PP</v>
      </c>
      <c r="F45" s="351"/>
      <c r="G45" s="351"/>
      <c r="H45" s="351"/>
      <c r="I45" s="105"/>
      <c r="J45" s="41"/>
      <c r="K45" s="44"/>
    </row>
    <row r="46" spans="2:11" s="1" customFormat="1" ht="14.4" customHeight="1" x14ac:dyDescent="0.35">
      <c r="B46" s="40"/>
      <c r="C46" s="36" t="s">
        <v>157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 x14ac:dyDescent="0.35">
      <c r="B47" s="40"/>
      <c r="C47" s="41"/>
      <c r="D47" s="41"/>
      <c r="E47" s="352" t="str">
        <f>E9</f>
        <v>04 - Videomanagment - nenaceňovat!</v>
      </c>
      <c r="F47" s="353"/>
      <c r="G47" s="353"/>
      <c r="H47" s="353"/>
      <c r="I47" s="105"/>
      <c r="J47" s="41"/>
      <c r="K47" s="44"/>
    </row>
    <row r="48" spans="2:11" s="1" customFormat="1" ht="7" customHeight="1" x14ac:dyDescent="0.35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 x14ac:dyDescent="0.35">
      <c r="B49" s="40"/>
      <c r="C49" s="36" t="s">
        <v>23</v>
      </c>
      <c r="D49" s="41"/>
      <c r="E49" s="41"/>
      <c r="F49" s="34" t="str">
        <f>F12</f>
        <v>pavilon I,Nemocnice Děčín</v>
      </c>
      <c r="G49" s="41"/>
      <c r="H49" s="41"/>
      <c r="I49" s="106" t="s">
        <v>25</v>
      </c>
      <c r="J49" s="107" t="str">
        <f>IF(J12="","",J12)</f>
        <v>8. 2. 2018</v>
      </c>
      <c r="K49" s="44"/>
    </row>
    <row r="50" spans="2:47" s="1" customFormat="1" ht="7" customHeight="1" x14ac:dyDescent="0.35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x14ac:dyDescent="0.35">
      <c r="B51" s="40"/>
      <c r="C51" s="36" t="s">
        <v>27</v>
      </c>
      <c r="D51" s="41"/>
      <c r="E51" s="41"/>
      <c r="F51" s="34" t="str">
        <f>E15</f>
        <v>Krajská zdravotní, a.s. - Nemocnice Děčín, o.z.</v>
      </c>
      <c r="G51" s="41"/>
      <c r="H51" s="41"/>
      <c r="I51" s="106" t="s">
        <v>33</v>
      </c>
      <c r="J51" s="338" t="str">
        <f>E21</f>
        <v>JIKA CZ, ing Jiří Slánský</v>
      </c>
      <c r="K51" s="44"/>
    </row>
    <row r="52" spans="2:47" s="1" customFormat="1" ht="14.4" customHeight="1" x14ac:dyDescent="0.35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05"/>
      <c r="J52" s="345"/>
      <c r="K52" s="44"/>
    </row>
    <row r="53" spans="2:47" s="1" customFormat="1" ht="10.25" customHeight="1" x14ac:dyDescent="0.35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 x14ac:dyDescent="0.35">
      <c r="B54" s="40"/>
      <c r="C54" s="129" t="s">
        <v>160</v>
      </c>
      <c r="D54" s="119"/>
      <c r="E54" s="119"/>
      <c r="F54" s="119"/>
      <c r="G54" s="119"/>
      <c r="H54" s="119"/>
      <c r="I54" s="130"/>
      <c r="J54" s="131" t="s">
        <v>161</v>
      </c>
      <c r="K54" s="132"/>
    </row>
    <row r="55" spans="2:47" s="1" customFormat="1" ht="10.25" customHeight="1" x14ac:dyDescent="0.35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 x14ac:dyDescent="0.35">
      <c r="B56" s="40"/>
      <c r="C56" s="133" t="s">
        <v>162</v>
      </c>
      <c r="D56" s="41"/>
      <c r="E56" s="41"/>
      <c r="F56" s="41"/>
      <c r="G56" s="41"/>
      <c r="H56" s="41"/>
      <c r="I56" s="105"/>
      <c r="J56" s="115">
        <f>J78</f>
        <v>0</v>
      </c>
      <c r="K56" s="44"/>
      <c r="AU56" s="23" t="s">
        <v>163</v>
      </c>
    </row>
    <row r="57" spans="2:47" s="7" customFormat="1" ht="25" customHeight="1" x14ac:dyDescent="0.35">
      <c r="B57" s="134"/>
      <c r="C57" s="135"/>
      <c r="D57" s="136" t="s">
        <v>1624</v>
      </c>
      <c r="E57" s="137"/>
      <c r="F57" s="137"/>
      <c r="G57" s="137"/>
      <c r="H57" s="137"/>
      <c r="I57" s="138"/>
      <c r="J57" s="139">
        <f>J79</f>
        <v>0</v>
      </c>
      <c r="K57" s="140"/>
    </row>
    <row r="58" spans="2:47" s="8" customFormat="1" ht="19.899999999999999" customHeight="1" x14ac:dyDescent="0.35">
      <c r="B58" s="141"/>
      <c r="C58" s="142"/>
      <c r="D58" s="143" t="s">
        <v>1625</v>
      </c>
      <c r="E58" s="144"/>
      <c r="F58" s="144"/>
      <c r="G58" s="144"/>
      <c r="H58" s="144"/>
      <c r="I58" s="145"/>
      <c r="J58" s="146">
        <f>J80</f>
        <v>0</v>
      </c>
      <c r="K58" s="147"/>
    </row>
    <row r="59" spans="2:47" s="1" customFormat="1" ht="21.75" customHeight="1" x14ac:dyDescent="0.35">
      <c r="B59" s="40"/>
      <c r="C59" s="41"/>
      <c r="D59" s="41"/>
      <c r="E59" s="41"/>
      <c r="F59" s="41"/>
      <c r="G59" s="41"/>
      <c r="H59" s="41"/>
      <c r="I59" s="105"/>
      <c r="J59" s="41"/>
      <c r="K59" s="44"/>
    </row>
    <row r="60" spans="2:47" s="1" customFormat="1" ht="7" customHeight="1" x14ac:dyDescent="0.35">
      <c r="B60" s="55"/>
      <c r="C60" s="56"/>
      <c r="D60" s="56"/>
      <c r="E60" s="56"/>
      <c r="F60" s="56"/>
      <c r="G60" s="56"/>
      <c r="H60" s="56"/>
      <c r="I60" s="126"/>
      <c r="J60" s="56"/>
      <c r="K60" s="57"/>
    </row>
    <row r="64" spans="2:47" s="1" customFormat="1" ht="7" customHeight="1" x14ac:dyDescent="0.35">
      <c r="B64" s="58"/>
      <c r="C64" s="59"/>
      <c r="D64" s="59"/>
      <c r="E64" s="59"/>
      <c r="F64" s="59"/>
      <c r="G64" s="59"/>
      <c r="H64" s="59"/>
      <c r="I64" s="127"/>
      <c r="J64" s="59"/>
      <c r="K64" s="59"/>
      <c r="L64" s="40"/>
    </row>
    <row r="65" spans="2:63" s="1" customFormat="1" ht="37" customHeight="1" x14ac:dyDescent="0.35">
      <c r="B65" s="40"/>
      <c r="C65" s="60" t="s">
        <v>188</v>
      </c>
      <c r="L65" s="40"/>
    </row>
    <row r="66" spans="2:63" s="1" customFormat="1" ht="7" customHeight="1" x14ac:dyDescent="0.35">
      <c r="B66" s="40"/>
      <c r="L66" s="40"/>
    </row>
    <row r="67" spans="2:63" s="1" customFormat="1" ht="14.4" customHeight="1" x14ac:dyDescent="0.35">
      <c r="B67" s="40"/>
      <c r="C67" s="62" t="s">
        <v>19</v>
      </c>
      <c r="L67" s="40"/>
    </row>
    <row r="68" spans="2:63" s="1" customFormat="1" ht="16.5" customHeight="1" x14ac:dyDescent="0.35">
      <c r="B68" s="40"/>
      <c r="E68" s="346" t="str">
        <f>E7</f>
        <v>Nové pracoviště magnetické rezonance a interního příjmu včetně reorganizace 1.PP</v>
      </c>
      <c r="F68" s="347"/>
      <c r="G68" s="347"/>
      <c r="H68" s="347"/>
      <c r="L68" s="40"/>
    </row>
    <row r="69" spans="2:63" s="1" customFormat="1" ht="14.4" customHeight="1" x14ac:dyDescent="0.35">
      <c r="B69" s="40"/>
      <c r="C69" s="62" t="s">
        <v>157</v>
      </c>
      <c r="L69" s="40"/>
    </row>
    <row r="70" spans="2:63" s="1" customFormat="1" ht="17.25" customHeight="1" x14ac:dyDescent="0.35">
      <c r="B70" s="40"/>
      <c r="E70" s="319" t="str">
        <f>E9</f>
        <v>04 - Videomanagment - nenaceňovat!</v>
      </c>
      <c r="F70" s="348"/>
      <c r="G70" s="348"/>
      <c r="H70" s="348"/>
      <c r="L70" s="40"/>
    </row>
    <row r="71" spans="2:63" s="1" customFormat="1" ht="7" customHeight="1" x14ac:dyDescent="0.35">
      <c r="B71" s="40"/>
      <c r="L71" s="40"/>
    </row>
    <row r="72" spans="2:63" s="1" customFormat="1" ht="18" customHeight="1" x14ac:dyDescent="0.35">
      <c r="B72" s="40"/>
      <c r="C72" s="62" t="s">
        <v>23</v>
      </c>
      <c r="F72" s="148" t="str">
        <f>F12</f>
        <v>pavilon I,Nemocnice Děčín</v>
      </c>
      <c r="I72" s="149" t="s">
        <v>25</v>
      </c>
      <c r="J72" s="66" t="str">
        <f>IF(J12="","",J12)</f>
        <v>8. 2. 2018</v>
      </c>
      <c r="L72" s="40"/>
    </row>
    <row r="73" spans="2:63" s="1" customFormat="1" ht="7" customHeight="1" x14ac:dyDescent="0.35">
      <c r="B73" s="40"/>
      <c r="L73" s="40"/>
    </row>
    <row r="74" spans="2:63" s="1" customFormat="1" x14ac:dyDescent="0.35">
      <c r="B74" s="40"/>
      <c r="C74" s="62" t="s">
        <v>27</v>
      </c>
      <c r="F74" s="148" t="str">
        <f>E15</f>
        <v>Krajská zdravotní, a.s. - Nemocnice Děčín, o.z.</v>
      </c>
      <c r="I74" s="149" t="s">
        <v>33</v>
      </c>
      <c r="J74" s="148" t="str">
        <f>E21</f>
        <v>JIKA CZ, ing Jiří Slánský</v>
      </c>
      <c r="L74" s="40"/>
    </row>
    <row r="75" spans="2:63" s="1" customFormat="1" ht="14.4" customHeight="1" x14ac:dyDescent="0.35">
      <c r="B75" s="40"/>
      <c r="C75" s="62" t="s">
        <v>31</v>
      </c>
      <c r="F75" s="148" t="str">
        <f>IF(E18="","",E18)</f>
        <v/>
      </c>
      <c r="L75" s="40"/>
    </row>
    <row r="76" spans="2:63" s="1" customFormat="1" ht="10.25" customHeight="1" x14ac:dyDescent="0.35">
      <c r="B76" s="40"/>
      <c r="L76" s="40"/>
    </row>
    <row r="77" spans="2:63" s="9" customFormat="1" ht="29.25" customHeight="1" x14ac:dyDescent="0.35">
      <c r="B77" s="150"/>
      <c r="C77" s="151" t="s">
        <v>189</v>
      </c>
      <c r="D77" s="152" t="s">
        <v>56</v>
      </c>
      <c r="E77" s="152" t="s">
        <v>52</v>
      </c>
      <c r="F77" s="152" t="s">
        <v>190</v>
      </c>
      <c r="G77" s="152" t="s">
        <v>191</v>
      </c>
      <c r="H77" s="152" t="s">
        <v>192</v>
      </c>
      <c r="I77" s="153" t="s">
        <v>193</v>
      </c>
      <c r="J77" s="152" t="s">
        <v>161</v>
      </c>
      <c r="K77" s="154" t="s">
        <v>194</v>
      </c>
      <c r="L77" s="150"/>
      <c r="M77" s="72" t="s">
        <v>195</v>
      </c>
      <c r="N77" s="73" t="s">
        <v>41</v>
      </c>
      <c r="O77" s="73" t="s">
        <v>196</v>
      </c>
      <c r="P77" s="73" t="s">
        <v>197</v>
      </c>
      <c r="Q77" s="73" t="s">
        <v>198</v>
      </c>
      <c r="R77" s="73" t="s">
        <v>199</v>
      </c>
      <c r="S77" s="73" t="s">
        <v>200</v>
      </c>
      <c r="T77" s="74" t="s">
        <v>201</v>
      </c>
    </row>
    <row r="78" spans="2:63" s="1" customFormat="1" ht="29.25" customHeight="1" x14ac:dyDescent="0.35">
      <c r="B78" s="40"/>
      <c r="C78" s="76" t="s">
        <v>162</v>
      </c>
      <c r="J78" s="155">
        <f>BK78</f>
        <v>0</v>
      </c>
      <c r="L78" s="40"/>
      <c r="M78" s="75"/>
      <c r="N78" s="67"/>
      <c r="O78" s="67"/>
      <c r="P78" s="156">
        <f>P79</f>
        <v>0</v>
      </c>
      <c r="Q78" s="67"/>
      <c r="R78" s="156">
        <f>R79</f>
        <v>0</v>
      </c>
      <c r="S78" s="67"/>
      <c r="T78" s="157">
        <f>T79</f>
        <v>0</v>
      </c>
      <c r="AT78" s="23" t="s">
        <v>70</v>
      </c>
      <c r="AU78" s="23" t="s">
        <v>163</v>
      </c>
      <c r="BK78" s="158">
        <f>BK79</f>
        <v>0</v>
      </c>
    </row>
    <row r="79" spans="2:63" s="10" customFormat="1" ht="37.4" customHeight="1" x14ac:dyDescent="0.35">
      <c r="B79" s="159"/>
      <c r="D79" s="160" t="s">
        <v>70</v>
      </c>
      <c r="E79" s="161" t="s">
        <v>1626</v>
      </c>
      <c r="F79" s="161" t="s">
        <v>1627</v>
      </c>
      <c r="I79" s="162"/>
      <c r="J79" s="163">
        <f>BK79</f>
        <v>0</v>
      </c>
      <c r="L79" s="159"/>
      <c r="M79" s="164"/>
      <c r="N79" s="165"/>
      <c r="O79" s="165"/>
      <c r="P79" s="166">
        <f>P80</f>
        <v>0</v>
      </c>
      <c r="Q79" s="165"/>
      <c r="R79" s="166">
        <f>R80</f>
        <v>0</v>
      </c>
      <c r="S79" s="165"/>
      <c r="T79" s="167">
        <f>T80</f>
        <v>0</v>
      </c>
      <c r="AR79" s="160" t="s">
        <v>211</v>
      </c>
      <c r="AT79" s="168" t="s">
        <v>70</v>
      </c>
      <c r="AU79" s="168" t="s">
        <v>71</v>
      </c>
      <c r="AY79" s="160" t="s">
        <v>204</v>
      </c>
      <c r="BK79" s="169">
        <f>BK80</f>
        <v>0</v>
      </c>
    </row>
    <row r="80" spans="2:63" s="10" customFormat="1" ht="19.899999999999999" customHeight="1" x14ac:dyDescent="0.35">
      <c r="B80" s="159"/>
      <c r="D80" s="160" t="s">
        <v>70</v>
      </c>
      <c r="E80" s="170" t="s">
        <v>1628</v>
      </c>
      <c r="F80" s="170" t="s">
        <v>1627</v>
      </c>
      <c r="I80" s="162"/>
      <c r="J80" s="171">
        <f>BK80</f>
        <v>0</v>
      </c>
      <c r="L80" s="159"/>
      <c r="M80" s="164"/>
      <c r="N80" s="165"/>
      <c r="O80" s="165"/>
      <c r="P80" s="166">
        <f>P81</f>
        <v>0</v>
      </c>
      <c r="Q80" s="165"/>
      <c r="R80" s="166">
        <f>R81</f>
        <v>0</v>
      </c>
      <c r="S80" s="165"/>
      <c r="T80" s="167">
        <f>T81</f>
        <v>0</v>
      </c>
      <c r="AR80" s="160" t="s">
        <v>211</v>
      </c>
      <c r="AT80" s="168" t="s">
        <v>70</v>
      </c>
      <c r="AU80" s="168" t="s">
        <v>79</v>
      </c>
      <c r="AY80" s="160" t="s">
        <v>204</v>
      </c>
      <c r="BK80" s="169">
        <f>BK81</f>
        <v>0</v>
      </c>
    </row>
    <row r="81" spans="2:65" s="1" customFormat="1" ht="16.5" customHeight="1" x14ac:dyDescent="0.35">
      <c r="B81" s="172"/>
      <c r="C81" s="173" t="s">
        <v>79</v>
      </c>
      <c r="D81" s="173" t="s">
        <v>206</v>
      </c>
      <c r="E81" s="174" t="s">
        <v>1629</v>
      </c>
      <c r="F81" s="175" t="s">
        <v>1630</v>
      </c>
      <c r="G81" s="176" t="s">
        <v>831</v>
      </c>
      <c r="H81" s="177">
        <v>1</v>
      </c>
      <c r="I81" s="178"/>
      <c r="J81" s="179">
        <f>ROUND(I81*H81,2)</f>
        <v>0</v>
      </c>
      <c r="K81" s="175" t="s">
        <v>5</v>
      </c>
      <c r="L81" s="40"/>
      <c r="M81" s="180" t="s">
        <v>5</v>
      </c>
      <c r="N81" s="219" t="s">
        <v>42</v>
      </c>
      <c r="O81" s="220"/>
      <c r="P81" s="221">
        <f>O81*H81</f>
        <v>0</v>
      </c>
      <c r="Q81" s="221">
        <v>0</v>
      </c>
      <c r="R81" s="221">
        <f>Q81*H81</f>
        <v>0</v>
      </c>
      <c r="S81" s="221">
        <v>0</v>
      </c>
      <c r="T81" s="222">
        <f>S81*H81</f>
        <v>0</v>
      </c>
      <c r="AR81" s="23" t="s">
        <v>1631</v>
      </c>
      <c r="AT81" s="23" t="s">
        <v>206</v>
      </c>
      <c r="AU81" s="23" t="s">
        <v>81</v>
      </c>
      <c r="AY81" s="23" t="s">
        <v>204</v>
      </c>
      <c r="BE81" s="184">
        <f>IF(N81="základní",J81,0)</f>
        <v>0</v>
      </c>
      <c r="BF81" s="184">
        <f>IF(N81="snížená",J81,0)</f>
        <v>0</v>
      </c>
      <c r="BG81" s="184">
        <f>IF(N81="zákl. přenesená",J81,0)</f>
        <v>0</v>
      </c>
      <c r="BH81" s="184">
        <f>IF(N81="sníž. přenesená",J81,0)</f>
        <v>0</v>
      </c>
      <c r="BI81" s="184">
        <f>IF(N81="nulová",J81,0)</f>
        <v>0</v>
      </c>
      <c r="BJ81" s="23" t="s">
        <v>79</v>
      </c>
      <c r="BK81" s="184">
        <f>ROUND(I81*H81,2)</f>
        <v>0</v>
      </c>
      <c r="BL81" s="23" t="s">
        <v>1631</v>
      </c>
      <c r="BM81" s="23" t="s">
        <v>1632</v>
      </c>
    </row>
    <row r="82" spans="2:65" s="1" customFormat="1" ht="7" customHeight="1" x14ac:dyDescent="0.35">
      <c r="B82" s="55"/>
      <c r="C82" s="56"/>
      <c r="D82" s="56"/>
      <c r="E82" s="56"/>
      <c r="F82" s="56"/>
      <c r="G82" s="56"/>
      <c r="H82" s="56"/>
      <c r="I82" s="126"/>
      <c r="J82" s="56"/>
      <c r="K82" s="56"/>
      <c r="L82" s="40"/>
    </row>
  </sheetData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5"/>
  <cols>
    <col min="1" max="1" width="8.375" customWidth="1"/>
    <col min="2" max="2" width="1.625" customWidth="1"/>
    <col min="3" max="3" width="4.125" customWidth="1"/>
    <col min="4" max="4" width="4.375" customWidth="1"/>
    <col min="5" max="5" width="17.125" customWidth="1"/>
    <col min="6" max="6" width="75" customWidth="1"/>
    <col min="7" max="7" width="8.625" customWidth="1"/>
    <col min="8" max="8" width="11.125" customWidth="1"/>
    <col min="9" max="9" width="12.625" style="98" customWidth="1"/>
    <col min="10" max="10" width="23.5" customWidth="1"/>
    <col min="11" max="11" width="15.5" customWidth="1"/>
    <col min="13" max="18" width="9.375" hidden="1"/>
    <col min="19" max="19" width="8.125" hidden="1" customWidth="1"/>
    <col min="20" max="20" width="29.625" hidden="1" customWidth="1"/>
    <col min="21" max="21" width="16.375" hidden="1" customWidth="1"/>
    <col min="22" max="22" width="12.375" customWidth="1"/>
    <col min="23" max="23" width="16.375" customWidth="1"/>
    <col min="24" max="24" width="12.375" customWidth="1"/>
    <col min="25" max="25" width="15" customWidth="1"/>
    <col min="26" max="26" width="11" customWidth="1"/>
    <col min="27" max="27" width="15" customWidth="1"/>
    <col min="28" max="28" width="16.375" customWidth="1"/>
    <col min="29" max="29" width="11" customWidth="1"/>
    <col min="30" max="30" width="15" customWidth="1"/>
    <col min="31" max="31" width="16.375" customWidth="1"/>
    <col min="44" max="65" width="9.375" hidden="1"/>
  </cols>
  <sheetData>
    <row r="1" spans="1:70" ht="21.75" customHeight="1" x14ac:dyDescent="0.35">
      <c r="A1" s="20"/>
      <c r="B1" s="99"/>
      <c r="C1" s="99"/>
      <c r="D1" s="100" t="s">
        <v>1</v>
      </c>
      <c r="E1" s="99"/>
      <c r="F1" s="101" t="s">
        <v>151</v>
      </c>
      <c r="G1" s="349" t="s">
        <v>152</v>
      </c>
      <c r="H1" s="349"/>
      <c r="I1" s="102"/>
      <c r="J1" s="101" t="s">
        <v>153</v>
      </c>
      <c r="K1" s="100" t="s">
        <v>154</v>
      </c>
      <c r="L1" s="101" t="s">
        <v>155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7" customHeight="1" x14ac:dyDescent="0.35">
      <c r="L2" s="313" t="s">
        <v>8</v>
      </c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23" t="s">
        <v>92</v>
      </c>
    </row>
    <row r="3" spans="1:70" ht="7" customHeight="1" x14ac:dyDescent="0.35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81</v>
      </c>
    </row>
    <row r="4" spans="1:70" ht="37" customHeight="1" x14ac:dyDescent="0.35">
      <c r="B4" s="27"/>
      <c r="C4" s="28"/>
      <c r="D4" s="29" t="s">
        <v>156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7" customHeight="1" x14ac:dyDescent="0.35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x14ac:dyDescent="0.3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 x14ac:dyDescent="0.35">
      <c r="B7" s="27"/>
      <c r="C7" s="28"/>
      <c r="D7" s="28"/>
      <c r="E7" s="350" t="str">
        <f>'Rekapitulace stavby'!K6</f>
        <v>Nové pracoviště magnetické rezonance a interního příjmu včetně reorganizace 1.PP</v>
      </c>
      <c r="F7" s="351"/>
      <c r="G7" s="351"/>
      <c r="H7" s="351"/>
      <c r="I7" s="104"/>
      <c r="J7" s="28"/>
      <c r="K7" s="30"/>
    </row>
    <row r="8" spans="1:70" s="1" customFormat="1" x14ac:dyDescent="0.35">
      <c r="B8" s="40"/>
      <c r="C8" s="41"/>
      <c r="D8" s="36" t="s">
        <v>157</v>
      </c>
      <c r="E8" s="41"/>
      <c r="F8" s="41"/>
      <c r="G8" s="41"/>
      <c r="H8" s="41"/>
      <c r="I8" s="105"/>
      <c r="J8" s="41"/>
      <c r="K8" s="44"/>
    </row>
    <row r="9" spans="1:70" s="1" customFormat="1" ht="37" customHeight="1" x14ac:dyDescent="0.35">
      <c r="B9" s="40"/>
      <c r="C9" s="41"/>
      <c r="D9" s="41"/>
      <c r="E9" s="352" t="s">
        <v>1633</v>
      </c>
      <c r="F9" s="353"/>
      <c r="G9" s="353"/>
      <c r="H9" s="353"/>
      <c r="I9" s="105"/>
      <c r="J9" s="41"/>
      <c r="K9" s="44"/>
    </row>
    <row r="10" spans="1:70" s="1" customFormat="1" x14ac:dyDescent="0.35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" customHeight="1" x14ac:dyDescent="0.35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" customHeight="1" x14ac:dyDescent="0.35">
      <c r="B12" s="40"/>
      <c r="C12" s="41"/>
      <c r="D12" s="36" t="s">
        <v>23</v>
      </c>
      <c r="E12" s="41"/>
      <c r="F12" s="34" t="s">
        <v>24</v>
      </c>
      <c r="G12" s="41"/>
      <c r="H12" s="41"/>
      <c r="I12" s="106" t="s">
        <v>25</v>
      </c>
      <c r="J12" s="107" t="str">
        <f>'Rekapitulace stavby'!AN8</f>
        <v>8. 2. 2018</v>
      </c>
      <c r="K12" s="44"/>
    </row>
    <row r="13" spans="1:70" s="1" customFormat="1" ht="10.75" customHeight="1" x14ac:dyDescent="0.35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" customHeight="1" x14ac:dyDescent="0.35">
      <c r="B14" s="40"/>
      <c r="C14" s="41"/>
      <c r="D14" s="36" t="s">
        <v>27</v>
      </c>
      <c r="E14" s="41"/>
      <c r="F14" s="41"/>
      <c r="G14" s="41"/>
      <c r="H14" s="41"/>
      <c r="I14" s="106" t="s">
        <v>28</v>
      </c>
      <c r="J14" s="34" t="s">
        <v>5</v>
      </c>
      <c r="K14" s="44"/>
    </row>
    <row r="15" spans="1:70" s="1" customFormat="1" ht="18" customHeight="1" x14ac:dyDescent="0.35">
      <c r="B15" s="40"/>
      <c r="C15" s="41"/>
      <c r="D15" s="41"/>
      <c r="E15" s="34" t="s">
        <v>29</v>
      </c>
      <c r="F15" s="41"/>
      <c r="G15" s="41"/>
      <c r="H15" s="41"/>
      <c r="I15" s="106" t="s">
        <v>30</v>
      </c>
      <c r="J15" s="34" t="s">
        <v>5</v>
      </c>
      <c r="K15" s="44"/>
    </row>
    <row r="16" spans="1:70" s="1" customFormat="1" ht="7" customHeight="1" x14ac:dyDescent="0.35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" customHeight="1" x14ac:dyDescent="0.35">
      <c r="B17" s="40"/>
      <c r="C17" s="41"/>
      <c r="D17" s="36" t="s">
        <v>31</v>
      </c>
      <c r="E17" s="41"/>
      <c r="F17" s="41"/>
      <c r="G17" s="41"/>
      <c r="H17" s="41"/>
      <c r="I17" s="106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5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7" customHeight="1" x14ac:dyDescent="0.35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" customHeight="1" x14ac:dyDescent="0.35">
      <c r="B20" s="40"/>
      <c r="C20" s="41"/>
      <c r="D20" s="36" t="s">
        <v>33</v>
      </c>
      <c r="E20" s="41"/>
      <c r="F20" s="41"/>
      <c r="G20" s="41"/>
      <c r="H20" s="41"/>
      <c r="I20" s="106" t="s">
        <v>28</v>
      </c>
      <c r="J20" s="34" t="s">
        <v>5</v>
      </c>
      <c r="K20" s="44"/>
    </row>
    <row r="21" spans="2:11" s="1" customFormat="1" ht="18" customHeight="1" x14ac:dyDescent="0.35">
      <c r="B21" s="40"/>
      <c r="C21" s="41"/>
      <c r="D21" s="41"/>
      <c r="E21" s="34" t="s">
        <v>34</v>
      </c>
      <c r="F21" s="41"/>
      <c r="G21" s="41"/>
      <c r="H21" s="41"/>
      <c r="I21" s="106" t="s">
        <v>30</v>
      </c>
      <c r="J21" s="34" t="s">
        <v>5</v>
      </c>
      <c r="K21" s="44"/>
    </row>
    <row r="22" spans="2:11" s="1" customFormat="1" ht="7" customHeight="1" x14ac:dyDescent="0.35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" customHeight="1" x14ac:dyDescent="0.35">
      <c r="B23" s="40"/>
      <c r="C23" s="41"/>
      <c r="D23" s="36" t="s">
        <v>36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 x14ac:dyDescent="0.35">
      <c r="B24" s="108"/>
      <c r="C24" s="109"/>
      <c r="D24" s="109"/>
      <c r="E24" s="338" t="s">
        <v>5</v>
      </c>
      <c r="F24" s="338"/>
      <c r="G24" s="338"/>
      <c r="H24" s="338"/>
      <c r="I24" s="110"/>
      <c r="J24" s="109"/>
      <c r="K24" s="111"/>
    </row>
    <row r="25" spans="2:11" s="1" customFormat="1" ht="7" customHeight="1" x14ac:dyDescent="0.35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7" customHeight="1" x14ac:dyDescent="0.35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4" customHeight="1" x14ac:dyDescent="0.35">
      <c r="B27" s="40"/>
      <c r="C27" s="41"/>
      <c r="D27" s="114" t="s">
        <v>37</v>
      </c>
      <c r="E27" s="41"/>
      <c r="F27" s="41"/>
      <c r="G27" s="41"/>
      <c r="H27" s="41"/>
      <c r="I27" s="105"/>
      <c r="J27" s="115">
        <f>ROUND(J78,2)</f>
        <v>0</v>
      </c>
      <c r="K27" s="44"/>
    </row>
    <row r="28" spans="2:11" s="1" customFormat="1" ht="7" customHeight="1" x14ac:dyDescent="0.35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" customHeight="1" x14ac:dyDescent="0.35">
      <c r="B29" s="40"/>
      <c r="C29" s="41"/>
      <c r="D29" s="41"/>
      <c r="E29" s="41"/>
      <c r="F29" s="45" t="s">
        <v>39</v>
      </c>
      <c r="G29" s="41"/>
      <c r="H29" s="41"/>
      <c r="I29" s="116" t="s">
        <v>38</v>
      </c>
      <c r="J29" s="45" t="s">
        <v>40</v>
      </c>
      <c r="K29" s="44"/>
    </row>
    <row r="30" spans="2:11" s="1" customFormat="1" ht="14.4" customHeight="1" x14ac:dyDescent="0.35">
      <c r="B30" s="40"/>
      <c r="C30" s="41"/>
      <c r="D30" s="48" t="s">
        <v>41</v>
      </c>
      <c r="E30" s="48" t="s">
        <v>42</v>
      </c>
      <c r="F30" s="117">
        <f>ROUND(SUM(BE78:BE81), 2)</f>
        <v>0</v>
      </c>
      <c r="G30" s="41"/>
      <c r="H30" s="41"/>
      <c r="I30" s="118">
        <v>0.21</v>
      </c>
      <c r="J30" s="117">
        <f>ROUND(ROUND((SUM(BE78:BE81)), 2)*I30, 2)</f>
        <v>0</v>
      </c>
      <c r="K30" s="44"/>
    </row>
    <row r="31" spans="2:11" s="1" customFormat="1" ht="14.4" customHeight="1" x14ac:dyDescent="0.35">
      <c r="B31" s="40"/>
      <c r="C31" s="41"/>
      <c r="D31" s="41"/>
      <c r="E31" s="48" t="s">
        <v>43</v>
      </c>
      <c r="F31" s="117">
        <f>ROUND(SUM(BF78:BF81), 2)</f>
        <v>0</v>
      </c>
      <c r="G31" s="41"/>
      <c r="H31" s="41"/>
      <c r="I31" s="118">
        <v>0.15</v>
      </c>
      <c r="J31" s="117">
        <f>ROUND(ROUND((SUM(BF78:BF81)), 2)*I31, 2)</f>
        <v>0</v>
      </c>
      <c r="K31" s="44"/>
    </row>
    <row r="32" spans="2:11" s="1" customFormat="1" ht="14.4" hidden="1" customHeight="1" x14ac:dyDescent="0.35">
      <c r="B32" s="40"/>
      <c r="C32" s="41"/>
      <c r="D32" s="41"/>
      <c r="E32" s="48" t="s">
        <v>44</v>
      </c>
      <c r="F32" s="117">
        <f>ROUND(SUM(BG78:BG81),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" hidden="1" customHeight="1" x14ac:dyDescent="0.35">
      <c r="B33" s="40"/>
      <c r="C33" s="41"/>
      <c r="D33" s="41"/>
      <c r="E33" s="48" t="s">
        <v>45</v>
      </c>
      <c r="F33" s="117">
        <f>ROUND(SUM(BH78:BH81),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" hidden="1" customHeight="1" x14ac:dyDescent="0.35">
      <c r="B34" s="40"/>
      <c r="C34" s="41"/>
      <c r="D34" s="41"/>
      <c r="E34" s="48" t="s">
        <v>46</v>
      </c>
      <c r="F34" s="117">
        <f>ROUND(SUM(BI78:BI81),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7" customHeight="1" x14ac:dyDescent="0.35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4" customHeight="1" x14ac:dyDescent="0.35">
      <c r="B36" s="40"/>
      <c r="C36" s="119"/>
      <c r="D36" s="120" t="s">
        <v>47</v>
      </c>
      <c r="E36" s="70"/>
      <c r="F36" s="70"/>
      <c r="G36" s="121" t="s">
        <v>48</v>
      </c>
      <c r="H36" s="122" t="s">
        <v>49</v>
      </c>
      <c r="I36" s="123"/>
      <c r="J36" s="124">
        <f>SUM(J27:J34)</f>
        <v>0</v>
      </c>
      <c r="K36" s="125"/>
    </row>
    <row r="37" spans="2:11" s="1" customFormat="1" ht="14.4" customHeight="1" x14ac:dyDescent="0.35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7" customHeight="1" x14ac:dyDescent="0.35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7" customHeight="1" x14ac:dyDescent="0.35">
      <c r="B42" s="40"/>
      <c r="C42" s="29" t="s">
        <v>159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7" customHeight="1" x14ac:dyDescent="0.35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" customHeight="1" x14ac:dyDescent="0.35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 x14ac:dyDescent="0.35">
      <c r="B45" s="40"/>
      <c r="C45" s="41"/>
      <c r="D45" s="41"/>
      <c r="E45" s="350" t="str">
        <f>E7</f>
        <v>Nové pracoviště magnetické rezonance a interního příjmu včetně reorganizace 1.PP</v>
      </c>
      <c r="F45" s="351"/>
      <c r="G45" s="351"/>
      <c r="H45" s="351"/>
      <c r="I45" s="105"/>
      <c r="J45" s="41"/>
      <c r="K45" s="44"/>
    </row>
    <row r="46" spans="2:11" s="1" customFormat="1" ht="14.4" customHeight="1" x14ac:dyDescent="0.35">
      <c r="B46" s="40"/>
      <c r="C46" s="36" t="s">
        <v>157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 x14ac:dyDescent="0.35">
      <c r="B47" s="40"/>
      <c r="C47" s="41"/>
      <c r="D47" s="41"/>
      <c r="E47" s="352" t="str">
        <f>E9</f>
        <v>05 - Ústřední topení</v>
      </c>
      <c r="F47" s="353"/>
      <c r="G47" s="353"/>
      <c r="H47" s="353"/>
      <c r="I47" s="105"/>
      <c r="J47" s="41"/>
      <c r="K47" s="44"/>
    </row>
    <row r="48" spans="2:11" s="1" customFormat="1" ht="7" customHeight="1" x14ac:dyDescent="0.35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 x14ac:dyDescent="0.35">
      <c r="B49" s="40"/>
      <c r="C49" s="36" t="s">
        <v>23</v>
      </c>
      <c r="D49" s="41"/>
      <c r="E49" s="41"/>
      <c r="F49" s="34" t="str">
        <f>F12</f>
        <v>pavilon I,Nemocnice Děčín</v>
      </c>
      <c r="G49" s="41"/>
      <c r="H49" s="41"/>
      <c r="I49" s="106" t="s">
        <v>25</v>
      </c>
      <c r="J49" s="107" t="str">
        <f>IF(J12="","",J12)</f>
        <v>8. 2. 2018</v>
      </c>
      <c r="K49" s="44"/>
    </row>
    <row r="50" spans="2:47" s="1" customFormat="1" ht="7" customHeight="1" x14ac:dyDescent="0.35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x14ac:dyDescent="0.35">
      <c r="B51" s="40"/>
      <c r="C51" s="36" t="s">
        <v>27</v>
      </c>
      <c r="D51" s="41"/>
      <c r="E51" s="41"/>
      <c r="F51" s="34" t="str">
        <f>E15</f>
        <v>Krajská zdravotní, a.s. - Nemocnice Děčín, o.z.</v>
      </c>
      <c r="G51" s="41"/>
      <c r="H51" s="41"/>
      <c r="I51" s="106" t="s">
        <v>33</v>
      </c>
      <c r="J51" s="338" t="str">
        <f>E21</f>
        <v>JIKA CZ, ing Jiří Slánský</v>
      </c>
      <c r="K51" s="44"/>
    </row>
    <row r="52" spans="2:47" s="1" customFormat="1" ht="14.4" customHeight="1" x14ac:dyDescent="0.35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05"/>
      <c r="J52" s="345"/>
      <c r="K52" s="44"/>
    </row>
    <row r="53" spans="2:47" s="1" customFormat="1" ht="10.25" customHeight="1" x14ac:dyDescent="0.35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 x14ac:dyDescent="0.35">
      <c r="B54" s="40"/>
      <c r="C54" s="129" t="s">
        <v>160</v>
      </c>
      <c r="D54" s="119"/>
      <c r="E54" s="119"/>
      <c r="F54" s="119"/>
      <c r="G54" s="119"/>
      <c r="H54" s="119"/>
      <c r="I54" s="130"/>
      <c r="J54" s="131" t="s">
        <v>161</v>
      </c>
      <c r="K54" s="132"/>
    </row>
    <row r="55" spans="2:47" s="1" customFormat="1" ht="10.25" customHeight="1" x14ac:dyDescent="0.35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 x14ac:dyDescent="0.35">
      <c r="B56" s="40"/>
      <c r="C56" s="133" t="s">
        <v>162</v>
      </c>
      <c r="D56" s="41"/>
      <c r="E56" s="41"/>
      <c r="F56" s="41"/>
      <c r="G56" s="41"/>
      <c r="H56" s="41"/>
      <c r="I56" s="105"/>
      <c r="J56" s="115">
        <f>J78</f>
        <v>0</v>
      </c>
      <c r="K56" s="44"/>
      <c r="AU56" s="23" t="s">
        <v>163</v>
      </c>
    </row>
    <row r="57" spans="2:47" s="7" customFormat="1" ht="25" customHeight="1" x14ac:dyDescent="0.35">
      <c r="B57" s="134"/>
      <c r="C57" s="135"/>
      <c r="D57" s="136" t="s">
        <v>1618</v>
      </c>
      <c r="E57" s="137"/>
      <c r="F57" s="137"/>
      <c r="G57" s="137"/>
      <c r="H57" s="137"/>
      <c r="I57" s="138"/>
      <c r="J57" s="139">
        <f>J79</f>
        <v>0</v>
      </c>
      <c r="K57" s="140"/>
    </row>
    <row r="58" spans="2:47" s="8" customFormat="1" ht="19.899999999999999" customHeight="1" x14ac:dyDescent="0.35">
      <c r="B58" s="141"/>
      <c r="C58" s="142"/>
      <c r="D58" s="143" t="s">
        <v>1634</v>
      </c>
      <c r="E58" s="144"/>
      <c r="F58" s="144"/>
      <c r="G58" s="144"/>
      <c r="H58" s="144"/>
      <c r="I58" s="145"/>
      <c r="J58" s="146">
        <f>J80</f>
        <v>0</v>
      </c>
      <c r="K58" s="147"/>
    </row>
    <row r="59" spans="2:47" s="1" customFormat="1" ht="21.75" customHeight="1" x14ac:dyDescent="0.35">
      <c r="B59" s="40"/>
      <c r="C59" s="41"/>
      <c r="D59" s="41"/>
      <c r="E59" s="41"/>
      <c r="F59" s="41"/>
      <c r="G59" s="41"/>
      <c r="H59" s="41"/>
      <c r="I59" s="105"/>
      <c r="J59" s="41"/>
      <c r="K59" s="44"/>
    </row>
    <row r="60" spans="2:47" s="1" customFormat="1" ht="7" customHeight="1" x14ac:dyDescent="0.35">
      <c r="B60" s="55"/>
      <c r="C60" s="56"/>
      <c r="D60" s="56"/>
      <c r="E60" s="56"/>
      <c r="F60" s="56"/>
      <c r="G60" s="56"/>
      <c r="H60" s="56"/>
      <c r="I60" s="126"/>
      <c r="J60" s="56"/>
      <c r="K60" s="57"/>
    </row>
    <row r="64" spans="2:47" s="1" customFormat="1" ht="7" customHeight="1" x14ac:dyDescent="0.35">
      <c r="B64" s="58"/>
      <c r="C64" s="59"/>
      <c r="D64" s="59"/>
      <c r="E64" s="59"/>
      <c r="F64" s="59"/>
      <c r="G64" s="59"/>
      <c r="H64" s="59"/>
      <c r="I64" s="127"/>
      <c r="J64" s="59"/>
      <c r="K64" s="59"/>
      <c r="L64" s="40"/>
    </row>
    <row r="65" spans="2:63" s="1" customFormat="1" ht="37" customHeight="1" x14ac:dyDescent="0.35">
      <c r="B65" s="40"/>
      <c r="C65" s="60" t="s">
        <v>188</v>
      </c>
      <c r="L65" s="40"/>
    </row>
    <row r="66" spans="2:63" s="1" customFormat="1" ht="7" customHeight="1" x14ac:dyDescent="0.35">
      <c r="B66" s="40"/>
      <c r="L66" s="40"/>
    </row>
    <row r="67" spans="2:63" s="1" customFormat="1" ht="14.4" customHeight="1" x14ac:dyDescent="0.35">
      <c r="B67" s="40"/>
      <c r="C67" s="62" t="s">
        <v>19</v>
      </c>
      <c r="L67" s="40"/>
    </row>
    <row r="68" spans="2:63" s="1" customFormat="1" ht="16.5" customHeight="1" x14ac:dyDescent="0.35">
      <c r="B68" s="40"/>
      <c r="E68" s="346" t="str">
        <f>E7</f>
        <v>Nové pracoviště magnetické rezonance a interního příjmu včetně reorganizace 1.PP</v>
      </c>
      <c r="F68" s="347"/>
      <c r="G68" s="347"/>
      <c r="H68" s="347"/>
      <c r="L68" s="40"/>
    </row>
    <row r="69" spans="2:63" s="1" customFormat="1" ht="14.4" customHeight="1" x14ac:dyDescent="0.35">
      <c r="B69" s="40"/>
      <c r="C69" s="62" t="s">
        <v>157</v>
      </c>
      <c r="L69" s="40"/>
    </row>
    <row r="70" spans="2:63" s="1" customFormat="1" ht="17.25" customHeight="1" x14ac:dyDescent="0.35">
      <c r="B70" s="40"/>
      <c r="E70" s="319" t="str">
        <f>E9</f>
        <v>05 - Ústřední topení</v>
      </c>
      <c r="F70" s="348"/>
      <c r="G70" s="348"/>
      <c r="H70" s="348"/>
      <c r="L70" s="40"/>
    </row>
    <row r="71" spans="2:63" s="1" customFormat="1" ht="7" customHeight="1" x14ac:dyDescent="0.35">
      <c r="B71" s="40"/>
      <c r="L71" s="40"/>
    </row>
    <row r="72" spans="2:63" s="1" customFormat="1" ht="18" customHeight="1" x14ac:dyDescent="0.35">
      <c r="B72" s="40"/>
      <c r="C72" s="62" t="s">
        <v>23</v>
      </c>
      <c r="F72" s="148" t="str">
        <f>F12</f>
        <v>pavilon I,Nemocnice Děčín</v>
      </c>
      <c r="I72" s="149" t="s">
        <v>25</v>
      </c>
      <c r="J72" s="66" t="str">
        <f>IF(J12="","",J12)</f>
        <v>8. 2. 2018</v>
      </c>
      <c r="L72" s="40"/>
    </row>
    <row r="73" spans="2:63" s="1" customFormat="1" ht="7" customHeight="1" x14ac:dyDescent="0.35">
      <c r="B73" s="40"/>
      <c r="L73" s="40"/>
    </row>
    <row r="74" spans="2:63" s="1" customFormat="1" x14ac:dyDescent="0.35">
      <c r="B74" s="40"/>
      <c r="C74" s="62" t="s">
        <v>27</v>
      </c>
      <c r="F74" s="148" t="str">
        <f>E15</f>
        <v>Krajská zdravotní, a.s. - Nemocnice Děčín, o.z.</v>
      </c>
      <c r="I74" s="149" t="s">
        <v>33</v>
      </c>
      <c r="J74" s="148" t="str">
        <f>E21</f>
        <v>JIKA CZ, ing Jiří Slánský</v>
      </c>
      <c r="L74" s="40"/>
    </row>
    <row r="75" spans="2:63" s="1" customFormat="1" ht="14.4" customHeight="1" x14ac:dyDescent="0.35">
      <c r="B75" s="40"/>
      <c r="C75" s="62" t="s">
        <v>31</v>
      </c>
      <c r="F75" s="148" t="str">
        <f>IF(E18="","",E18)</f>
        <v/>
      </c>
      <c r="L75" s="40"/>
    </row>
    <row r="76" spans="2:63" s="1" customFormat="1" ht="10.25" customHeight="1" x14ac:dyDescent="0.35">
      <c r="B76" s="40"/>
      <c r="L76" s="40"/>
    </row>
    <row r="77" spans="2:63" s="9" customFormat="1" ht="29.25" customHeight="1" x14ac:dyDescent="0.35">
      <c r="B77" s="150"/>
      <c r="C77" s="151" t="s">
        <v>189</v>
      </c>
      <c r="D77" s="152" t="s">
        <v>56</v>
      </c>
      <c r="E77" s="152" t="s">
        <v>52</v>
      </c>
      <c r="F77" s="152" t="s">
        <v>190</v>
      </c>
      <c r="G77" s="152" t="s">
        <v>191</v>
      </c>
      <c r="H77" s="152" t="s">
        <v>192</v>
      </c>
      <c r="I77" s="153" t="s">
        <v>193</v>
      </c>
      <c r="J77" s="152" t="s">
        <v>161</v>
      </c>
      <c r="K77" s="154" t="s">
        <v>194</v>
      </c>
      <c r="L77" s="150"/>
      <c r="M77" s="72" t="s">
        <v>195</v>
      </c>
      <c r="N77" s="73" t="s">
        <v>41</v>
      </c>
      <c r="O77" s="73" t="s">
        <v>196</v>
      </c>
      <c r="P77" s="73" t="s">
        <v>197</v>
      </c>
      <c r="Q77" s="73" t="s">
        <v>198</v>
      </c>
      <c r="R77" s="73" t="s">
        <v>199</v>
      </c>
      <c r="S77" s="73" t="s">
        <v>200</v>
      </c>
      <c r="T77" s="74" t="s">
        <v>201</v>
      </c>
    </row>
    <row r="78" spans="2:63" s="1" customFormat="1" ht="29.25" customHeight="1" x14ac:dyDescent="0.35">
      <c r="B78" s="40"/>
      <c r="C78" s="76" t="s">
        <v>162</v>
      </c>
      <c r="J78" s="155">
        <f>BK78</f>
        <v>0</v>
      </c>
      <c r="L78" s="40"/>
      <c r="M78" s="75"/>
      <c r="N78" s="67"/>
      <c r="O78" s="67"/>
      <c r="P78" s="156">
        <f>P79</f>
        <v>0</v>
      </c>
      <c r="Q78" s="67"/>
      <c r="R78" s="156">
        <f>R79</f>
        <v>0</v>
      </c>
      <c r="S78" s="67"/>
      <c r="T78" s="157">
        <f>T79</f>
        <v>0</v>
      </c>
      <c r="AT78" s="23" t="s">
        <v>70</v>
      </c>
      <c r="AU78" s="23" t="s">
        <v>163</v>
      </c>
      <c r="BK78" s="158">
        <f>BK79</f>
        <v>0</v>
      </c>
    </row>
    <row r="79" spans="2:63" s="10" customFormat="1" ht="37.4" customHeight="1" x14ac:dyDescent="0.35">
      <c r="B79" s="159"/>
      <c r="D79" s="160" t="s">
        <v>70</v>
      </c>
      <c r="E79" s="161" t="s">
        <v>202</v>
      </c>
      <c r="F79" s="161" t="s">
        <v>202</v>
      </c>
      <c r="I79" s="162"/>
      <c r="J79" s="163">
        <f>BK79</f>
        <v>0</v>
      </c>
      <c r="L79" s="159"/>
      <c r="M79" s="164"/>
      <c r="N79" s="165"/>
      <c r="O79" s="165"/>
      <c r="P79" s="166">
        <f>P80</f>
        <v>0</v>
      </c>
      <c r="Q79" s="165"/>
      <c r="R79" s="166">
        <f>R80</f>
        <v>0</v>
      </c>
      <c r="S79" s="165"/>
      <c r="T79" s="167">
        <f>T80</f>
        <v>0</v>
      </c>
      <c r="AR79" s="160" t="s">
        <v>79</v>
      </c>
      <c r="AT79" s="168" t="s">
        <v>70</v>
      </c>
      <c r="AU79" s="168" t="s">
        <v>71</v>
      </c>
      <c r="AY79" s="160" t="s">
        <v>204</v>
      </c>
      <c r="BK79" s="169">
        <f>BK80</f>
        <v>0</v>
      </c>
    </row>
    <row r="80" spans="2:63" s="10" customFormat="1" ht="19.899999999999999" customHeight="1" x14ac:dyDescent="0.35">
      <c r="B80" s="159"/>
      <c r="D80" s="160" t="s">
        <v>70</v>
      </c>
      <c r="E80" s="170" t="s">
        <v>1629</v>
      </c>
      <c r="F80" s="170" t="s">
        <v>1635</v>
      </c>
      <c r="I80" s="162"/>
      <c r="J80" s="171">
        <f>BK80</f>
        <v>0</v>
      </c>
      <c r="L80" s="159"/>
      <c r="M80" s="164"/>
      <c r="N80" s="165"/>
      <c r="O80" s="165"/>
      <c r="P80" s="166">
        <f>P81</f>
        <v>0</v>
      </c>
      <c r="Q80" s="165"/>
      <c r="R80" s="166">
        <f>R81</f>
        <v>0</v>
      </c>
      <c r="S80" s="165"/>
      <c r="T80" s="167">
        <f>T81</f>
        <v>0</v>
      </c>
      <c r="AR80" s="160" t="s">
        <v>79</v>
      </c>
      <c r="AT80" s="168" t="s">
        <v>70</v>
      </c>
      <c r="AU80" s="168" t="s">
        <v>79</v>
      </c>
      <c r="AY80" s="160" t="s">
        <v>204</v>
      </c>
      <c r="BK80" s="169">
        <f>BK81</f>
        <v>0</v>
      </c>
    </row>
    <row r="81" spans="2:65" s="1" customFormat="1" ht="16.5" customHeight="1" x14ac:dyDescent="0.35">
      <c r="B81" s="172"/>
      <c r="C81" s="173" t="s">
        <v>79</v>
      </c>
      <c r="D81" s="173" t="s">
        <v>206</v>
      </c>
      <c r="E81" s="174" t="s">
        <v>1629</v>
      </c>
      <c r="F81" s="175" t="s">
        <v>91</v>
      </c>
      <c r="G81" s="176" t="s">
        <v>831</v>
      </c>
      <c r="H81" s="177">
        <v>1</v>
      </c>
      <c r="I81" s="178"/>
      <c r="J81" s="179">
        <f>ROUND(I81*H81,2)</f>
        <v>0</v>
      </c>
      <c r="K81" s="175" t="s">
        <v>5</v>
      </c>
      <c r="L81" s="40"/>
      <c r="M81" s="180" t="s">
        <v>5</v>
      </c>
      <c r="N81" s="219" t="s">
        <v>42</v>
      </c>
      <c r="O81" s="220"/>
      <c r="P81" s="221">
        <f>O81*H81</f>
        <v>0</v>
      </c>
      <c r="Q81" s="221">
        <v>0</v>
      </c>
      <c r="R81" s="221">
        <f>Q81*H81</f>
        <v>0</v>
      </c>
      <c r="S81" s="221">
        <v>0</v>
      </c>
      <c r="T81" s="222">
        <f>S81*H81</f>
        <v>0</v>
      </c>
      <c r="AR81" s="23" t="s">
        <v>211</v>
      </c>
      <c r="AT81" s="23" t="s">
        <v>206</v>
      </c>
      <c r="AU81" s="23" t="s">
        <v>81</v>
      </c>
      <c r="AY81" s="23" t="s">
        <v>204</v>
      </c>
      <c r="BE81" s="184">
        <f>IF(N81="základní",J81,0)</f>
        <v>0</v>
      </c>
      <c r="BF81" s="184">
        <f>IF(N81="snížená",J81,0)</f>
        <v>0</v>
      </c>
      <c r="BG81" s="184">
        <f>IF(N81="zákl. přenesená",J81,0)</f>
        <v>0</v>
      </c>
      <c r="BH81" s="184">
        <f>IF(N81="sníž. přenesená",J81,0)</f>
        <v>0</v>
      </c>
      <c r="BI81" s="184">
        <f>IF(N81="nulová",J81,0)</f>
        <v>0</v>
      </c>
      <c r="BJ81" s="23" t="s">
        <v>79</v>
      </c>
      <c r="BK81" s="184">
        <f>ROUND(I81*H81,2)</f>
        <v>0</v>
      </c>
      <c r="BL81" s="23" t="s">
        <v>211</v>
      </c>
      <c r="BM81" s="23" t="s">
        <v>1636</v>
      </c>
    </row>
    <row r="82" spans="2:65" s="1" customFormat="1" ht="7" customHeight="1" x14ac:dyDescent="0.35">
      <c r="B82" s="55"/>
      <c r="C82" s="56"/>
      <c r="D82" s="56"/>
      <c r="E82" s="56"/>
      <c r="F82" s="56"/>
      <c r="G82" s="56"/>
      <c r="H82" s="56"/>
      <c r="I82" s="126"/>
      <c r="J82" s="56"/>
      <c r="K82" s="56"/>
      <c r="L82" s="40"/>
    </row>
  </sheetData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5"/>
  <cols>
    <col min="1" max="1" width="8.375" customWidth="1"/>
    <col min="2" max="2" width="1.625" customWidth="1"/>
    <col min="3" max="3" width="4.125" customWidth="1"/>
    <col min="4" max="4" width="4.375" customWidth="1"/>
    <col min="5" max="5" width="17.125" customWidth="1"/>
    <col min="6" max="6" width="75" customWidth="1"/>
    <col min="7" max="7" width="8.625" customWidth="1"/>
    <col min="8" max="8" width="11.125" customWidth="1"/>
    <col min="9" max="9" width="12.625" style="98" customWidth="1"/>
    <col min="10" max="10" width="23.5" customWidth="1"/>
    <col min="11" max="11" width="15.5" customWidth="1"/>
    <col min="13" max="18" width="9.375" hidden="1"/>
    <col min="19" max="19" width="8.125" hidden="1" customWidth="1"/>
    <col min="20" max="20" width="29.625" hidden="1" customWidth="1"/>
    <col min="21" max="21" width="16.375" hidden="1" customWidth="1"/>
    <col min="22" max="22" width="12.375" customWidth="1"/>
    <col min="23" max="23" width="16.375" customWidth="1"/>
    <col min="24" max="24" width="12.375" customWidth="1"/>
    <col min="25" max="25" width="15" customWidth="1"/>
    <col min="26" max="26" width="11" customWidth="1"/>
    <col min="27" max="27" width="15" customWidth="1"/>
    <col min="28" max="28" width="16.375" customWidth="1"/>
    <col min="29" max="29" width="11" customWidth="1"/>
    <col min="30" max="30" width="15" customWidth="1"/>
    <col min="31" max="31" width="16.375" customWidth="1"/>
    <col min="44" max="65" width="9.375" hidden="1"/>
  </cols>
  <sheetData>
    <row r="1" spans="1:70" ht="21.75" customHeight="1" x14ac:dyDescent="0.35">
      <c r="A1" s="20"/>
      <c r="B1" s="99"/>
      <c r="C1" s="99"/>
      <c r="D1" s="100" t="s">
        <v>1</v>
      </c>
      <c r="E1" s="99"/>
      <c r="F1" s="101" t="s">
        <v>151</v>
      </c>
      <c r="G1" s="349" t="s">
        <v>152</v>
      </c>
      <c r="H1" s="349"/>
      <c r="I1" s="102"/>
      <c r="J1" s="101" t="s">
        <v>153</v>
      </c>
      <c r="K1" s="100" t="s">
        <v>154</v>
      </c>
      <c r="L1" s="101" t="s">
        <v>155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7" customHeight="1" x14ac:dyDescent="0.35">
      <c r="L2" s="313" t="s">
        <v>8</v>
      </c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23" t="s">
        <v>95</v>
      </c>
    </row>
    <row r="3" spans="1:70" ht="7" customHeight="1" x14ac:dyDescent="0.35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81</v>
      </c>
    </row>
    <row r="4" spans="1:70" ht="37" customHeight="1" x14ac:dyDescent="0.35">
      <c r="B4" s="27"/>
      <c r="C4" s="28"/>
      <c r="D4" s="29" t="s">
        <v>156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7" customHeight="1" x14ac:dyDescent="0.35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x14ac:dyDescent="0.3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 x14ac:dyDescent="0.35">
      <c r="B7" s="27"/>
      <c r="C7" s="28"/>
      <c r="D7" s="28"/>
      <c r="E7" s="350" t="str">
        <f>'Rekapitulace stavby'!K6</f>
        <v>Nové pracoviště magnetické rezonance a interního příjmu včetně reorganizace 1.PP</v>
      </c>
      <c r="F7" s="351"/>
      <c r="G7" s="351"/>
      <c r="H7" s="351"/>
      <c r="I7" s="104"/>
      <c r="J7" s="28"/>
      <c r="K7" s="30"/>
    </row>
    <row r="8" spans="1:70" s="1" customFormat="1" x14ac:dyDescent="0.35">
      <c r="B8" s="40"/>
      <c r="C8" s="41"/>
      <c r="D8" s="36" t="s">
        <v>157</v>
      </c>
      <c r="E8" s="41"/>
      <c r="F8" s="41"/>
      <c r="G8" s="41"/>
      <c r="H8" s="41"/>
      <c r="I8" s="105"/>
      <c r="J8" s="41"/>
      <c r="K8" s="44"/>
    </row>
    <row r="9" spans="1:70" s="1" customFormat="1" ht="37" customHeight="1" x14ac:dyDescent="0.35">
      <c r="B9" s="40"/>
      <c r="C9" s="41"/>
      <c r="D9" s="41"/>
      <c r="E9" s="352" t="s">
        <v>1637</v>
      </c>
      <c r="F9" s="353"/>
      <c r="G9" s="353"/>
      <c r="H9" s="353"/>
      <c r="I9" s="105"/>
      <c r="J9" s="41"/>
      <c r="K9" s="44"/>
    </row>
    <row r="10" spans="1:70" s="1" customFormat="1" x14ac:dyDescent="0.35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" customHeight="1" x14ac:dyDescent="0.35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" customHeight="1" x14ac:dyDescent="0.35">
      <c r="B12" s="40"/>
      <c r="C12" s="41"/>
      <c r="D12" s="36" t="s">
        <v>23</v>
      </c>
      <c r="E12" s="41"/>
      <c r="F12" s="34" t="s">
        <v>24</v>
      </c>
      <c r="G12" s="41"/>
      <c r="H12" s="41"/>
      <c r="I12" s="106" t="s">
        <v>25</v>
      </c>
      <c r="J12" s="107" t="str">
        <f>'Rekapitulace stavby'!AN8</f>
        <v>8. 2. 2018</v>
      </c>
      <c r="K12" s="44"/>
    </row>
    <row r="13" spans="1:70" s="1" customFormat="1" ht="10.75" customHeight="1" x14ac:dyDescent="0.35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" customHeight="1" x14ac:dyDescent="0.35">
      <c r="B14" s="40"/>
      <c r="C14" s="41"/>
      <c r="D14" s="36" t="s">
        <v>27</v>
      </c>
      <c r="E14" s="41"/>
      <c r="F14" s="41"/>
      <c r="G14" s="41"/>
      <c r="H14" s="41"/>
      <c r="I14" s="106" t="s">
        <v>28</v>
      </c>
      <c r="J14" s="34" t="s">
        <v>5</v>
      </c>
      <c r="K14" s="44"/>
    </row>
    <row r="15" spans="1:70" s="1" customFormat="1" ht="18" customHeight="1" x14ac:dyDescent="0.35">
      <c r="B15" s="40"/>
      <c r="C15" s="41"/>
      <c r="D15" s="41"/>
      <c r="E15" s="34" t="s">
        <v>29</v>
      </c>
      <c r="F15" s="41"/>
      <c r="G15" s="41"/>
      <c r="H15" s="41"/>
      <c r="I15" s="106" t="s">
        <v>30</v>
      </c>
      <c r="J15" s="34" t="s">
        <v>5</v>
      </c>
      <c r="K15" s="44"/>
    </row>
    <row r="16" spans="1:70" s="1" customFormat="1" ht="7" customHeight="1" x14ac:dyDescent="0.35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" customHeight="1" x14ac:dyDescent="0.35">
      <c r="B17" s="40"/>
      <c r="C17" s="41"/>
      <c r="D17" s="36" t="s">
        <v>31</v>
      </c>
      <c r="E17" s="41"/>
      <c r="F17" s="41"/>
      <c r="G17" s="41"/>
      <c r="H17" s="41"/>
      <c r="I17" s="106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5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7" customHeight="1" x14ac:dyDescent="0.35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" customHeight="1" x14ac:dyDescent="0.35">
      <c r="B20" s="40"/>
      <c r="C20" s="41"/>
      <c r="D20" s="36" t="s">
        <v>33</v>
      </c>
      <c r="E20" s="41"/>
      <c r="F20" s="41"/>
      <c r="G20" s="41"/>
      <c r="H20" s="41"/>
      <c r="I20" s="106" t="s">
        <v>28</v>
      </c>
      <c r="J20" s="34" t="s">
        <v>5</v>
      </c>
      <c r="K20" s="44"/>
    </row>
    <row r="21" spans="2:11" s="1" customFormat="1" ht="18" customHeight="1" x14ac:dyDescent="0.35">
      <c r="B21" s="40"/>
      <c r="C21" s="41"/>
      <c r="D21" s="41"/>
      <c r="E21" s="34" t="s">
        <v>34</v>
      </c>
      <c r="F21" s="41"/>
      <c r="G21" s="41"/>
      <c r="H21" s="41"/>
      <c r="I21" s="106" t="s">
        <v>30</v>
      </c>
      <c r="J21" s="34" t="s">
        <v>5</v>
      </c>
      <c r="K21" s="44"/>
    </row>
    <row r="22" spans="2:11" s="1" customFormat="1" ht="7" customHeight="1" x14ac:dyDescent="0.35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" customHeight="1" x14ac:dyDescent="0.35">
      <c r="B23" s="40"/>
      <c r="C23" s="41"/>
      <c r="D23" s="36" t="s">
        <v>36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 x14ac:dyDescent="0.35">
      <c r="B24" s="108"/>
      <c r="C24" s="109"/>
      <c r="D24" s="109"/>
      <c r="E24" s="338" t="s">
        <v>5</v>
      </c>
      <c r="F24" s="338"/>
      <c r="G24" s="338"/>
      <c r="H24" s="338"/>
      <c r="I24" s="110"/>
      <c r="J24" s="109"/>
      <c r="K24" s="111"/>
    </row>
    <row r="25" spans="2:11" s="1" customFormat="1" ht="7" customHeight="1" x14ac:dyDescent="0.35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7" customHeight="1" x14ac:dyDescent="0.35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4" customHeight="1" x14ac:dyDescent="0.35">
      <c r="B27" s="40"/>
      <c r="C27" s="41"/>
      <c r="D27" s="114" t="s">
        <v>37</v>
      </c>
      <c r="E27" s="41"/>
      <c r="F27" s="41"/>
      <c r="G27" s="41"/>
      <c r="H27" s="41"/>
      <c r="I27" s="105"/>
      <c r="J27" s="115">
        <f>ROUND(J78,2)</f>
        <v>0</v>
      </c>
      <c r="K27" s="44"/>
    </row>
    <row r="28" spans="2:11" s="1" customFormat="1" ht="7" customHeight="1" x14ac:dyDescent="0.35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" customHeight="1" x14ac:dyDescent="0.35">
      <c r="B29" s="40"/>
      <c r="C29" s="41"/>
      <c r="D29" s="41"/>
      <c r="E29" s="41"/>
      <c r="F29" s="45" t="s">
        <v>39</v>
      </c>
      <c r="G29" s="41"/>
      <c r="H29" s="41"/>
      <c r="I29" s="116" t="s">
        <v>38</v>
      </c>
      <c r="J29" s="45" t="s">
        <v>40</v>
      </c>
      <c r="K29" s="44"/>
    </row>
    <row r="30" spans="2:11" s="1" customFormat="1" ht="14.4" customHeight="1" x14ac:dyDescent="0.35">
      <c r="B30" s="40"/>
      <c r="C30" s="41"/>
      <c r="D30" s="48" t="s">
        <v>41</v>
      </c>
      <c r="E30" s="48" t="s">
        <v>42</v>
      </c>
      <c r="F30" s="117">
        <f>ROUND(SUM(BE78:BE81), 2)</f>
        <v>0</v>
      </c>
      <c r="G30" s="41"/>
      <c r="H30" s="41"/>
      <c r="I30" s="118">
        <v>0.21</v>
      </c>
      <c r="J30" s="117">
        <f>ROUND(ROUND((SUM(BE78:BE81)), 2)*I30, 2)</f>
        <v>0</v>
      </c>
      <c r="K30" s="44"/>
    </row>
    <row r="31" spans="2:11" s="1" customFormat="1" ht="14.4" customHeight="1" x14ac:dyDescent="0.35">
      <c r="B31" s="40"/>
      <c r="C31" s="41"/>
      <c r="D31" s="41"/>
      <c r="E31" s="48" t="s">
        <v>43</v>
      </c>
      <c r="F31" s="117">
        <f>ROUND(SUM(BF78:BF81), 2)</f>
        <v>0</v>
      </c>
      <c r="G31" s="41"/>
      <c r="H31" s="41"/>
      <c r="I31" s="118">
        <v>0.15</v>
      </c>
      <c r="J31" s="117">
        <f>ROUND(ROUND((SUM(BF78:BF81)), 2)*I31, 2)</f>
        <v>0</v>
      </c>
      <c r="K31" s="44"/>
    </row>
    <row r="32" spans="2:11" s="1" customFormat="1" ht="14.4" hidden="1" customHeight="1" x14ac:dyDescent="0.35">
      <c r="B32" s="40"/>
      <c r="C32" s="41"/>
      <c r="D32" s="41"/>
      <c r="E32" s="48" t="s">
        <v>44</v>
      </c>
      <c r="F32" s="117">
        <f>ROUND(SUM(BG78:BG81),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" hidden="1" customHeight="1" x14ac:dyDescent="0.35">
      <c r="B33" s="40"/>
      <c r="C33" s="41"/>
      <c r="D33" s="41"/>
      <c r="E33" s="48" t="s">
        <v>45</v>
      </c>
      <c r="F33" s="117">
        <f>ROUND(SUM(BH78:BH81),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" hidden="1" customHeight="1" x14ac:dyDescent="0.35">
      <c r="B34" s="40"/>
      <c r="C34" s="41"/>
      <c r="D34" s="41"/>
      <c r="E34" s="48" t="s">
        <v>46</v>
      </c>
      <c r="F34" s="117">
        <f>ROUND(SUM(BI78:BI81),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7" customHeight="1" x14ac:dyDescent="0.35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4" customHeight="1" x14ac:dyDescent="0.35">
      <c r="B36" s="40"/>
      <c r="C36" s="119"/>
      <c r="D36" s="120" t="s">
        <v>47</v>
      </c>
      <c r="E36" s="70"/>
      <c r="F36" s="70"/>
      <c r="G36" s="121" t="s">
        <v>48</v>
      </c>
      <c r="H36" s="122" t="s">
        <v>49</v>
      </c>
      <c r="I36" s="123"/>
      <c r="J36" s="124">
        <f>SUM(J27:J34)</f>
        <v>0</v>
      </c>
      <c r="K36" s="125"/>
    </row>
    <row r="37" spans="2:11" s="1" customFormat="1" ht="14.4" customHeight="1" x14ac:dyDescent="0.35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7" customHeight="1" x14ac:dyDescent="0.35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7" customHeight="1" x14ac:dyDescent="0.35">
      <c r="B42" s="40"/>
      <c r="C42" s="29" t="s">
        <v>159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7" customHeight="1" x14ac:dyDescent="0.35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" customHeight="1" x14ac:dyDescent="0.35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 x14ac:dyDescent="0.35">
      <c r="B45" s="40"/>
      <c r="C45" s="41"/>
      <c r="D45" s="41"/>
      <c r="E45" s="350" t="str">
        <f>E7</f>
        <v>Nové pracoviště magnetické rezonance a interního příjmu včetně reorganizace 1.PP</v>
      </c>
      <c r="F45" s="351"/>
      <c r="G45" s="351"/>
      <c r="H45" s="351"/>
      <c r="I45" s="105"/>
      <c r="J45" s="41"/>
      <c r="K45" s="44"/>
    </row>
    <row r="46" spans="2:11" s="1" customFormat="1" ht="14.4" customHeight="1" x14ac:dyDescent="0.35">
      <c r="B46" s="40"/>
      <c r="C46" s="36" t="s">
        <v>157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 x14ac:dyDescent="0.35">
      <c r="B47" s="40"/>
      <c r="C47" s="41"/>
      <c r="D47" s="41"/>
      <c r="E47" s="352" t="str">
        <f>E9</f>
        <v>06 - Vzduchotechnika</v>
      </c>
      <c r="F47" s="353"/>
      <c r="G47" s="353"/>
      <c r="H47" s="353"/>
      <c r="I47" s="105"/>
      <c r="J47" s="41"/>
      <c r="K47" s="44"/>
    </row>
    <row r="48" spans="2:11" s="1" customFormat="1" ht="7" customHeight="1" x14ac:dyDescent="0.35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 x14ac:dyDescent="0.35">
      <c r="B49" s="40"/>
      <c r="C49" s="36" t="s">
        <v>23</v>
      </c>
      <c r="D49" s="41"/>
      <c r="E49" s="41"/>
      <c r="F49" s="34" t="str">
        <f>F12</f>
        <v>pavilon I,Nemocnice Děčín</v>
      </c>
      <c r="G49" s="41"/>
      <c r="H49" s="41"/>
      <c r="I49" s="106" t="s">
        <v>25</v>
      </c>
      <c r="J49" s="107" t="str">
        <f>IF(J12="","",J12)</f>
        <v>8. 2. 2018</v>
      </c>
      <c r="K49" s="44"/>
    </row>
    <row r="50" spans="2:47" s="1" customFormat="1" ht="7" customHeight="1" x14ac:dyDescent="0.35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x14ac:dyDescent="0.35">
      <c r="B51" s="40"/>
      <c r="C51" s="36" t="s">
        <v>27</v>
      </c>
      <c r="D51" s="41"/>
      <c r="E51" s="41"/>
      <c r="F51" s="34" t="str">
        <f>E15</f>
        <v>Krajská zdravotní, a.s. - Nemocnice Děčín, o.z.</v>
      </c>
      <c r="G51" s="41"/>
      <c r="H51" s="41"/>
      <c r="I51" s="106" t="s">
        <v>33</v>
      </c>
      <c r="J51" s="338" t="str">
        <f>E21</f>
        <v>JIKA CZ, ing Jiří Slánský</v>
      </c>
      <c r="K51" s="44"/>
    </row>
    <row r="52" spans="2:47" s="1" customFormat="1" ht="14.4" customHeight="1" x14ac:dyDescent="0.35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05"/>
      <c r="J52" s="345"/>
      <c r="K52" s="44"/>
    </row>
    <row r="53" spans="2:47" s="1" customFormat="1" ht="10.25" customHeight="1" x14ac:dyDescent="0.35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 x14ac:dyDescent="0.35">
      <c r="B54" s="40"/>
      <c r="C54" s="129" t="s">
        <v>160</v>
      </c>
      <c r="D54" s="119"/>
      <c r="E54" s="119"/>
      <c r="F54" s="119"/>
      <c r="G54" s="119"/>
      <c r="H54" s="119"/>
      <c r="I54" s="130"/>
      <c r="J54" s="131" t="s">
        <v>161</v>
      </c>
      <c r="K54" s="132"/>
    </row>
    <row r="55" spans="2:47" s="1" customFormat="1" ht="10.25" customHeight="1" x14ac:dyDescent="0.35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 x14ac:dyDescent="0.35">
      <c r="B56" s="40"/>
      <c r="C56" s="133" t="s">
        <v>162</v>
      </c>
      <c r="D56" s="41"/>
      <c r="E56" s="41"/>
      <c r="F56" s="41"/>
      <c r="G56" s="41"/>
      <c r="H56" s="41"/>
      <c r="I56" s="105"/>
      <c r="J56" s="115">
        <f>J78</f>
        <v>0</v>
      </c>
      <c r="K56" s="44"/>
      <c r="AU56" s="23" t="s">
        <v>163</v>
      </c>
    </row>
    <row r="57" spans="2:47" s="7" customFormat="1" ht="25" customHeight="1" x14ac:dyDescent="0.35">
      <c r="B57" s="134"/>
      <c r="C57" s="135"/>
      <c r="D57" s="136" t="s">
        <v>1618</v>
      </c>
      <c r="E57" s="137"/>
      <c r="F57" s="137"/>
      <c r="G57" s="137"/>
      <c r="H57" s="137"/>
      <c r="I57" s="138"/>
      <c r="J57" s="139">
        <f>J79</f>
        <v>0</v>
      </c>
      <c r="K57" s="140"/>
    </row>
    <row r="58" spans="2:47" s="8" customFormat="1" ht="19.899999999999999" customHeight="1" x14ac:dyDescent="0.35">
      <c r="B58" s="141"/>
      <c r="C58" s="142"/>
      <c r="D58" s="143" t="s">
        <v>1638</v>
      </c>
      <c r="E58" s="144"/>
      <c r="F58" s="144"/>
      <c r="G58" s="144"/>
      <c r="H58" s="144"/>
      <c r="I58" s="145"/>
      <c r="J58" s="146">
        <f>J80</f>
        <v>0</v>
      </c>
      <c r="K58" s="147"/>
    </row>
    <row r="59" spans="2:47" s="1" customFormat="1" ht="21.75" customHeight="1" x14ac:dyDescent="0.35">
      <c r="B59" s="40"/>
      <c r="C59" s="41"/>
      <c r="D59" s="41"/>
      <c r="E59" s="41"/>
      <c r="F59" s="41"/>
      <c r="G59" s="41"/>
      <c r="H59" s="41"/>
      <c r="I59" s="105"/>
      <c r="J59" s="41"/>
      <c r="K59" s="44"/>
    </row>
    <row r="60" spans="2:47" s="1" customFormat="1" ht="7" customHeight="1" x14ac:dyDescent="0.35">
      <c r="B60" s="55"/>
      <c r="C60" s="56"/>
      <c r="D60" s="56"/>
      <c r="E60" s="56"/>
      <c r="F60" s="56"/>
      <c r="G60" s="56"/>
      <c r="H60" s="56"/>
      <c r="I60" s="126"/>
      <c r="J60" s="56"/>
      <c r="K60" s="57"/>
    </row>
    <row r="64" spans="2:47" s="1" customFormat="1" ht="7" customHeight="1" x14ac:dyDescent="0.35">
      <c r="B64" s="58"/>
      <c r="C64" s="59"/>
      <c r="D64" s="59"/>
      <c r="E64" s="59"/>
      <c r="F64" s="59"/>
      <c r="G64" s="59"/>
      <c r="H64" s="59"/>
      <c r="I64" s="127"/>
      <c r="J64" s="59"/>
      <c r="K64" s="59"/>
      <c r="L64" s="40"/>
    </row>
    <row r="65" spans="2:63" s="1" customFormat="1" ht="37" customHeight="1" x14ac:dyDescent="0.35">
      <c r="B65" s="40"/>
      <c r="C65" s="60" t="s">
        <v>188</v>
      </c>
      <c r="L65" s="40"/>
    </row>
    <row r="66" spans="2:63" s="1" customFormat="1" ht="7" customHeight="1" x14ac:dyDescent="0.35">
      <c r="B66" s="40"/>
      <c r="L66" s="40"/>
    </row>
    <row r="67" spans="2:63" s="1" customFormat="1" ht="14.4" customHeight="1" x14ac:dyDescent="0.35">
      <c r="B67" s="40"/>
      <c r="C67" s="62" t="s">
        <v>19</v>
      </c>
      <c r="L67" s="40"/>
    </row>
    <row r="68" spans="2:63" s="1" customFormat="1" ht="16.5" customHeight="1" x14ac:dyDescent="0.35">
      <c r="B68" s="40"/>
      <c r="E68" s="346" t="str">
        <f>E7</f>
        <v>Nové pracoviště magnetické rezonance a interního příjmu včetně reorganizace 1.PP</v>
      </c>
      <c r="F68" s="347"/>
      <c r="G68" s="347"/>
      <c r="H68" s="347"/>
      <c r="L68" s="40"/>
    </row>
    <row r="69" spans="2:63" s="1" customFormat="1" ht="14.4" customHeight="1" x14ac:dyDescent="0.35">
      <c r="B69" s="40"/>
      <c r="C69" s="62" t="s">
        <v>157</v>
      </c>
      <c r="L69" s="40"/>
    </row>
    <row r="70" spans="2:63" s="1" customFormat="1" ht="17.25" customHeight="1" x14ac:dyDescent="0.35">
      <c r="B70" s="40"/>
      <c r="E70" s="319" t="str">
        <f>E9</f>
        <v>06 - Vzduchotechnika</v>
      </c>
      <c r="F70" s="348"/>
      <c r="G70" s="348"/>
      <c r="H70" s="348"/>
      <c r="L70" s="40"/>
    </row>
    <row r="71" spans="2:63" s="1" customFormat="1" ht="7" customHeight="1" x14ac:dyDescent="0.35">
      <c r="B71" s="40"/>
      <c r="L71" s="40"/>
    </row>
    <row r="72" spans="2:63" s="1" customFormat="1" ht="18" customHeight="1" x14ac:dyDescent="0.35">
      <c r="B72" s="40"/>
      <c r="C72" s="62" t="s">
        <v>23</v>
      </c>
      <c r="F72" s="148" t="str">
        <f>F12</f>
        <v>pavilon I,Nemocnice Děčín</v>
      </c>
      <c r="I72" s="149" t="s">
        <v>25</v>
      </c>
      <c r="J72" s="66" t="str">
        <f>IF(J12="","",J12)</f>
        <v>8. 2. 2018</v>
      </c>
      <c r="L72" s="40"/>
    </row>
    <row r="73" spans="2:63" s="1" customFormat="1" ht="7" customHeight="1" x14ac:dyDescent="0.35">
      <c r="B73" s="40"/>
      <c r="L73" s="40"/>
    </row>
    <row r="74" spans="2:63" s="1" customFormat="1" x14ac:dyDescent="0.35">
      <c r="B74" s="40"/>
      <c r="C74" s="62" t="s">
        <v>27</v>
      </c>
      <c r="F74" s="148" t="str">
        <f>E15</f>
        <v>Krajská zdravotní, a.s. - Nemocnice Děčín, o.z.</v>
      </c>
      <c r="I74" s="149" t="s">
        <v>33</v>
      </c>
      <c r="J74" s="148" t="str">
        <f>E21</f>
        <v>JIKA CZ, ing Jiří Slánský</v>
      </c>
      <c r="L74" s="40"/>
    </row>
    <row r="75" spans="2:63" s="1" customFormat="1" ht="14.4" customHeight="1" x14ac:dyDescent="0.35">
      <c r="B75" s="40"/>
      <c r="C75" s="62" t="s">
        <v>31</v>
      </c>
      <c r="F75" s="148" t="str">
        <f>IF(E18="","",E18)</f>
        <v/>
      </c>
      <c r="L75" s="40"/>
    </row>
    <row r="76" spans="2:63" s="1" customFormat="1" ht="10.25" customHeight="1" x14ac:dyDescent="0.35">
      <c r="B76" s="40"/>
      <c r="L76" s="40"/>
    </row>
    <row r="77" spans="2:63" s="9" customFormat="1" ht="29.25" customHeight="1" x14ac:dyDescent="0.35">
      <c r="B77" s="150"/>
      <c r="C77" s="151" t="s">
        <v>189</v>
      </c>
      <c r="D77" s="152" t="s">
        <v>56</v>
      </c>
      <c r="E77" s="152" t="s">
        <v>52</v>
      </c>
      <c r="F77" s="152" t="s">
        <v>190</v>
      </c>
      <c r="G77" s="152" t="s">
        <v>191</v>
      </c>
      <c r="H77" s="152" t="s">
        <v>192</v>
      </c>
      <c r="I77" s="153" t="s">
        <v>193</v>
      </c>
      <c r="J77" s="152" t="s">
        <v>161</v>
      </c>
      <c r="K77" s="154" t="s">
        <v>194</v>
      </c>
      <c r="L77" s="150"/>
      <c r="M77" s="72" t="s">
        <v>195</v>
      </c>
      <c r="N77" s="73" t="s">
        <v>41</v>
      </c>
      <c r="O77" s="73" t="s">
        <v>196</v>
      </c>
      <c r="P77" s="73" t="s">
        <v>197</v>
      </c>
      <c r="Q77" s="73" t="s">
        <v>198</v>
      </c>
      <c r="R77" s="73" t="s">
        <v>199</v>
      </c>
      <c r="S77" s="73" t="s">
        <v>200</v>
      </c>
      <c r="T77" s="74" t="s">
        <v>201</v>
      </c>
    </row>
    <row r="78" spans="2:63" s="1" customFormat="1" ht="29.25" customHeight="1" x14ac:dyDescent="0.35">
      <c r="B78" s="40"/>
      <c r="C78" s="76" t="s">
        <v>162</v>
      </c>
      <c r="J78" s="155">
        <f>BK78</f>
        <v>0</v>
      </c>
      <c r="L78" s="40"/>
      <c r="M78" s="75"/>
      <c r="N78" s="67"/>
      <c r="O78" s="67"/>
      <c r="P78" s="156">
        <f>P79</f>
        <v>0</v>
      </c>
      <c r="Q78" s="67"/>
      <c r="R78" s="156">
        <f>R79</f>
        <v>0</v>
      </c>
      <c r="S78" s="67"/>
      <c r="T78" s="157">
        <f>T79</f>
        <v>0</v>
      </c>
      <c r="AT78" s="23" t="s">
        <v>70</v>
      </c>
      <c r="AU78" s="23" t="s">
        <v>163</v>
      </c>
      <c r="BK78" s="158">
        <f>BK79</f>
        <v>0</v>
      </c>
    </row>
    <row r="79" spans="2:63" s="10" customFormat="1" ht="37.4" customHeight="1" x14ac:dyDescent="0.35">
      <c r="B79" s="159"/>
      <c r="D79" s="160" t="s">
        <v>70</v>
      </c>
      <c r="E79" s="161" t="s">
        <v>202</v>
      </c>
      <c r="F79" s="161" t="s">
        <v>202</v>
      </c>
      <c r="I79" s="162"/>
      <c r="J79" s="163">
        <f>BK79</f>
        <v>0</v>
      </c>
      <c r="L79" s="159"/>
      <c r="M79" s="164"/>
      <c r="N79" s="165"/>
      <c r="O79" s="165"/>
      <c r="P79" s="166">
        <f>P80</f>
        <v>0</v>
      </c>
      <c r="Q79" s="165"/>
      <c r="R79" s="166">
        <f>R80</f>
        <v>0</v>
      </c>
      <c r="S79" s="165"/>
      <c r="T79" s="167">
        <f>T80</f>
        <v>0</v>
      </c>
      <c r="AR79" s="160" t="s">
        <v>79</v>
      </c>
      <c r="AT79" s="168" t="s">
        <v>70</v>
      </c>
      <c r="AU79" s="168" t="s">
        <v>71</v>
      </c>
      <c r="AY79" s="160" t="s">
        <v>204</v>
      </c>
      <c r="BK79" s="169">
        <f>BK80</f>
        <v>0</v>
      </c>
    </row>
    <row r="80" spans="2:63" s="10" customFormat="1" ht="19.899999999999999" customHeight="1" x14ac:dyDescent="0.35">
      <c r="B80" s="159"/>
      <c r="D80" s="160" t="s">
        <v>70</v>
      </c>
      <c r="E80" s="170" t="s">
        <v>1629</v>
      </c>
      <c r="F80" s="170" t="s">
        <v>1639</v>
      </c>
      <c r="I80" s="162"/>
      <c r="J80" s="171">
        <f>BK80</f>
        <v>0</v>
      </c>
      <c r="L80" s="159"/>
      <c r="M80" s="164"/>
      <c r="N80" s="165"/>
      <c r="O80" s="165"/>
      <c r="P80" s="166">
        <f>P81</f>
        <v>0</v>
      </c>
      <c r="Q80" s="165"/>
      <c r="R80" s="166">
        <f>R81</f>
        <v>0</v>
      </c>
      <c r="S80" s="165"/>
      <c r="T80" s="167">
        <f>T81</f>
        <v>0</v>
      </c>
      <c r="AR80" s="160" t="s">
        <v>79</v>
      </c>
      <c r="AT80" s="168" t="s">
        <v>70</v>
      </c>
      <c r="AU80" s="168" t="s">
        <v>79</v>
      </c>
      <c r="AY80" s="160" t="s">
        <v>204</v>
      </c>
      <c r="BK80" s="169">
        <f>BK81</f>
        <v>0</v>
      </c>
    </row>
    <row r="81" spans="2:65" s="1" customFormat="1" ht="16.5" customHeight="1" x14ac:dyDescent="0.35">
      <c r="B81" s="172"/>
      <c r="C81" s="173" t="s">
        <v>79</v>
      </c>
      <c r="D81" s="173" t="s">
        <v>206</v>
      </c>
      <c r="E81" s="174" t="s">
        <v>1629</v>
      </c>
      <c r="F81" s="175" t="s">
        <v>94</v>
      </c>
      <c r="G81" s="176" t="s">
        <v>831</v>
      </c>
      <c r="H81" s="177">
        <v>1</v>
      </c>
      <c r="I81" s="178"/>
      <c r="J81" s="179">
        <f>ROUND(I81*H81,2)</f>
        <v>0</v>
      </c>
      <c r="K81" s="175" t="s">
        <v>5</v>
      </c>
      <c r="L81" s="40"/>
      <c r="M81" s="180" t="s">
        <v>5</v>
      </c>
      <c r="N81" s="219" t="s">
        <v>42</v>
      </c>
      <c r="O81" s="220"/>
      <c r="P81" s="221">
        <f>O81*H81</f>
        <v>0</v>
      </c>
      <c r="Q81" s="221">
        <v>0</v>
      </c>
      <c r="R81" s="221">
        <f>Q81*H81</f>
        <v>0</v>
      </c>
      <c r="S81" s="221">
        <v>0</v>
      </c>
      <c r="T81" s="222">
        <f>S81*H81</f>
        <v>0</v>
      </c>
      <c r="AR81" s="23" t="s">
        <v>211</v>
      </c>
      <c r="AT81" s="23" t="s">
        <v>206</v>
      </c>
      <c r="AU81" s="23" t="s">
        <v>81</v>
      </c>
      <c r="AY81" s="23" t="s">
        <v>204</v>
      </c>
      <c r="BE81" s="184">
        <f>IF(N81="základní",J81,0)</f>
        <v>0</v>
      </c>
      <c r="BF81" s="184">
        <f>IF(N81="snížená",J81,0)</f>
        <v>0</v>
      </c>
      <c r="BG81" s="184">
        <f>IF(N81="zákl. přenesená",J81,0)</f>
        <v>0</v>
      </c>
      <c r="BH81" s="184">
        <f>IF(N81="sníž. přenesená",J81,0)</f>
        <v>0</v>
      </c>
      <c r="BI81" s="184">
        <f>IF(N81="nulová",J81,0)</f>
        <v>0</v>
      </c>
      <c r="BJ81" s="23" t="s">
        <v>79</v>
      </c>
      <c r="BK81" s="184">
        <f>ROUND(I81*H81,2)</f>
        <v>0</v>
      </c>
      <c r="BL81" s="23" t="s">
        <v>211</v>
      </c>
      <c r="BM81" s="23" t="s">
        <v>1640</v>
      </c>
    </row>
    <row r="82" spans="2:65" s="1" customFormat="1" ht="7" customHeight="1" x14ac:dyDescent="0.35">
      <c r="B82" s="55"/>
      <c r="C82" s="56"/>
      <c r="D82" s="56"/>
      <c r="E82" s="56"/>
      <c r="F82" s="56"/>
      <c r="G82" s="56"/>
      <c r="H82" s="56"/>
      <c r="I82" s="126"/>
      <c r="J82" s="56"/>
      <c r="K82" s="56"/>
      <c r="L82" s="40"/>
    </row>
  </sheetData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5"/>
  <cols>
    <col min="1" max="1" width="8.375" customWidth="1"/>
    <col min="2" max="2" width="1.625" customWidth="1"/>
    <col min="3" max="3" width="4.125" customWidth="1"/>
    <col min="4" max="4" width="4.375" customWidth="1"/>
    <col min="5" max="5" width="17.125" customWidth="1"/>
    <col min="6" max="6" width="75" customWidth="1"/>
    <col min="7" max="7" width="8.625" customWidth="1"/>
    <col min="8" max="8" width="11.125" customWidth="1"/>
    <col min="9" max="9" width="12.625" style="98" customWidth="1"/>
    <col min="10" max="10" width="23.5" customWidth="1"/>
    <col min="11" max="11" width="15.5" customWidth="1"/>
    <col min="13" max="18" width="9.375" hidden="1"/>
    <col min="19" max="19" width="8.125" hidden="1" customWidth="1"/>
    <col min="20" max="20" width="29.625" hidden="1" customWidth="1"/>
    <col min="21" max="21" width="16.375" hidden="1" customWidth="1"/>
    <col min="22" max="22" width="12.375" customWidth="1"/>
    <col min="23" max="23" width="16.375" customWidth="1"/>
    <col min="24" max="24" width="12.375" customWidth="1"/>
    <col min="25" max="25" width="15" customWidth="1"/>
    <col min="26" max="26" width="11" customWidth="1"/>
    <col min="27" max="27" width="15" customWidth="1"/>
    <col min="28" max="28" width="16.375" customWidth="1"/>
    <col min="29" max="29" width="11" customWidth="1"/>
    <col min="30" max="30" width="15" customWidth="1"/>
    <col min="31" max="31" width="16.375" customWidth="1"/>
    <col min="44" max="65" width="9.375" hidden="1"/>
  </cols>
  <sheetData>
    <row r="1" spans="1:70" ht="21.75" customHeight="1" x14ac:dyDescent="0.35">
      <c r="A1" s="20"/>
      <c r="B1" s="99"/>
      <c r="C1" s="99"/>
      <c r="D1" s="100" t="s">
        <v>1</v>
      </c>
      <c r="E1" s="99"/>
      <c r="F1" s="101" t="s">
        <v>151</v>
      </c>
      <c r="G1" s="349" t="s">
        <v>152</v>
      </c>
      <c r="H1" s="349"/>
      <c r="I1" s="102"/>
      <c r="J1" s="101" t="s">
        <v>153</v>
      </c>
      <c r="K1" s="100" t="s">
        <v>154</v>
      </c>
      <c r="L1" s="101" t="s">
        <v>155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7" customHeight="1" x14ac:dyDescent="0.35">
      <c r="L2" s="313" t="s">
        <v>8</v>
      </c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23" t="s">
        <v>98</v>
      </c>
    </row>
    <row r="3" spans="1:70" ht="7" customHeight="1" x14ac:dyDescent="0.35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81</v>
      </c>
    </row>
    <row r="4" spans="1:70" ht="37" customHeight="1" x14ac:dyDescent="0.35">
      <c r="B4" s="27"/>
      <c r="C4" s="28"/>
      <c r="D4" s="29" t="s">
        <v>156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7" customHeight="1" x14ac:dyDescent="0.35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x14ac:dyDescent="0.3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 x14ac:dyDescent="0.35">
      <c r="B7" s="27"/>
      <c r="C7" s="28"/>
      <c r="D7" s="28"/>
      <c r="E7" s="350" t="str">
        <f>'Rekapitulace stavby'!K6</f>
        <v>Nové pracoviště magnetické rezonance a interního příjmu včetně reorganizace 1.PP</v>
      </c>
      <c r="F7" s="351"/>
      <c r="G7" s="351"/>
      <c r="H7" s="351"/>
      <c r="I7" s="104"/>
      <c r="J7" s="28"/>
      <c r="K7" s="30"/>
    </row>
    <row r="8" spans="1:70" s="1" customFormat="1" x14ac:dyDescent="0.35">
      <c r="B8" s="40"/>
      <c r="C8" s="41"/>
      <c r="D8" s="36" t="s">
        <v>157</v>
      </c>
      <c r="E8" s="41"/>
      <c r="F8" s="41"/>
      <c r="G8" s="41"/>
      <c r="H8" s="41"/>
      <c r="I8" s="105"/>
      <c r="J8" s="41"/>
      <c r="K8" s="44"/>
    </row>
    <row r="9" spans="1:70" s="1" customFormat="1" ht="37" customHeight="1" x14ac:dyDescent="0.35">
      <c r="B9" s="40"/>
      <c r="C9" s="41"/>
      <c r="D9" s="41"/>
      <c r="E9" s="352" t="s">
        <v>1641</v>
      </c>
      <c r="F9" s="353"/>
      <c r="G9" s="353"/>
      <c r="H9" s="353"/>
      <c r="I9" s="105"/>
      <c r="J9" s="41"/>
      <c r="K9" s="44"/>
    </row>
    <row r="10" spans="1:70" s="1" customFormat="1" x14ac:dyDescent="0.35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" customHeight="1" x14ac:dyDescent="0.35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" customHeight="1" x14ac:dyDescent="0.35">
      <c r="B12" s="40"/>
      <c r="C12" s="41"/>
      <c r="D12" s="36" t="s">
        <v>23</v>
      </c>
      <c r="E12" s="41"/>
      <c r="F12" s="34" t="s">
        <v>24</v>
      </c>
      <c r="G12" s="41"/>
      <c r="H12" s="41"/>
      <c r="I12" s="106" t="s">
        <v>25</v>
      </c>
      <c r="J12" s="107" t="str">
        <f>'Rekapitulace stavby'!AN8</f>
        <v>8. 2. 2018</v>
      </c>
      <c r="K12" s="44"/>
    </row>
    <row r="13" spans="1:70" s="1" customFormat="1" ht="10.75" customHeight="1" x14ac:dyDescent="0.35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" customHeight="1" x14ac:dyDescent="0.35">
      <c r="B14" s="40"/>
      <c r="C14" s="41"/>
      <c r="D14" s="36" t="s">
        <v>27</v>
      </c>
      <c r="E14" s="41"/>
      <c r="F14" s="41"/>
      <c r="G14" s="41"/>
      <c r="H14" s="41"/>
      <c r="I14" s="106" t="s">
        <v>28</v>
      </c>
      <c r="J14" s="34" t="s">
        <v>5</v>
      </c>
      <c r="K14" s="44"/>
    </row>
    <row r="15" spans="1:70" s="1" customFormat="1" ht="18" customHeight="1" x14ac:dyDescent="0.35">
      <c r="B15" s="40"/>
      <c r="C15" s="41"/>
      <c r="D15" s="41"/>
      <c r="E15" s="34" t="s">
        <v>29</v>
      </c>
      <c r="F15" s="41"/>
      <c r="G15" s="41"/>
      <c r="H15" s="41"/>
      <c r="I15" s="106" t="s">
        <v>30</v>
      </c>
      <c r="J15" s="34" t="s">
        <v>5</v>
      </c>
      <c r="K15" s="44"/>
    </row>
    <row r="16" spans="1:70" s="1" customFormat="1" ht="7" customHeight="1" x14ac:dyDescent="0.35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" customHeight="1" x14ac:dyDescent="0.35">
      <c r="B17" s="40"/>
      <c r="C17" s="41"/>
      <c r="D17" s="36" t="s">
        <v>31</v>
      </c>
      <c r="E17" s="41"/>
      <c r="F17" s="41"/>
      <c r="G17" s="41"/>
      <c r="H17" s="41"/>
      <c r="I17" s="106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5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7" customHeight="1" x14ac:dyDescent="0.35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" customHeight="1" x14ac:dyDescent="0.35">
      <c r="B20" s="40"/>
      <c r="C20" s="41"/>
      <c r="D20" s="36" t="s">
        <v>33</v>
      </c>
      <c r="E20" s="41"/>
      <c r="F20" s="41"/>
      <c r="G20" s="41"/>
      <c r="H20" s="41"/>
      <c r="I20" s="106" t="s">
        <v>28</v>
      </c>
      <c r="J20" s="34" t="s">
        <v>5</v>
      </c>
      <c r="K20" s="44"/>
    </row>
    <row r="21" spans="2:11" s="1" customFormat="1" ht="18" customHeight="1" x14ac:dyDescent="0.35">
      <c r="B21" s="40"/>
      <c r="C21" s="41"/>
      <c r="D21" s="41"/>
      <c r="E21" s="34" t="s">
        <v>34</v>
      </c>
      <c r="F21" s="41"/>
      <c r="G21" s="41"/>
      <c r="H21" s="41"/>
      <c r="I21" s="106" t="s">
        <v>30</v>
      </c>
      <c r="J21" s="34" t="s">
        <v>5</v>
      </c>
      <c r="K21" s="44"/>
    </row>
    <row r="22" spans="2:11" s="1" customFormat="1" ht="7" customHeight="1" x14ac:dyDescent="0.35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" customHeight="1" x14ac:dyDescent="0.35">
      <c r="B23" s="40"/>
      <c r="C23" s="41"/>
      <c r="D23" s="36" t="s">
        <v>36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 x14ac:dyDescent="0.35">
      <c r="B24" s="108"/>
      <c r="C24" s="109"/>
      <c r="D24" s="109"/>
      <c r="E24" s="338" t="s">
        <v>5</v>
      </c>
      <c r="F24" s="338"/>
      <c r="G24" s="338"/>
      <c r="H24" s="338"/>
      <c r="I24" s="110"/>
      <c r="J24" s="109"/>
      <c r="K24" s="111"/>
    </row>
    <row r="25" spans="2:11" s="1" customFormat="1" ht="7" customHeight="1" x14ac:dyDescent="0.35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7" customHeight="1" x14ac:dyDescent="0.35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4" customHeight="1" x14ac:dyDescent="0.35">
      <c r="B27" s="40"/>
      <c r="C27" s="41"/>
      <c r="D27" s="114" t="s">
        <v>37</v>
      </c>
      <c r="E27" s="41"/>
      <c r="F27" s="41"/>
      <c r="G27" s="41"/>
      <c r="H27" s="41"/>
      <c r="I27" s="105"/>
      <c r="J27" s="115">
        <f>ROUND(J78,2)</f>
        <v>0</v>
      </c>
      <c r="K27" s="44"/>
    </row>
    <row r="28" spans="2:11" s="1" customFormat="1" ht="7" customHeight="1" x14ac:dyDescent="0.35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" customHeight="1" x14ac:dyDescent="0.35">
      <c r="B29" s="40"/>
      <c r="C29" s="41"/>
      <c r="D29" s="41"/>
      <c r="E29" s="41"/>
      <c r="F29" s="45" t="s">
        <v>39</v>
      </c>
      <c r="G29" s="41"/>
      <c r="H29" s="41"/>
      <c r="I29" s="116" t="s">
        <v>38</v>
      </c>
      <c r="J29" s="45" t="s">
        <v>40</v>
      </c>
      <c r="K29" s="44"/>
    </row>
    <row r="30" spans="2:11" s="1" customFormat="1" ht="14.4" customHeight="1" x14ac:dyDescent="0.35">
      <c r="B30" s="40"/>
      <c r="C30" s="41"/>
      <c r="D30" s="48" t="s">
        <v>41</v>
      </c>
      <c r="E30" s="48" t="s">
        <v>42</v>
      </c>
      <c r="F30" s="117">
        <f>ROUND(SUM(BE78:BE81), 2)</f>
        <v>0</v>
      </c>
      <c r="G30" s="41"/>
      <c r="H30" s="41"/>
      <c r="I30" s="118">
        <v>0.21</v>
      </c>
      <c r="J30" s="117">
        <f>ROUND(ROUND((SUM(BE78:BE81)), 2)*I30, 2)</f>
        <v>0</v>
      </c>
      <c r="K30" s="44"/>
    </row>
    <row r="31" spans="2:11" s="1" customFormat="1" ht="14.4" customHeight="1" x14ac:dyDescent="0.35">
      <c r="B31" s="40"/>
      <c r="C31" s="41"/>
      <c r="D31" s="41"/>
      <c r="E31" s="48" t="s">
        <v>43</v>
      </c>
      <c r="F31" s="117">
        <f>ROUND(SUM(BF78:BF81), 2)</f>
        <v>0</v>
      </c>
      <c r="G31" s="41"/>
      <c r="H31" s="41"/>
      <c r="I31" s="118">
        <v>0.15</v>
      </c>
      <c r="J31" s="117">
        <f>ROUND(ROUND((SUM(BF78:BF81)), 2)*I31, 2)</f>
        <v>0</v>
      </c>
      <c r="K31" s="44"/>
    </row>
    <row r="32" spans="2:11" s="1" customFormat="1" ht="14.4" hidden="1" customHeight="1" x14ac:dyDescent="0.35">
      <c r="B32" s="40"/>
      <c r="C32" s="41"/>
      <c r="D32" s="41"/>
      <c r="E32" s="48" t="s">
        <v>44</v>
      </c>
      <c r="F32" s="117">
        <f>ROUND(SUM(BG78:BG81),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" hidden="1" customHeight="1" x14ac:dyDescent="0.35">
      <c r="B33" s="40"/>
      <c r="C33" s="41"/>
      <c r="D33" s="41"/>
      <c r="E33" s="48" t="s">
        <v>45</v>
      </c>
      <c r="F33" s="117">
        <f>ROUND(SUM(BH78:BH81),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" hidden="1" customHeight="1" x14ac:dyDescent="0.35">
      <c r="B34" s="40"/>
      <c r="C34" s="41"/>
      <c r="D34" s="41"/>
      <c r="E34" s="48" t="s">
        <v>46</v>
      </c>
      <c r="F34" s="117">
        <f>ROUND(SUM(BI78:BI81),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7" customHeight="1" x14ac:dyDescent="0.35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4" customHeight="1" x14ac:dyDescent="0.35">
      <c r="B36" s="40"/>
      <c r="C36" s="119"/>
      <c r="D36" s="120" t="s">
        <v>47</v>
      </c>
      <c r="E36" s="70"/>
      <c r="F36" s="70"/>
      <c r="G36" s="121" t="s">
        <v>48</v>
      </c>
      <c r="H36" s="122" t="s">
        <v>49</v>
      </c>
      <c r="I36" s="123"/>
      <c r="J36" s="124">
        <f>SUM(J27:J34)</f>
        <v>0</v>
      </c>
      <c r="K36" s="125"/>
    </row>
    <row r="37" spans="2:11" s="1" customFormat="1" ht="14.4" customHeight="1" x14ac:dyDescent="0.35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7" customHeight="1" x14ac:dyDescent="0.35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7" customHeight="1" x14ac:dyDescent="0.35">
      <c r="B42" s="40"/>
      <c r="C42" s="29" t="s">
        <v>159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7" customHeight="1" x14ac:dyDescent="0.35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" customHeight="1" x14ac:dyDescent="0.35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 x14ac:dyDescent="0.35">
      <c r="B45" s="40"/>
      <c r="C45" s="41"/>
      <c r="D45" s="41"/>
      <c r="E45" s="350" t="str">
        <f>E7</f>
        <v>Nové pracoviště magnetické rezonance a interního příjmu včetně reorganizace 1.PP</v>
      </c>
      <c r="F45" s="351"/>
      <c r="G45" s="351"/>
      <c r="H45" s="351"/>
      <c r="I45" s="105"/>
      <c r="J45" s="41"/>
      <c r="K45" s="44"/>
    </row>
    <row r="46" spans="2:11" s="1" customFormat="1" ht="14.4" customHeight="1" x14ac:dyDescent="0.35">
      <c r="B46" s="40"/>
      <c r="C46" s="36" t="s">
        <v>157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 x14ac:dyDescent="0.35">
      <c r="B47" s="40"/>
      <c r="C47" s="41"/>
      <c r="D47" s="41"/>
      <c r="E47" s="352" t="str">
        <f>E9</f>
        <v>07 - Měření a regulace</v>
      </c>
      <c r="F47" s="353"/>
      <c r="G47" s="353"/>
      <c r="H47" s="353"/>
      <c r="I47" s="105"/>
      <c r="J47" s="41"/>
      <c r="K47" s="44"/>
    </row>
    <row r="48" spans="2:11" s="1" customFormat="1" ht="7" customHeight="1" x14ac:dyDescent="0.35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 x14ac:dyDescent="0.35">
      <c r="B49" s="40"/>
      <c r="C49" s="36" t="s">
        <v>23</v>
      </c>
      <c r="D49" s="41"/>
      <c r="E49" s="41"/>
      <c r="F49" s="34" t="str">
        <f>F12</f>
        <v>pavilon I,Nemocnice Děčín</v>
      </c>
      <c r="G49" s="41"/>
      <c r="H49" s="41"/>
      <c r="I49" s="106" t="s">
        <v>25</v>
      </c>
      <c r="J49" s="107" t="str">
        <f>IF(J12="","",J12)</f>
        <v>8. 2. 2018</v>
      </c>
      <c r="K49" s="44"/>
    </row>
    <row r="50" spans="2:47" s="1" customFormat="1" ht="7" customHeight="1" x14ac:dyDescent="0.35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x14ac:dyDescent="0.35">
      <c r="B51" s="40"/>
      <c r="C51" s="36" t="s">
        <v>27</v>
      </c>
      <c r="D51" s="41"/>
      <c r="E51" s="41"/>
      <c r="F51" s="34" t="str">
        <f>E15</f>
        <v>Krajská zdravotní, a.s. - Nemocnice Děčín, o.z.</v>
      </c>
      <c r="G51" s="41"/>
      <c r="H51" s="41"/>
      <c r="I51" s="106" t="s">
        <v>33</v>
      </c>
      <c r="J51" s="338" t="str">
        <f>E21</f>
        <v>JIKA CZ, ing Jiří Slánský</v>
      </c>
      <c r="K51" s="44"/>
    </row>
    <row r="52" spans="2:47" s="1" customFormat="1" ht="14.4" customHeight="1" x14ac:dyDescent="0.35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05"/>
      <c r="J52" s="345"/>
      <c r="K52" s="44"/>
    </row>
    <row r="53" spans="2:47" s="1" customFormat="1" ht="10.25" customHeight="1" x14ac:dyDescent="0.35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 x14ac:dyDescent="0.35">
      <c r="B54" s="40"/>
      <c r="C54" s="129" t="s">
        <v>160</v>
      </c>
      <c r="D54" s="119"/>
      <c r="E54" s="119"/>
      <c r="F54" s="119"/>
      <c r="G54" s="119"/>
      <c r="H54" s="119"/>
      <c r="I54" s="130"/>
      <c r="J54" s="131" t="s">
        <v>161</v>
      </c>
      <c r="K54" s="132"/>
    </row>
    <row r="55" spans="2:47" s="1" customFormat="1" ht="10.25" customHeight="1" x14ac:dyDescent="0.35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 x14ac:dyDescent="0.35">
      <c r="B56" s="40"/>
      <c r="C56" s="133" t="s">
        <v>162</v>
      </c>
      <c r="D56" s="41"/>
      <c r="E56" s="41"/>
      <c r="F56" s="41"/>
      <c r="G56" s="41"/>
      <c r="H56" s="41"/>
      <c r="I56" s="105"/>
      <c r="J56" s="115">
        <f>J78</f>
        <v>0</v>
      </c>
      <c r="K56" s="44"/>
      <c r="AU56" s="23" t="s">
        <v>163</v>
      </c>
    </row>
    <row r="57" spans="2:47" s="7" customFormat="1" ht="25" customHeight="1" x14ac:dyDescent="0.35">
      <c r="B57" s="134"/>
      <c r="C57" s="135"/>
      <c r="D57" s="136" t="s">
        <v>1618</v>
      </c>
      <c r="E57" s="137"/>
      <c r="F57" s="137"/>
      <c r="G57" s="137"/>
      <c r="H57" s="137"/>
      <c r="I57" s="138"/>
      <c r="J57" s="139">
        <f>J79</f>
        <v>0</v>
      </c>
      <c r="K57" s="140"/>
    </row>
    <row r="58" spans="2:47" s="8" customFormat="1" ht="19.899999999999999" customHeight="1" x14ac:dyDescent="0.35">
      <c r="B58" s="141"/>
      <c r="C58" s="142"/>
      <c r="D58" s="143" t="s">
        <v>1642</v>
      </c>
      <c r="E58" s="144"/>
      <c r="F58" s="144"/>
      <c r="G58" s="144"/>
      <c r="H58" s="144"/>
      <c r="I58" s="145"/>
      <c r="J58" s="146">
        <f>J80</f>
        <v>0</v>
      </c>
      <c r="K58" s="147"/>
    </row>
    <row r="59" spans="2:47" s="1" customFormat="1" ht="21.75" customHeight="1" x14ac:dyDescent="0.35">
      <c r="B59" s="40"/>
      <c r="C59" s="41"/>
      <c r="D59" s="41"/>
      <c r="E59" s="41"/>
      <c r="F59" s="41"/>
      <c r="G59" s="41"/>
      <c r="H59" s="41"/>
      <c r="I59" s="105"/>
      <c r="J59" s="41"/>
      <c r="K59" s="44"/>
    </row>
    <row r="60" spans="2:47" s="1" customFormat="1" ht="7" customHeight="1" x14ac:dyDescent="0.35">
      <c r="B60" s="55"/>
      <c r="C60" s="56"/>
      <c r="D60" s="56"/>
      <c r="E60" s="56"/>
      <c r="F60" s="56"/>
      <c r="G60" s="56"/>
      <c r="H60" s="56"/>
      <c r="I60" s="126"/>
      <c r="J60" s="56"/>
      <c r="K60" s="57"/>
    </row>
    <row r="64" spans="2:47" s="1" customFormat="1" ht="7" customHeight="1" x14ac:dyDescent="0.35">
      <c r="B64" s="58"/>
      <c r="C64" s="59"/>
      <c r="D64" s="59"/>
      <c r="E64" s="59"/>
      <c r="F64" s="59"/>
      <c r="G64" s="59"/>
      <c r="H64" s="59"/>
      <c r="I64" s="127"/>
      <c r="J64" s="59"/>
      <c r="K64" s="59"/>
      <c r="L64" s="40"/>
    </row>
    <row r="65" spans="2:63" s="1" customFormat="1" ht="37" customHeight="1" x14ac:dyDescent="0.35">
      <c r="B65" s="40"/>
      <c r="C65" s="60" t="s">
        <v>188</v>
      </c>
      <c r="L65" s="40"/>
    </row>
    <row r="66" spans="2:63" s="1" customFormat="1" ht="7" customHeight="1" x14ac:dyDescent="0.35">
      <c r="B66" s="40"/>
      <c r="L66" s="40"/>
    </row>
    <row r="67" spans="2:63" s="1" customFormat="1" ht="14.4" customHeight="1" x14ac:dyDescent="0.35">
      <c r="B67" s="40"/>
      <c r="C67" s="62" t="s">
        <v>19</v>
      </c>
      <c r="L67" s="40"/>
    </row>
    <row r="68" spans="2:63" s="1" customFormat="1" ht="16.5" customHeight="1" x14ac:dyDescent="0.35">
      <c r="B68" s="40"/>
      <c r="E68" s="346" t="str">
        <f>E7</f>
        <v>Nové pracoviště magnetické rezonance a interního příjmu včetně reorganizace 1.PP</v>
      </c>
      <c r="F68" s="347"/>
      <c r="G68" s="347"/>
      <c r="H68" s="347"/>
      <c r="L68" s="40"/>
    </row>
    <row r="69" spans="2:63" s="1" customFormat="1" ht="14.4" customHeight="1" x14ac:dyDescent="0.35">
      <c r="B69" s="40"/>
      <c r="C69" s="62" t="s">
        <v>157</v>
      </c>
      <c r="L69" s="40"/>
    </row>
    <row r="70" spans="2:63" s="1" customFormat="1" ht="17.25" customHeight="1" x14ac:dyDescent="0.35">
      <c r="B70" s="40"/>
      <c r="E70" s="319" t="str">
        <f>E9</f>
        <v>07 - Měření a regulace</v>
      </c>
      <c r="F70" s="348"/>
      <c r="G70" s="348"/>
      <c r="H70" s="348"/>
      <c r="L70" s="40"/>
    </row>
    <row r="71" spans="2:63" s="1" customFormat="1" ht="7" customHeight="1" x14ac:dyDescent="0.35">
      <c r="B71" s="40"/>
      <c r="L71" s="40"/>
    </row>
    <row r="72" spans="2:63" s="1" customFormat="1" ht="18" customHeight="1" x14ac:dyDescent="0.35">
      <c r="B72" s="40"/>
      <c r="C72" s="62" t="s">
        <v>23</v>
      </c>
      <c r="F72" s="148" t="str">
        <f>F12</f>
        <v>pavilon I,Nemocnice Děčín</v>
      </c>
      <c r="I72" s="149" t="s">
        <v>25</v>
      </c>
      <c r="J72" s="66" t="str">
        <f>IF(J12="","",J12)</f>
        <v>8. 2. 2018</v>
      </c>
      <c r="L72" s="40"/>
    </row>
    <row r="73" spans="2:63" s="1" customFormat="1" ht="7" customHeight="1" x14ac:dyDescent="0.35">
      <c r="B73" s="40"/>
      <c r="L73" s="40"/>
    </row>
    <row r="74" spans="2:63" s="1" customFormat="1" x14ac:dyDescent="0.35">
      <c r="B74" s="40"/>
      <c r="C74" s="62" t="s">
        <v>27</v>
      </c>
      <c r="F74" s="148" t="str">
        <f>E15</f>
        <v>Krajská zdravotní, a.s. - Nemocnice Děčín, o.z.</v>
      </c>
      <c r="I74" s="149" t="s">
        <v>33</v>
      </c>
      <c r="J74" s="148" t="str">
        <f>E21</f>
        <v>JIKA CZ, ing Jiří Slánský</v>
      </c>
      <c r="L74" s="40"/>
    </row>
    <row r="75" spans="2:63" s="1" customFormat="1" ht="14.4" customHeight="1" x14ac:dyDescent="0.35">
      <c r="B75" s="40"/>
      <c r="C75" s="62" t="s">
        <v>31</v>
      </c>
      <c r="F75" s="148" t="str">
        <f>IF(E18="","",E18)</f>
        <v/>
      </c>
      <c r="L75" s="40"/>
    </row>
    <row r="76" spans="2:63" s="1" customFormat="1" ht="10.25" customHeight="1" x14ac:dyDescent="0.35">
      <c r="B76" s="40"/>
      <c r="L76" s="40"/>
    </row>
    <row r="77" spans="2:63" s="9" customFormat="1" ht="29.25" customHeight="1" x14ac:dyDescent="0.35">
      <c r="B77" s="150"/>
      <c r="C77" s="151" t="s">
        <v>189</v>
      </c>
      <c r="D77" s="152" t="s">
        <v>56</v>
      </c>
      <c r="E77" s="152" t="s">
        <v>52</v>
      </c>
      <c r="F77" s="152" t="s">
        <v>190</v>
      </c>
      <c r="G77" s="152" t="s">
        <v>191</v>
      </c>
      <c r="H77" s="152" t="s">
        <v>192</v>
      </c>
      <c r="I77" s="153" t="s">
        <v>193</v>
      </c>
      <c r="J77" s="152" t="s">
        <v>161</v>
      </c>
      <c r="K77" s="154" t="s">
        <v>194</v>
      </c>
      <c r="L77" s="150"/>
      <c r="M77" s="72" t="s">
        <v>195</v>
      </c>
      <c r="N77" s="73" t="s">
        <v>41</v>
      </c>
      <c r="O77" s="73" t="s">
        <v>196</v>
      </c>
      <c r="P77" s="73" t="s">
        <v>197</v>
      </c>
      <c r="Q77" s="73" t="s">
        <v>198</v>
      </c>
      <c r="R77" s="73" t="s">
        <v>199</v>
      </c>
      <c r="S77" s="73" t="s">
        <v>200</v>
      </c>
      <c r="T77" s="74" t="s">
        <v>201</v>
      </c>
    </row>
    <row r="78" spans="2:63" s="1" customFormat="1" ht="29.25" customHeight="1" x14ac:dyDescent="0.35">
      <c r="B78" s="40"/>
      <c r="C78" s="76" t="s">
        <v>162</v>
      </c>
      <c r="J78" s="155">
        <f>BK78</f>
        <v>0</v>
      </c>
      <c r="L78" s="40"/>
      <c r="M78" s="75"/>
      <c r="N78" s="67"/>
      <c r="O78" s="67"/>
      <c r="P78" s="156">
        <f>P79</f>
        <v>0</v>
      </c>
      <c r="Q78" s="67"/>
      <c r="R78" s="156">
        <f>R79</f>
        <v>0</v>
      </c>
      <c r="S78" s="67"/>
      <c r="T78" s="157">
        <f>T79</f>
        <v>0</v>
      </c>
      <c r="AT78" s="23" t="s">
        <v>70</v>
      </c>
      <c r="AU78" s="23" t="s">
        <v>163</v>
      </c>
      <c r="BK78" s="158">
        <f>BK79</f>
        <v>0</v>
      </c>
    </row>
    <row r="79" spans="2:63" s="10" customFormat="1" ht="37.4" customHeight="1" x14ac:dyDescent="0.35">
      <c r="B79" s="159"/>
      <c r="D79" s="160" t="s">
        <v>70</v>
      </c>
      <c r="E79" s="161" t="s">
        <v>202</v>
      </c>
      <c r="F79" s="161" t="s">
        <v>202</v>
      </c>
      <c r="I79" s="162"/>
      <c r="J79" s="163">
        <f>BK79</f>
        <v>0</v>
      </c>
      <c r="L79" s="159"/>
      <c r="M79" s="164"/>
      <c r="N79" s="165"/>
      <c r="O79" s="165"/>
      <c r="P79" s="166">
        <f>P80</f>
        <v>0</v>
      </c>
      <c r="Q79" s="165"/>
      <c r="R79" s="166">
        <f>R80</f>
        <v>0</v>
      </c>
      <c r="S79" s="165"/>
      <c r="T79" s="167">
        <f>T80</f>
        <v>0</v>
      </c>
      <c r="AR79" s="160" t="s">
        <v>79</v>
      </c>
      <c r="AT79" s="168" t="s">
        <v>70</v>
      </c>
      <c r="AU79" s="168" t="s">
        <v>71</v>
      </c>
      <c r="AY79" s="160" t="s">
        <v>204</v>
      </c>
      <c r="BK79" s="169">
        <f>BK80</f>
        <v>0</v>
      </c>
    </row>
    <row r="80" spans="2:63" s="10" customFormat="1" ht="19.899999999999999" customHeight="1" x14ac:dyDescent="0.35">
      <c r="B80" s="159"/>
      <c r="D80" s="160" t="s">
        <v>70</v>
      </c>
      <c r="E80" s="170" t="s">
        <v>1629</v>
      </c>
      <c r="F80" s="170" t="s">
        <v>1643</v>
      </c>
      <c r="I80" s="162"/>
      <c r="J80" s="171">
        <f>BK80</f>
        <v>0</v>
      </c>
      <c r="L80" s="159"/>
      <c r="M80" s="164"/>
      <c r="N80" s="165"/>
      <c r="O80" s="165"/>
      <c r="P80" s="166">
        <f>P81</f>
        <v>0</v>
      </c>
      <c r="Q80" s="165"/>
      <c r="R80" s="166">
        <f>R81</f>
        <v>0</v>
      </c>
      <c r="S80" s="165"/>
      <c r="T80" s="167">
        <f>T81</f>
        <v>0</v>
      </c>
      <c r="AR80" s="160" t="s">
        <v>79</v>
      </c>
      <c r="AT80" s="168" t="s">
        <v>70</v>
      </c>
      <c r="AU80" s="168" t="s">
        <v>79</v>
      </c>
      <c r="AY80" s="160" t="s">
        <v>204</v>
      </c>
      <c r="BK80" s="169">
        <f>BK81</f>
        <v>0</v>
      </c>
    </row>
    <row r="81" spans="2:65" s="1" customFormat="1" ht="16.5" customHeight="1" x14ac:dyDescent="0.35">
      <c r="B81" s="172"/>
      <c r="C81" s="173" t="s">
        <v>79</v>
      </c>
      <c r="D81" s="173" t="s">
        <v>206</v>
      </c>
      <c r="E81" s="174" t="s">
        <v>1629</v>
      </c>
      <c r="F81" s="175" t="s">
        <v>97</v>
      </c>
      <c r="G81" s="176" t="s">
        <v>831</v>
      </c>
      <c r="H81" s="177">
        <v>1</v>
      </c>
      <c r="I81" s="178"/>
      <c r="J81" s="179">
        <f>ROUND(I81*H81,2)</f>
        <v>0</v>
      </c>
      <c r="K81" s="175" t="s">
        <v>5</v>
      </c>
      <c r="L81" s="40"/>
      <c r="M81" s="180" t="s">
        <v>5</v>
      </c>
      <c r="N81" s="219" t="s">
        <v>42</v>
      </c>
      <c r="O81" s="220"/>
      <c r="P81" s="221">
        <f>O81*H81</f>
        <v>0</v>
      </c>
      <c r="Q81" s="221">
        <v>0</v>
      </c>
      <c r="R81" s="221">
        <f>Q81*H81</f>
        <v>0</v>
      </c>
      <c r="S81" s="221">
        <v>0</v>
      </c>
      <c r="T81" s="222">
        <f>S81*H81</f>
        <v>0</v>
      </c>
      <c r="AR81" s="23" t="s">
        <v>211</v>
      </c>
      <c r="AT81" s="23" t="s">
        <v>206</v>
      </c>
      <c r="AU81" s="23" t="s">
        <v>81</v>
      </c>
      <c r="AY81" s="23" t="s">
        <v>204</v>
      </c>
      <c r="BE81" s="184">
        <f>IF(N81="základní",J81,0)</f>
        <v>0</v>
      </c>
      <c r="BF81" s="184">
        <f>IF(N81="snížená",J81,0)</f>
        <v>0</v>
      </c>
      <c r="BG81" s="184">
        <f>IF(N81="zákl. přenesená",J81,0)</f>
        <v>0</v>
      </c>
      <c r="BH81" s="184">
        <f>IF(N81="sníž. přenesená",J81,0)</f>
        <v>0</v>
      </c>
      <c r="BI81" s="184">
        <f>IF(N81="nulová",J81,0)</f>
        <v>0</v>
      </c>
      <c r="BJ81" s="23" t="s">
        <v>79</v>
      </c>
      <c r="BK81" s="184">
        <f>ROUND(I81*H81,2)</f>
        <v>0</v>
      </c>
      <c r="BL81" s="23" t="s">
        <v>211</v>
      </c>
      <c r="BM81" s="23" t="s">
        <v>1644</v>
      </c>
    </row>
    <row r="82" spans="2:65" s="1" customFormat="1" ht="7" customHeight="1" x14ac:dyDescent="0.35">
      <c r="B82" s="55"/>
      <c r="C82" s="56"/>
      <c r="D82" s="56"/>
      <c r="E82" s="56"/>
      <c r="F82" s="56"/>
      <c r="G82" s="56"/>
      <c r="H82" s="56"/>
      <c r="I82" s="126"/>
      <c r="J82" s="56"/>
      <c r="K82" s="56"/>
      <c r="L82" s="40"/>
    </row>
  </sheetData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5"/>
  <cols>
    <col min="1" max="1" width="8.375" customWidth="1"/>
    <col min="2" max="2" width="1.625" customWidth="1"/>
    <col min="3" max="3" width="4.125" customWidth="1"/>
    <col min="4" max="4" width="4.375" customWidth="1"/>
    <col min="5" max="5" width="17.125" customWidth="1"/>
    <col min="6" max="6" width="75" customWidth="1"/>
    <col min="7" max="7" width="8.625" customWidth="1"/>
    <col min="8" max="8" width="11.125" customWidth="1"/>
    <col min="9" max="9" width="12.625" style="98" customWidth="1"/>
    <col min="10" max="10" width="23.5" customWidth="1"/>
    <col min="11" max="11" width="15.5" customWidth="1"/>
    <col min="13" max="18" width="9.375" hidden="1"/>
    <col min="19" max="19" width="8.125" hidden="1" customWidth="1"/>
    <col min="20" max="20" width="29.625" hidden="1" customWidth="1"/>
    <col min="21" max="21" width="16.375" hidden="1" customWidth="1"/>
    <col min="22" max="22" width="12.375" customWidth="1"/>
    <col min="23" max="23" width="16.375" customWidth="1"/>
    <col min="24" max="24" width="12.375" customWidth="1"/>
    <col min="25" max="25" width="15" customWidth="1"/>
    <col min="26" max="26" width="11" customWidth="1"/>
    <col min="27" max="27" width="15" customWidth="1"/>
    <col min="28" max="28" width="16.375" customWidth="1"/>
    <col min="29" max="29" width="11" customWidth="1"/>
    <col min="30" max="30" width="15" customWidth="1"/>
    <col min="31" max="31" width="16.375" customWidth="1"/>
    <col min="44" max="65" width="9.375" hidden="1"/>
  </cols>
  <sheetData>
    <row r="1" spans="1:70" ht="21.75" customHeight="1" x14ac:dyDescent="0.35">
      <c r="A1" s="20"/>
      <c r="B1" s="99"/>
      <c r="C1" s="99"/>
      <c r="D1" s="100" t="s">
        <v>1</v>
      </c>
      <c r="E1" s="99"/>
      <c r="F1" s="101" t="s">
        <v>151</v>
      </c>
      <c r="G1" s="349" t="s">
        <v>152</v>
      </c>
      <c r="H1" s="349"/>
      <c r="I1" s="102"/>
      <c r="J1" s="101" t="s">
        <v>153</v>
      </c>
      <c r="K1" s="100" t="s">
        <v>154</v>
      </c>
      <c r="L1" s="101" t="s">
        <v>155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7" customHeight="1" x14ac:dyDescent="0.35">
      <c r="L2" s="313" t="s">
        <v>8</v>
      </c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23" t="s">
        <v>101</v>
      </c>
    </row>
    <row r="3" spans="1:70" ht="7" customHeight="1" x14ac:dyDescent="0.35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81</v>
      </c>
    </row>
    <row r="4" spans="1:70" ht="37" customHeight="1" x14ac:dyDescent="0.35">
      <c r="B4" s="27"/>
      <c r="C4" s="28"/>
      <c r="D4" s="29" t="s">
        <v>156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7" customHeight="1" x14ac:dyDescent="0.35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x14ac:dyDescent="0.3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 x14ac:dyDescent="0.35">
      <c r="B7" s="27"/>
      <c r="C7" s="28"/>
      <c r="D7" s="28"/>
      <c r="E7" s="350" t="str">
        <f>'Rekapitulace stavby'!K6</f>
        <v>Nové pracoviště magnetické rezonance a interního příjmu včetně reorganizace 1.PP</v>
      </c>
      <c r="F7" s="351"/>
      <c r="G7" s="351"/>
      <c r="H7" s="351"/>
      <c r="I7" s="104"/>
      <c r="J7" s="28"/>
      <c r="K7" s="30"/>
    </row>
    <row r="8" spans="1:70" s="1" customFormat="1" x14ac:dyDescent="0.35">
      <c r="B8" s="40"/>
      <c r="C8" s="41"/>
      <c r="D8" s="36" t="s">
        <v>157</v>
      </c>
      <c r="E8" s="41"/>
      <c r="F8" s="41"/>
      <c r="G8" s="41"/>
      <c r="H8" s="41"/>
      <c r="I8" s="105"/>
      <c r="J8" s="41"/>
      <c r="K8" s="44"/>
    </row>
    <row r="9" spans="1:70" s="1" customFormat="1" ht="37" customHeight="1" x14ac:dyDescent="0.35">
      <c r="B9" s="40"/>
      <c r="C9" s="41"/>
      <c r="D9" s="41"/>
      <c r="E9" s="352" t="s">
        <v>1645</v>
      </c>
      <c r="F9" s="353"/>
      <c r="G9" s="353"/>
      <c r="H9" s="353"/>
      <c r="I9" s="105"/>
      <c r="J9" s="41"/>
      <c r="K9" s="44"/>
    </row>
    <row r="10" spans="1:70" s="1" customFormat="1" x14ac:dyDescent="0.35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" customHeight="1" x14ac:dyDescent="0.35">
      <c r="B11" s="40"/>
      <c r="C11" s="41"/>
      <c r="D11" s="36" t="s">
        <v>21</v>
      </c>
      <c r="E11" s="41"/>
      <c r="F11" s="34" t="s">
        <v>5</v>
      </c>
      <c r="G11" s="41"/>
      <c r="H11" s="41"/>
      <c r="I11" s="106" t="s">
        <v>22</v>
      </c>
      <c r="J11" s="34" t="s">
        <v>5</v>
      </c>
      <c r="K11" s="44"/>
    </row>
    <row r="12" spans="1:70" s="1" customFormat="1" ht="14.4" customHeight="1" x14ac:dyDescent="0.35">
      <c r="B12" s="40"/>
      <c r="C12" s="41"/>
      <c r="D12" s="36" t="s">
        <v>23</v>
      </c>
      <c r="E12" s="41"/>
      <c r="F12" s="34" t="s">
        <v>24</v>
      </c>
      <c r="G12" s="41"/>
      <c r="H12" s="41"/>
      <c r="I12" s="106" t="s">
        <v>25</v>
      </c>
      <c r="J12" s="107" t="str">
        <f>'Rekapitulace stavby'!AN8</f>
        <v>8. 2. 2018</v>
      </c>
      <c r="K12" s="44"/>
    </row>
    <row r="13" spans="1:70" s="1" customFormat="1" ht="10.75" customHeight="1" x14ac:dyDescent="0.35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" customHeight="1" x14ac:dyDescent="0.35">
      <c r="B14" s="40"/>
      <c r="C14" s="41"/>
      <c r="D14" s="36" t="s">
        <v>27</v>
      </c>
      <c r="E14" s="41"/>
      <c r="F14" s="41"/>
      <c r="G14" s="41"/>
      <c r="H14" s="41"/>
      <c r="I14" s="106" t="s">
        <v>28</v>
      </c>
      <c r="J14" s="34" t="s">
        <v>5</v>
      </c>
      <c r="K14" s="44"/>
    </row>
    <row r="15" spans="1:70" s="1" customFormat="1" ht="18" customHeight="1" x14ac:dyDescent="0.35">
      <c r="B15" s="40"/>
      <c r="C15" s="41"/>
      <c r="D15" s="41"/>
      <c r="E15" s="34" t="s">
        <v>29</v>
      </c>
      <c r="F15" s="41"/>
      <c r="G15" s="41"/>
      <c r="H15" s="41"/>
      <c r="I15" s="106" t="s">
        <v>30</v>
      </c>
      <c r="J15" s="34" t="s">
        <v>5</v>
      </c>
      <c r="K15" s="44"/>
    </row>
    <row r="16" spans="1:70" s="1" customFormat="1" ht="7" customHeight="1" x14ac:dyDescent="0.35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" customHeight="1" x14ac:dyDescent="0.35">
      <c r="B17" s="40"/>
      <c r="C17" s="41"/>
      <c r="D17" s="36" t="s">
        <v>31</v>
      </c>
      <c r="E17" s="41"/>
      <c r="F17" s="41"/>
      <c r="G17" s="41"/>
      <c r="H17" s="41"/>
      <c r="I17" s="106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5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7" customHeight="1" x14ac:dyDescent="0.35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" customHeight="1" x14ac:dyDescent="0.35">
      <c r="B20" s="40"/>
      <c r="C20" s="41"/>
      <c r="D20" s="36" t="s">
        <v>33</v>
      </c>
      <c r="E20" s="41"/>
      <c r="F20" s="41"/>
      <c r="G20" s="41"/>
      <c r="H20" s="41"/>
      <c r="I20" s="106" t="s">
        <v>28</v>
      </c>
      <c r="J20" s="34" t="s">
        <v>5</v>
      </c>
      <c r="K20" s="44"/>
    </row>
    <row r="21" spans="2:11" s="1" customFormat="1" ht="18" customHeight="1" x14ac:dyDescent="0.35">
      <c r="B21" s="40"/>
      <c r="C21" s="41"/>
      <c r="D21" s="41"/>
      <c r="E21" s="34" t="s">
        <v>34</v>
      </c>
      <c r="F21" s="41"/>
      <c r="G21" s="41"/>
      <c r="H21" s="41"/>
      <c r="I21" s="106" t="s">
        <v>30</v>
      </c>
      <c r="J21" s="34" t="s">
        <v>5</v>
      </c>
      <c r="K21" s="44"/>
    </row>
    <row r="22" spans="2:11" s="1" customFormat="1" ht="7" customHeight="1" x14ac:dyDescent="0.35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" customHeight="1" x14ac:dyDescent="0.35">
      <c r="B23" s="40"/>
      <c r="C23" s="41"/>
      <c r="D23" s="36" t="s">
        <v>36</v>
      </c>
      <c r="E23" s="41"/>
      <c r="F23" s="41"/>
      <c r="G23" s="41"/>
      <c r="H23" s="41"/>
      <c r="I23" s="105"/>
      <c r="J23" s="41"/>
      <c r="K23" s="44"/>
    </row>
    <row r="24" spans="2:11" s="6" customFormat="1" ht="16.5" customHeight="1" x14ac:dyDescent="0.35">
      <c r="B24" s="108"/>
      <c r="C24" s="109"/>
      <c r="D24" s="109"/>
      <c r="E24" s="338" t="s">
        <v>5</v>
      </c>
      <c r="F24" s="338"/>
      <c r="G24" s="338"/>
      <c r="H24" s="338"/>
      <c r="I24" s="110"/>
      <c r="J24" s="109"/>
      <c r="K24" s="111"/>
    </row>
    <row r="25" spans="2:11" s="1" customFormat="1" ht="7" customHeight="1" x14ac:dyDescent="0.35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7" customHeight="1" x14ac:dyDescent="0.35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4" customHeight="1" x14ac:dyDescent="0.35">
      <c r="B27" s="40"/>
      <c r="C27" s="41"/>
      <c r="D27" s="114" t="s">
        <v>37</v>
      </c>
      <c r="E27" s="41"/>
      <c r="F27" s="41"/>
      <c r="G27" s="41"/>
      <c r="H27" s="41"/>
      <c r="I27" s="105"/>
      <c r="J27" s="115">
        <f>ROUND(J78,2)</f>
        <v>0</v>
      </c>
      <c r="K27" s="44"/>
    </row>
    <row r="28" spans="2:11" s="1" customFormat="1" ht="7" customHeight="1" x14ac:dyDescent="0.35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" customHeight="1" x14ac:dyDescent="0.35">
      <c r="B29" s="40"/>
      <c r="C29" s="41"/>
      <c r="D29" s="41"/>
      <c r="E29" s="41"/>
      <c r="F29" s="45" t="s">
        <v>39</v>
      </c>
      <c r="G29" s="41"/>
      <c r="H29" s="41"/>
      <c r="I29" s="116" t="s">
        <v>38</v>
      </c>
      <c r="J29" s="45" t="s">
        <v>40</v>
      </c>
      <c r="K29" s="44"/>
    </row>
    <row r="30" spans="2:11" s="1" customFormat="1" ht="14.4" customHeight="1" x14ac:dyDescent="0.35">
      <c r="B30" s="40"/>
      <c r="C30" s="41"/>
      <c r="D30" s="48" t="s">
        <v>41</v>
      </c>
      <c r="E30" s="48" t="s">
        <v>42</v>
      </c>
      <c r="F30" s="117">
        <f>ROUND(SUM(BE78:BE81), 2)</f>
        <v>0</v>
      </c>
      <c r="G30" s="41"/>
      <c r="H30" s="41"/>
      <c r="I30" s="118">
        <v>0.21</v>
      </c>
      <c r="J30" s="117">
        <f>ROUND(ROUND((SUM(BE78:BE81)), 2)*I30, 2)</f>
        <v>0</v>
      </c>
      <c r="K30" s="44"/>
    </row>
    <row r="31" spans="2:11" s="1" customFormat="1" ht="14.4" customHeight="1" x14ac:dyDescent="0.35">
      <c r="B31" s="40"/>
      <c r="C31" s="41"/>
      <c r="D31" s="41"/>
      <c r="E31" s="48" t="s">
        <v>43</v>
      </c>
      <c r="F31" s="117">
        <f>ROUND(SUM(BF78:BF81), 2)</f>
        <v>0</v>
      </c>
      <c r="G31" s="41"/>
      <c r="H31" s="41"/>
      <c r="I31" s="118">
        <v>0.15</v>
      </c>
      <c r="J31" s="117">
        <f>ROUND(ROUND((SUM(BF78:BF81)), 2)*I31, 2)</f>
        <v>0</v>
      </c>
      <c r="K31" s="44"/>
    </row>
    <row r="32" spans="2:11" s="1" customFormat="1" ht="14.4" hidden="1" customHeight="1" x14ac:dyDescent="0.35">
      <c r="B32" s="40"/>
      <c r="C32" s="41"/>
      <c r="D32" s="41"/>
      <c r="E32" s="48" t="s">
        <v>44</v>
      </c>
      <c r="F32" s="117">
        <f>ROUND(SUM(BG78:BG81),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" hidden="1" customHeight="1" x14ac:dyDescent="0.35">
      <c r="B33" s="40"/>
      <c r="C33" s="41"/>
      <c r="D33" s="41"/>
      <c r="E33" s="48" t="s">
        <v>45</v>
      </c>
      <c r="F33" s="117">
        <f>ROUND(SUM(BH78:BH81),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" hidden="1" customHeight="1" x14ac:dyDescent="0.35">
      <c r="B34" s="40"/>
      <c r="C34" s="41"/>
      <c r="D34" s="41"/>
      <c r="E34" s="48" t="s">
        <v>46</v>
      </c>
      <c r="F34" s="117">
        <f>ROUND(SUM(BI78:BI81),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7" customHeight="1" x14ac:dyDescent="0.35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4" customHeight="1" x14ac:dyDescent="0.35">
      <c r="B36" s="40"/>
      <c r="C36" s="119"/>
      <c r="D36" s="120" t="s">
        <v>47</v>
      </c>
      <c r="E36" s="70"/>
      <c r="F36" s="70"/>
      <c r="G36" s="121" t="s">
        <v>48</v>
      </c>
      <c r="H36" s="122" t="s">
        <v>49</v>
      </c>
      <c r="I36" s="123"/>
      <c r="J36" s="124">
        <f>SUM(J27:J34)</f>
        <v>0</v>
      </c>
      <c r="K36" s="125"/>
    </row>
    <row r="37" spans="2:11" s="1" customFormat="1" ht="14.4" customHeight="1" x14ac:dyDescent="0.35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7" customHeight="1" x14ac:dyDescent="0.35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7" customHeight="1" x14ac:dyDescent="0.35">
      <c r="B42" s="40"/>
      <c r="C42" s="29" t="s">
        <v>159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7" customHeight="1" x14ac:dyDescent="0.35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" customHeight="1" x14ac:dyDescent="0.35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16.5" customHeight="1" x14ac:dyDescent="0.35">
      <c r="B45" s="40"/>
      <c r="C45" s="41"/>
      <c r="D45" s="41"/>
      <c r="E45" s="350" t="str">
        <f>E7</f>
        <v>Nové pracoviště magnetické rezonance a interního příjmu včetně reorganizace 1.PP</v>
      </c>
      <c r="F45" s="351"/>
      <c r="G45" s="351"/>
      <c r="H45" s="351"/>
      <c r="I45" s="105"/>
      <c r="J45" s="41"/>
      <c r="K45" s="44"/>
    </row>
    <row r="46" spans="2:11" s="1" customFormat="1" ht="14.4" customHeight="1" x14ac:dyDescent="0.35">
      <c r="B46" s="40"/>
      <c r="C46" s="36" t="s">
        <v>157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17.25" customHeight="1" x14ac:dyDescent="0.35">
      <c r="B47" s="40"/>
      <c r="C47" s="41"/>
      <c r="D47" s="41"/>
      <c r="E47" s="352" t="str">
        <f>E9</f>
        <v>08 - Kanalizace</v>
      </c>
      <c r="F47" s="353"/>
      <c r="G47" s="353"/>
      <c r="H47" s="353"/>
      <c r="I47" s="105"/>
      <c r="J47" s="41"/>
      <c r="K47" s="44"/>
    </row>
    <row r="48" spans="2:11" s="1" customFormat="1" ht="7" customHeight="1" x14ac:dyDescent="0.35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 x14ac:dyDescent="0.35">
      <c r="B49" s="40"/>
      <c r="C49" s="36" t="s">
        <v>23</v>
      </c>
      <c r="D49" s="41"/>
      <c r="E49" s="41"/>
      <c r="F49" s="34" t="str">
        <f>F12</f>
        <v>pavilon I,Nemocnice Děčín</v>
      </c>
      <c r="G49" s="41"/>
      <c r="H49" s="41"/>
      <c r="I49" s="106" t="s">
        <v>25</v>
      </c>
      <c r="J49" s="107" t="str">
        <f>IF(J12="","",J12)</f>
        <v>8. 2. 2018</v>
      </c>
      <c r="K49" s="44"/>
    </row>
    <row r="50" spans="2:47" s="1" customFormat="1" ht="7" customHeight="1" x14ac:dyDescent="0.35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x14ac:dyDescent="0.35">
      <c r="B51" s="40"/>
      <c r="C51" s="36" t="s">
        <v>27</v>
      </c>
      <c r="D51" s="41"/>
      <c r="E51" s="41"/>
      <c r="F51" s="34" t="str">
        <f>E15</f>
        <v>Krajská zdravotní, a.s. - Nemocnice Děčín, o.z.</v>
      </c>
      <c r="G51" s="41"/>
      <c r="H51" s="41"/>
      <c r="I51" s="106" t="s">
        <v>33</v>
      </c>
      <c r="J51" s="338" t="str">
        <f>E21</f>
        <v>JIKA CZ, ing Jiří Slánský</v>
      </c>
      <c r="K51" s="44"/>
    </row>
    <row r="52" spans="2:47" s="1" customFormat="1" ht="14.4" customHeight="1" x14ac:dyDescent="0.35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05"/>
      <c r="J52" s="345"/>
      <c r="K52" s="44"/>
    </row>
    <row r="53" spans="2:47" s="1" customFormat="1" ht="10.25" customHeight="1" x14ac:dyDescent="0.35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 x14ac:dyDescent="0.35">
      <c r="B54" s="40"/>
      <c r="C54" s="129" t="s">
        <v>160</v>
      </c>
      <c r="D54" s="119"/>
      <c r="E54" s="119"/>
      <c r="F54" s="119"/>
      <c r="G54" s="119"/>
      <c r="H54" s="119"/>
      <c r="I54" s="130"/>
      <c r="J54" s="131" t="s">
        <v>161</v>
      </c>
      <c r="K54" s="132"/>
    </row>
    <row r="55" spans="2:47" s="1" customFormat="1" ht="10.25" customHeight="1" x14ac:dyDescent="0.35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 x14ac:dyDescent="0.35">
      <c r="B56" s="40"/>
      <c r="C56" s="133" t="s">
        <v>162</v>
      </c>
      <c r="D56" s="41"/>
      <c r="E56" s="41"/>
      <c r="F56" s="41"/>
      <c r="G56" s="41"/>
      <c r="H56" s="41"/>
      <c r="I56" s="105"/>
      <c r="J56" s="115">
        <f>J78</f>
        <v>0</v>
      </c>
      <c r="K56" s="44"/>
      <c r="AU56" s="23" t="s">
        <v>163</v>
      </c>
    </row>
    <row r="57" spans="2:47" s="7" customFormat="1" ht="25" customHeight="1" x14ac:dyDescent="0.35">
      <c r="B57" s="134"/>
      <c r="C57" s="135"/>
      <c r="D57" s="136" t="s">
        <v>1618</v>
      </c>
      <c r="E57" s="137"/>
      <c r="F57" s="137"/>
      <c r="G57" s="137"/>
      <c r="H57" s="137"/>
      <c r="I57" s="138"/>
      <c r="J57" s="139">
        <f>J79</f>
        <v>0</v>
      </c>
      <c r="K57" s="140"/>
    </row>
    <row r="58" spans="2:47" s="8" customFormat="1" ht="19.899999999999999" customHeight="1" x14ac:dyDescent="0.35">
      <c r="B58" s="141"/>
      <c r="C58" s="142"/>
      <c r="D58" s="143" t="s">
        <v>1646</v>
      </c>
      <c r="E58" s="144"/>
      <c r="F58" s="144"/>
      <c r="G58" s="144"/>
      <c r="H58" s="144"/>
      <c r="I58" s="145"/>
      <c r="J58" s="146">
        <f>J80</f>
        <v>0</v>
      </c>
      <c r="K58" s="147"/>
    </row>
    <row r="59" spans="2:47" s="1" customFormat="1" ht="21.75" customHeight="1" x14ac:dyDescent="0.35">
      <c r="B59" s="40"/>
      <c r="C59" s="41"/>
      <c r="D59" s="41"/>
      <c r="E59" s="41"/>
      <c r="F59" s="41"/>
      <c r="G59" s="41"/>
      <c r="H59" s="41"/>
      <c r="I59" s="105"/>
      <c r="J59" s="41"/>
      <c r="K59" s="44"/>
    </row>
    <row r="60" spans="2:47" s="1" customFormat="1" ht="7" customHeight="1" x14ac:dyDescent="0.35">
      <c r="B60" s="55"/>
      <c r="C60" s="56"/>
      <c r="D60" s="56"/>
      <c r="E60" s="56"/>
      <c r="F60" s="56"/>
      <c r="G60" s="56"/>
      <c r="H60" s="56"/>
      <c r="I60" s="126"/>
      <c r="J60" s="56"/>
      <c r="K60" s="57"/>
    </row>
    <row r="64" spans="2:47" s="1" customFormat="1" ht="7" customHeight="1" x14ac:dyDescent="0.35">
      <c r="B64" s="58"/>
      <c r="C64" s="59"/>
      <c r="D64" s="59"/>
      <c r="E64" s="59"/>
      <c r="F64" s="59"/>
      <c r="G64" s="59"/>
      <c r="H64" s="59"/>
      <c r="I64" s="127"/>
      <c r="J64" s="59"/>
      <c r="K64" s="59"/>
      <c r="L64" s="40"/>
    </row>
    <row r="65" spans="2:63" s="1" customFormat="1" ht="37" customHeight="1" x14ac:dyDescent="0.35">
      <c r="B65" s="40"/>
      <c r="C65" s="60" t="s">
        <v>188</v>
      </c>
      <c r="L65" s="40"/>
    </row>
    <row r="66" spans="2:63" s="1" customFormat="1" ht="7" customHeight="1" x14ac:dyDescent="0.35">
      <c r="B66" s="40"/>
      <c r="L66" s="40"/>
    </row>
    <row r="67" spans="2:63" s="1" customFormat="1" ht="14.4" customHeight="1" x14ac:dyDescent="0.35">
      <c r="B67" s="40"/>
      <c r="C67" s="62" t="s">
        <v>19</v>
      </c>
      <c r="L67" s="40"/>
    </row>
    <row r="68" spans="2:63" s="1" customFormat="1" ht="16.5" customHeight="1" x14ac:dyDescent="0.35">
      <c r="B68" s="40"/>
      <c r="E68" s="346" t="str">
        <f>E7</f>
        <v>Nové pracoviště magnetické rezonance a interního příjmu včetně reorganizace 1.PP</v>
      </c>
      <c r="F68" s="347"/>
      <c r="G68" s="347"/>
      <c r="H68" s="347"/>
      <c r="L68" s="40"/>
    </row>
    <row r="69" spans="2:63" s="1" customFormat="1" ht="14.4" customHeight="1" x14ac:dyDescent="0.35">
      <c r="B69" s="40"/>
      <c r="C69" s="62" t="s">
        <v>157</v>
      </c>
      <c r="L69" s="40"/>
    </row>
    <row r="70" spans="2:63" s="1" customFormat="1" ht="17.25" customHeight="1" x14ac:dyDescent="0.35">
      <c r="B70" s="40"/>
      <c r="E70" s="319" t="str">
        <f>E9</f>
        <v>08 - Kanalizace</v>
      </c>
      <c r="F70" s="348"/>
      <c r="G70" s="348"/>
      <c r="H70" s="348"/>
      <c r="L70" s="40"/>
    </row>
    <row r="71" spans="2:63" s="1" customFormat="1" ht="7" customHeight="1" x14ac:dyDescent="0.35">
      <c r="B71" s="40"/>
      <c r="L71" s="40"/>
    </row>
    <row r="72" spans="2:63" s="1" customFormat="1" ht="18" customHeight="1" x14ac:dyDescent="0.35">
      <c r="B72" s="40"/>
      <c r="C72" s="62" t="s">
        <v>23</v>
      </c>
      <c r="F72" s="148" t="str">
        <f>F12</f>
        <v>pavilon I,Nemocnice Děčín</v>
      </c>
      <c r="I72" s="149" t="s">
        <v>25</v>
      </c>
      <c r="J72" s="66" t="str">
        <f>IF(J12="","",J12)</f>
        <v>8. 2. 2018</v>
      </c>
      <c r="L72" s="40"/>
    </row>
    <row r="73" spans="2:63" s="1" customFormat="1" ht="7" customHeight="1" x14ac:dyDescent="0.35">
      <c r="B73" s="40"/>
      <c r="L73" s="40"/>
    </row>
    <row r="74" spans="2:63" s="1" customFormat="1" x14ac:dyDescent="0.35">
      <c r="B74" s="40"/>
      <c r="C74" s="62" t="s">
        <v>27</v>
      </c>
      <c r="F74" s="148" t="str">
        <f>E15</f>
        <v>Krajská zdravotní, a.s. - Nemocnice Děčín, o.z.</v>
      </c>
      <c r="I74" s="149" t="s">
        <v>33</v>
      </c>
      <c r="J74" s="148" t="str">
        <f>E21</f>
        <v>JIKA CZ, ing Jiří Slánský</v>
      </c>
      <c r="L74" s="40"/>
    </row>
    <row r="75" spans="2:63" s="1" customFormat="1" ht="14.4" customHeight="1" x14ac:dyDescent="0.35">
      <c r="B75" s="40"/>
      <c r="C75" s="62" t="s">
        <v>31</v>
      </c>
      <c r="F75" s="148" t="str">
        <f>IF(E18="","",E18)</f>
        <v/>
      </c>
      <c r="L75" s="40"/>
    </row>
    <row r="76" spans="2:63" s="1" customFormat="1" ht="10.25" customHeight="1" x14ac:dyDescent="0.35">
      <c r="B76" s="40"/>
      <c r="L76" s="40"/>
    </row>
    <row r="77" spans="2:63" s="9" customFormat="1" ht="29.25" customHeight="1" x14ac:dyDescent="0.35">
      <c r="B77" s="150"/>
      <c r="C77" s="151" t="s">
        <v>189</v>
      </c>
      <c r="D77" s="152" t="s">
        <v>56</v>
      </c>
      <c r="E77" s="152" t="s">
        <v>52</v>
      </c>
      <c r="F77" s="152" t="s">
        <v>190</v>
      </c>
      <c r="G77" s="152" t="s">
        <v>191</v>
      </c>
      <c r="H77" s="152" t="s">
        <v>192</v>
      </c>
      <c r="I77" s="153" t="s">
        <v>193</v>
      </c>
      <c r="J77" s="152" t="s">
        <v>161</v>
      </c>
      <c r="K77" s="154" t="s">
        <v>194</v>
      </c>
      <c r="L77" s="150"/>
      <c r="M77" s="72" t="s">
        <v>195</v>
      </c>
      <c r="N77" s="73" t="s">
        <v>41</v>
      </c>
      <c r="O77" s="73" t="s">
        <v>196</v>
      </c>
      <c r="P77" s="73" t="s">
        <v>197</v>
      </c>
      <c r="Q77" s="73" t="s">
        <v>198</v>
      </c>
      <c r="R77" s="73" t="s">
        <v>199</v>
      </c>
      <c r="S77" s="73" t="s">
        <v>200</v>
      </c>
      <c r="T77" s="74" t="s">
        <v>201</v>
      </c>
    </row>
    <row r="78" spans="2:63" s="1" customFormat="1" ht="29.25" customHeight="1" x14ac:dyDescent="0.35">
      <c r="B78" s="40"/>
      <c r="C78" s="76" t="s">
        <v>162</v>
      </c>
      <c r="J78" s="155">
        <f>BK78</f>
        <v>0</v>
      </c>
      <c r="L78" s="40"/>
      <c r="M78" s="75"/>
      <c r="N78" s="67"/>
      <c r="O78" s="67"/>
      <c r="P78" s="156">
        <f>P79</f>
        <v>0</v>
      </c>
      <c r="Q78" s="67"/>
      <c r="R78" s="156">
        <f>R79</f>
        <v>0</v>
      </c>
      <c r="S78" s="67"/>
      <c r="T78" s="157">
        <f>T79</f>
        <v>0</v>
      </c>
      <c r="AT78" s="23" t="s">
        <v>70</v>
      </c>
      <c r="AU78" s="23" t="s">
        <v>163</v>
      </c>
      <c r="BK78" s="158">
        <f>BK79</f>
        <v>0</v>
      </c>
    </row>
    <row r="79" spans="2:63" s="10" customFormat="1" ht="37.4" customHeight="1" x14ac:dyDescent="0.35">
      <c r="B79" s="159"/>
      <c r="D79" s="160" t="s">
        <v>70</v>
      </c>
      <c r="E79" s="161" t="s">
        <v>202</v>
      </c>
      <c r="F79" s="161" t="s">
        <v>202</v>
      </c>
      <c r="I79" s="162"/>
      <c r="J79" s="163">
        <f>BK79</f>
        <v>0</v>
      </c>
      <c r="L79" s="159"/>
      <c r="M79" s="164"/>
      <c r="N79" s="165"/>
      <c r="O79" s="165"/>
      <c r="P79" s="166">
        <f>P80</f>
        <v>0</v>
      </c>
      <c r="Q79" s="165"/>
      <c r="R79" s="166">
        <f>R80</f>
        <v>0</v>
      </c>
      <c r="S79" s="165"/>
      <c r="T79" s="167">
        <f>T80</f>
        <v>0</v>
      </c>
      <c r="AR79" s="160" t="s">
        <v>79</v>
      </c>
      <c r="AT79" s="168" t="s">
        <v>70</v>
      </c>
      <c r="AU79" s="168" t="s">
        <v>71</v>
      </c>
      <c r="AY79" s="160" t="s">
        <v>204</v>
      </c>
      <c r="BK79" s="169">
        <f>BK80</f>
        <v>0</v>
      </c>
    </row>
    <row r="80" spans="2:63" s="10" customFormat="1" ht="19.899999999999999" customHeight="1" x14ac:dyDescent="0.35">
      <c r="B80" s="159"/>
      <c r="D80" s="160" t="s">
        <v>70</v>
      </c>
      <c r="E80" s="170" t="s">
        <v>1629</v>
      </c>
      <c r="F80" s="170" t="s">
        <v>100</v>
      </c>
      <c r="I80" s="162"/>
      <c r="J80" s="171">
        <f>BK80</f>
        <v>0</v>
      </c>
      <c r="L80" s="159"/>
      <c r="M80" s="164"/>
      <c r="N80" s="165"/>
      <c r="O80" s="165"/>
      <c r="P80" s="166">
        <f>P81</f>
        <v>0</v>
      </c>
      <c r="Q80" s="165"/>
      <c r="R80" s="166">
        <f>R81</f>
        <v>0</v>
      </c>
      <c r="S80" s="165"/>
      <c r="T80" s="167">
        <f>T81</f>
        <v>0</v>
      </c>
      <c r="AR80" s="160" t="s">
        <v>79</v>
      </c>
      <c r="AT80" s="168" t="s">
        <v>70</v>
      </c>
      <c r="AU80" s="168" t="s">
        <v>79</v>
      </c>
      <c r="AY80" s="160" t="s">
        <v>204</v>
      </c>
      <c r="BK80" s="169">
        <f>BK81</f>
        <v>0</v>
      </c>
    </row>
    <row r="81" spans="2:65" s="1" customFormat="1" ht="16.5" customHeight="1" x14ac:dyDescent="0.35">
      <c r="B81" s="172"/>
      <c r="C81" s="173" t="s">
        <v>79</v>
      </c>
      <c r="D81" s="173" t="s">
        <v>206</v>
      </c>
      <c r="E81" s="174" t="s">
        <v>1629</v>
      </c>
      <c r="F81" s="175" t="s">
        <v>100</v>
      </c>
      <c r="G81" s="176" t="s">
        <v>831</v>
      </c>
      <c r="H81" s="177">
        <v>1</v>
      </c>
      <c r="I81" s="178"/>
      <c r="J81" s="179">
        <f>ROUND(I81*H81,2)</f>
        <v>0</v>
      </c>
      <c r="K81" s="175" t="s">
        <v>5</v>
      </c>
      <c r="L81" s="40"/>
      <c r="M81" s="180" t="s">
        <v>5</v>
      </c>
      <c r="N81" s="219" t="s">
        <v>42</v>
      </c>
      <c r="O81" s="220"/>
      <c r="P81" s="221">
        <f>O81*H81</f>
        <v>0</v>
      </c>
      <c r="Q81" s="221">
        <v>0</v>
      </c>
      <c r="R81" s="221">
        <f>Q81*H81</f>
        <v>0</v>
      </c>
      <c r="S81" s="221">
        <v>0</v>
      </c>
      <c r="T81" s="222">
        <f>S81*H81</f>
        <v>0</v>
      </c>
      <c r="AR81" s="23" t="s">
        <v>211</v>
      </c>
      <c r="AT81" s="23" t="s">
        <v>206</v>
      </c>
      <c r="AU81" s="23" t="s">
        <v>81</v>
      </c>
      <c r="AY81" s="23" t="s">
        <v>204</v>
      </c>
      <c r="BE81" s="184">
        <f>IF(N81="základní",J81,0)</f>
        <v>0</v>
      </c>
      <c r="BF81" s="184">
        <f>IF(N81="snížená",J81,0)</f>
        <v>0</v>
      </c>
      <c r="BG81" s="184">
        <f>IF(N81="zákl. přenesená",J81,0)</f>
        <v>0</v>
      </c>
      <c r="BH81" s="184">
        <f>IF(N81="sníž. přenesená",J81,0)</f>
        <v>0</v>
      </c>
      <c r="BI81" s="184">
        <f>IF(N81="nulová",J81,0)</f>
        <v>0</v>
      </c>
      <c r="BJ81" s="23" t="s">
        <v>79</v>
      </c>
      <c r="BK81" s="184">
        <f>ROUND(I81*H81,2)</f>
        <v>0</v>
      </c>
      <c r="BL81" s="23" t="s">
        <v>211</v>
      </c>
      <c r="BM81" s="23" t="s">
        <v>1647</v>
      </c>
    </row>
    <row r="82" spans="2:65" s="1" customFormat="1" ht="7" customHeight="1" x14ac:dyDescent="0.35">
      <c r="B82" s="55"/>
      <c r="C82" s="56"/>
      <c r="D82" s="56"/>
      <c r="E82" s="56"/>
      <c r="F82" s="56"/>
      <c r="G82" s="56"/>
      <c r="H82" s="56"/>
      <c r="I82" s="126"/>
      <c r="J82" s="56"/>
      <c r="K82" s="56"/>
      <c r="L82" s="40"/>
    </row>
  </sheetData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27</vt:i4>
      </vt:variant>
      <vt:variant>
        <vt:lpstr>Pojmenované oblasti</vt:lpstr>
      </vt:variant>
      <vt:variant>
        <vt:i4>53</vt:i4>
      </vt:variant>
    </vt:vector>
  </HeadingPairs>
  <TitlesOfParts>
    <vt:vector size="80" baseType="lpstr">
      <vt:lpstr>Rekapitulace stavby</vt:lpstr>
      <vt:lpstr>01 - ASŘ</vt:lpstr>
      <vt:lpstr>02 - Prvotní vybavení - n...</vt:lpstr>
      <vt:lpstr>03 - Volné a interiérové ...</vt:lpstr>
      <vt:lpstr>04 - Videomanagment - nen...</vt:lpstr>
      <vt:lpstr>05 - Ústřední topení</vt:lpstr>
      <vt:lpstr>06 - Vzduchotechnika</vt:lpstr>
      <vt:lpstr>07 - Měření a regulace</vt:lpstr>
      <vt:lpstr>08 - Kanalizace</vt:lpstr>
      <vt:lpstr>09 - Vodovod</vt:lpstr>
      <vt:lpstr>10 - Přípojka splašková</vt:lpstr>
      <vt:lpstr>11 - Přípojka vodovodní</vt:lpstr>
      <vt:lpstr>12 - Dešťová kanalizace</vt:lpstr>
      <vt:lpstr>13 - Přeložka vodovodu</vt:lpstr>
      <vt:lpstr>14 - EPS</vt:lpstr>
      <vt:lpstr>15 - NN</vt:lpstr>
      <vt:lpstr>16 - NN - osvětlení - nen...</vt:lpstr>
      <vt:lpstr>17 - NN - bleskosvod</vt:lpstr>
      <vt:lpstr>18 - NN - přeložka</vt:lpstr>
      <vt:lpstr>19 - NN - přípojka</vt:lpstr>
      <vt:lpstr>20 - SLP - kabeláž</vt:lpstr>
      <vt:lpstr>21 - SLP - koncové prvky ...</vt:lpstr>
      <vt:lpstr>22 - Medicinální plyny - ...</vt:lpstr>
      <vt:lpstr>23 - Lékařská technologie...</vt:lpstr>
      <vt:lpstr>24 - Komunikace - nenaceň...</vt:lpstr>
      <vt:lpstr>VORN - Vedlejší a ostatní...</vt:lpstr>
      <vt:lpstr>Pokyny pro vyplnění</vt:lpstr>
      <vt:lpstr>'01 - ASŘ'!Názvy_tisku</vt:lpstr>
      <vt:lpstr>'02 - Prvotní vybavení - n...'!Názvy_tisku</vt:lpstr>
      <vt:lpstr>'03 - Volné a interiérové ...'!Názvy_tisku</vt:lpstr>
      <vt:lpstr>'04 - Videomanagment - nen...'!Názvy_tisku</vt:lpstr>
      <vt:lpstr>'05 - Ústřední topení'!Názvy_tisku</vt:lpstr>
      <vt:lpstr>'06 - Vzduchotechnika'!Názvy_tisku</vt:lpstr>
      <vt:lpstr>'07 - Měření a regulace'!Názvy_tisku</vt:lpstr>
      <vt:lpstr>'08 - Kanalizace'!Názvy_tisku</vt:lpstr>
      <vt:lpstr>'09 - Vodovod'!Názvy_tisku</vt:lpstr>
      <vt:lpstr>'10 - Přípojka splašková'!Názvy_tisku</vt:lpstr>
      <vt:lpstr>'11 - Přípojka vodovodní'!Názvy_tisku</vt:lpstr>
      <vt:lpstr>'12 - Dešťová kanalizace'!Názvy_tisku</vt:lpstr>
      <vt:lpstr>'13 - Přeložka vodovodu'!Názvy_tisku</vt:lpstr>
      <vt:lpstr>'14 - EPS'!Názvy_tisku</vt:lpstr>
      <vt:lpstr>'15 - NN'!Názvy_tisku</vt:lpstr>
      <vt:lpstr>'16 - NN - osvětlení - nen...'!Názvy_tisku</vt:lpstr>
      <vt:lpstr>'17 - NN - bleskosvod'!Názvy_tisku</vt:lpstr>
      <vt:lpstr>'18 - NN - přeložka'!Názvy_tisku</vt:lpstr>
      <vt:lpstr>'19 - NN - přípojka'!Názvy_tisku</vt:lpstr>
      <vt:lpstr>'20 - SLP - kabeláž'!Názvy_tisku</vt:lpstr>
      <vt:lpstr>'21 - SLP - koncové prvky ...'!Názvy_tisku</vt:lpstr>
      <vt:lpstr>'22 - Medicinální plyny - ...'!Názvy_tisku</vt:lpstr>
      <vt:lpstr>'23 - Lékařská technologie...'!Názvy_tisku</vt:lpstr>
      <vt:lpstr>'24 - Komunikace - nenaceň...'!Názvy_tisku</vt:lpstr>
      <vt:lpstr>'Rekapitulace stavby'!Názvy_tisku</vt:lpstr>
      <vt:lpstr>'VORN - Vedlejší a ostatní...'!Názvy_tisku</vt:lpstr>
      <vt:lpstr>'01 - ASŘ'!Oblast_tisku</vt:lpstr>
      <vt:lpstr>'02 - Prvotní vybavení - n...'!Oblast_tisku</vt:lpstr>
      <vt:lpstr>'03 - Volné a interiérové ...'!Oblast_tisku</vt:lpstr>
      <vt:lpstr>'04 - Videomanagment - nen...'!Oblast_tisku</vt:lpstr>
      <vt:lpstr>'05 - Ústřední topení'!Oblast_tisku</vt:lpstr>
      <vt:lpstr>'06 - Vzduchotechnika'!Oblast_tisku</vt:lpstr>
      <vt:lpstr>'07 - Měření a regulace'!Oblast_tisku</vt:lpstr>
      <vt:lpstr>'08 - Kanalizace'!Oblast_tisku</vt:lpstr>
      <vt:lpstr>'09 - Vodovod'!Oblast_tisku</vt:lpstr>
      <vt:lpstr>'10 - Přípojka splašková'!Oblast_tisku</vt:lpstr>
      <vt:lpstr>'11 - Přípojka vodovodní'!Oblast_tisku</vt:lpstr>
      <vt:lpstr>'12 - Dešťová kanalizace'!Oblast_tisku</vt:lpstr>
      <vt:lpstr>'13 - Přeložka vodovodu'!Oblast_tisku</vt:lpstr>
      <vt:lpstr>'14 - EPS'!Oblast_tisku</vt:lpstr>
      <vt:lpstr>'15 - NN'!Oblast_tisku</vt:lpstr>
      <vt:lpstr>'16 - NN - osvětlení - nen...'!Oblast_tisku</vt:lpstr>
      <vt:lpstr>'17 - NN - bleskosvod'!Oblast_tisku</vt:lpstr>
      <vt:lpstr>'18 - NN - přeložka'!Oblast_tisku</vt:lpstr>
      <vt:lpstr>'19 - NN - přípojka'!Oblast_tisku</vt:lpstr>
      <vt:lpstr>'20 - SLP - kabeláž'!Oblast_tisku</vt:lpstr>
      <vt:lpstr>'21 - SLP - koncové prvky ...'!Oblast_tisku</vt:lpstr>
      <vt:lpstr>'22 - Medicinální plyny - ...'!Oblast_tisku</vt:lpstr>
      <vt:lpstr>'23 - Lékařská technologie...'!Oblast_tisku</vt:lpstr>
      <vt:lpstr>'24 - Komunikace - nenaceň...'!Oblast_tisku</vt:lpstr>
      <vt:lpstr>'Pokyny pro vyplnění'!Oblast_tisku</vt:lpstr>
      <vt:lpstr>'Rekapitulace stavby'!Oblast_tisku</vt:lpstr>
      <vt:lpstr>'VORN - Vedlejší a ostatní...'!Oblast_tisku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Petr</dc:creator>
  <cp:lastModifiedBy>michal.vostrovsky</cp:lastModifiedBy>
  <dcterms:created xsi:type="dcterms:W3CDTF">2018-04-05T17:45:48Z</dcterms:created>
  <dcterms:modified xsi:type="dcterms:W3CDTF">2018-04-06T06:37:41Z</dcterms:modified>
</cp:coreProperties>
</file>