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03 - Úpravy otopné soustavy" sheetId="4" r:id="rId4"/>
    <sheet name="04 - Vzduchotechnika" sheetId="5" r:id="rId5"/>
    <sheet name="06 - Rozvody medicínských..." sheetId="6" r:id="rId6"/>
    <sheet name="05 - Elektroinstalace" sheetId="7" r:id="rId7"/>
    <sheet name="VON - Vedlejší a ostatní ..." sheetId="8" r:id="rId8"/>
    <sheet name="Pokyny pro vyplnění" sheetId="9" r:id="rId9"/>
  </sheets>
  <definedNames>
    <definedName name="_xlnm.Print_Area" localSheetId="0">'Rekapitulace stavby'!$D$4:$AO$33,'Rekapitulace stavby'!$C$39:$AQ$59</definedName>
    <definedName name="_xlnm._FilterDatabase" localSheetId="1" hidden="1">'01 - Stavební část'!$C$97:$K$1007</definedName>
    <definedName name="_xlnm.Print_Area" localSheetId="1">'01 - Stavební část'!$C$4:$J$36,'01 - Stavební část'!$C$42:$J$79,'01 - Stavební část'!$C$85:$K$1007</definedName>
    <definedName name="_xlnm._FilterDatabase" localSheetId="2" hidden="1">'02 - ZTI'!$C$85:$K$363</definedName>
    <definedName name="_xlnm.Print_Area" localSheetId="2">'02 - ZTI'!$C$4:$J$36,'02 - ZTI'!$C$42:$J$67,'02 - ZTI'!$C$73:$K$363</definedName>
    <definedName name="_xlnm._FilterDatabase" localSheetId="3" hidden="1">'03 - Úpravy otopné soustavy'!$C$88:$K$219</definedName>
    <definedName name="_xlnm.Print_Area" localSheetId="3">'03 - Úpravy otopné soustavy'!$C$4:$J$36,'03 - Úpravy otopné soustavy'!$C$42:$J$70,'03 - Úpravy otopné soustavy'!$C$76:$K$219</definedName>
    <definedName name="_xlnm._FilterDatabase" localSheetId="4" hidden="1">'04 - Vzduchotechnika'!$C$79:$K$314</definedName>
    <definedName name="_xlnm.Print_Area" localSheetId="4">'04 - Vzduchotechnika'!$C$4:$J$36,'04 - Vzduchotechnika'!$C$42:$J$61,'04 - Vzduchotechnika'!$C$67:$K$314</definedName>
    <definedName name="_xlnm._FilterDatabase" localSheetId="5" hidden="1">'06 - Rozvody medicínských...'!$C$76:$K$128</definedName>
    <definedName name="_xlnm.Print_Area" localSheetId="5">'06 - Rozvody medicínských...'!$C$4:$J$36,'06 - Rozvody medicínských...'!$C$42:$J$58,'06 - Rozvody medicínských...'!$C$64:$K$128</definedName>
    <definedName name="_xlnm._FilterDatabase" localSheetId="6" hidden="1">'05 - Elektroinstalace'!$C$89:$K$393</definedName>
    <definedName name="_xlnm.Print_Area" localSheetId="6">'05 - Elektroinstalace'!$C$4:$J$36,'05 - Elektroinstalace'!$C$42:$J$71,'05 - Elektroinstalace'!$C$77:$K$393</definedName>
    <definedName name="_xlnm._FilterDatabase" localSheetId="7" hidden="1">'VON - Vedlejší a ostatní ...'!$C$76:$K$79</definedName>
    <definedName name="_xlnm.Print_Area" localSheetId="7">'VON - Vedlejší a ostatní ...'!$C$4:$J$36,'VON - Vedlejší a ostatní ...'!$C$42:$J$58,'VON - Vedlejší a ostatní ...'!$C$64:$K$79</definedName>
    <definedName name="_xlnm.Print_Area" localSheetId="8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Stavební část'!$97:$97</definedName>
    <definedName name="_xlnm.Print_Titles" localSheetId="2">'02 - ZTI'!$85:$85</definedName>
    <definedName name="_xlnm.Print_Titles" localSheetId="3">'03 - Úpravy otopné soustavy'!$88:$88</definedName>
    <definedName name="_xlnm.Print_Titles" localSheetId="4">'04 - Vzduchotechnika'!$79:$79</definedName>
    <definedName name="_xlnm.Print_Titles" localSheetId="5">'06 - Rozvody medicínských...'!$76:$76</definedName>
    <definedName name="_xlnm.Print_Titles" localSheetId="6">'05 - Elektroinstalace'!$89:$89</definedName>
    <definedName name="_xlnm.Print_Titles" localSheetId="7">'VON - Vedlejší a ostatní ...'!$76:$76</definedName>
  </definedNames>
  <calcPr fullCalcOnLoad="1"/>
</workbook>
</file>

<file path=xl/sharedStrings.xml><?xml version="1.0" encoding="utf-8"?>
<sst xmlns="http://schemas.openxmlformats.org/spreadsheetml/2006/main" count="22636" uniqueCount="3863">
  <si>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</si>
  <si>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</si>
  <si>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</si>
  <si>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</si>
  <si>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</si>
  <si>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</si>
  <si>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</si>
  <si>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{d030f85d-9e8e-4061-a645-865ed402164c}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</si>
  <si>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</si>
  <si>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</si>
  <si>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</si>
  <si>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</si>
  <si>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</si>
  <si>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</si>
  <si>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</si>
  <si>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</si>
  <si>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KALM010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</si>
  <si>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</si>
  <si>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</si>
  <si>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stanice st.dětí, dětská klinika-pavilon D3-4.NP, Krajská zdravotní a.s. - Masarykova nemocnice Ústí n.L.</t>
  </si>
  <si>
    <t>KSO:</t>
  </si>
  <si>
    <t/>
  </si>
  <si>
    <t>CC-CZ:</t>
  </si>
  <si>
    <t>Místo:</t>
  </si>
  <si>
    <t>Ústí nad Labem</t>
  </si>
  <si>
    <t>Datum:</t>
  </si>
  <si>
    <t>19. 12. 2017</t>
  </si>
  <si>
    <t>Zadavatel:</t>
  </si>
  <si>
    <t>IČ:</t>
  </si>
  <si>
    <t>Krajská zdravotní a.s., Masarykova nemocnice UL</t>
  </si>
  <si>
    <t>DIČ:</t>
  </si>
  <si>
    <t>Uchazeč:</t>
  </si>
  <si>
    <t>Vyplň údaj</t>
  </si>
  <si>
    <t>Projektant:</t>
  </si>
  <si>
    <t>ARCHATELIÉR, spol.s r.o., Ústí n.L.</t>
  </si>
  <si>
    <t>True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</si>
  <si>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</si>
  <si>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</si>
  <si>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</si>
  <si>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</si>
  <si>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</si>
  <si>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</si>
  <si>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</si>
  <si>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</si>
  <si>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</si>
  <si>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</si>
  <si>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</si>
  <si>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</si>
  <si>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</si>
  <si>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</si>
  <si>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</si>
  <si>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</si>
  <si>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</si>
  <si>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</si>
  <si>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</si>
  <si>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</si>
  <si>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</si>
  <si>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</si>
  <si>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</si>
  <si>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</si>
  <si>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</si>
  <si>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</si>
  <si>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</si>
  <si>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</si>
  <si>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</si>
  <si>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</si>
  <si>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</si>
  <si>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</si>
  <si>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</si>
  <si>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</si>
  <si>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</si>
  <si>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</si>
  <si>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</si>
  <si>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</si>
  <si>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</si>
  <si>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</si>
  <si>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</si>
  <si>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</si>
  <si>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</si>
  <si>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</si>
  <si>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</si>
  <si>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{9c549ef1-915b-40fb-a5c8-b8465c8df039}</t>
  </si>
  <si>
    <t>2</t>
  </si>
  <si>
    <t>02</t>
  </si>
  <si>
    <t>ZTI</t>
  </si>
  <si>
    <t>{b3ae1d48-8955-4fac-b689-d8bf3624bd58}</t>
  </si>
  <si>
    <t>03</t>
  </si>
  <si>
    <t>Úpravy otopné soustavy</t>
  </si>
  <si>
    <t>{d7a918c7-3511-4341-8646-673cf3ab29ce}</t>
  </si>
  <si>
    <t>04</t>
  </si>
  <si>
    <t>Vzduchotechnika</t>
  </si>
  <si>
    <t>{db4ea700-9384-491c-b4c0-69c5139effb8}</t>
  </si>
  <si>
    <t>06</t>
  </si>
  <si>
    <t>Rozvody medicínských plynů</t>
  </si>
  <si>
    <t>{1c0a8210-6ef4-4109-a67a-b7ff9a60f2ff}</t>
  </si>
  <si>
    <t>05</t>
  </si>
  <si>
    <t>Elektroinstalace</t>
  </si>
  <si>
    <t>{2bc09e8d-fcb8-463f-a90a-d8051d642efb}</t>
  </si>
  <si>
    <t>VON</t>
  </si>
  <si>
    <t>Vedlejší a ostatní náklady</t>
  </si>
  <si>
    <t>{8f1d8713-856e-44ee-96b5-d45bbdf9d1ab}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</si>
  <si>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</si>
  <si>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</si>
  <si>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</si>
  <si>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</si>
  <si>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</si>
  <si>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</si>
  <si>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</si>
  <si>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</si>
  <si>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</si>
  <si>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</si>
  <si>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</si>
  <si>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</si>
  <si>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</si>
  <si>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</si>
  <si>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</si>
  <si>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</si>
  <si>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</si>
  <si>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</si>
  <si>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</si>
  <si>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</si>
  <si>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</si>
  <si>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</si>
  <si>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</si>
  <si>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</si>
  <si>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</si>
  <si>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</si>
  <si>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</si>
  <si>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</si>
  <si>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</si>
  <si>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</si>
  <si>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</si>
  <si>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</si>
  <si>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</si>
  <si>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</si>
  <si>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790 - Demontáže PSV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</si>
  <si>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</si>
  <si>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</si>
  <si>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</si>
  <si>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</si>
  <si>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</si>
  <si>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</si>
  <si>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</si>
  <si>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</si>
  <si>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</si>
  <si>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</si>
  <si>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</si>
  <si>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</si>
  <si>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</si>
  <si>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</si>
  <si>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</si>
  <si>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</si>
  <si>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</si>
  <si>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</si>
  <si>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</si>
  <si>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</si>
  <si>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317941121</t>
  </si>
  <si>
    <t>Osazování ocelových válcovaných nosníků na zdivu I, IE, U, UE nebo L do č 12</t>
  </si>
  <si>
    <t>t</t>
  </si>
  <si>
    <t>CS ÚRS 2017 02</t>
  </si>
  <si>
    <t>4</t>
  </si>
  <si>
    <t>-1290018499</t>
  </si>
  <si>
    <t>PP</t>
  </si>
  <si>
    <t>Osazování ocelových válcovaných nosníků na zdivu I nebo IE nebo U nebo UE nebo L do č. 12 nebo výšky do 120 mm</t>
  </si>
  <si>
    <t>VV</t>
  </si>
  <si>
    <t>I80:</t>
  </si>
  <si>
    <t>"(1)" 1,00*15*4,94*0,001</t>
  </si>
  <si>
    <t>"(2)" 1,80*3*4,94*0,001</t>
  </si>
  <si>
    <t>"(3)" 1,20*9*4,94*0,001</t>
  </si>
  <si>
    <t>"(4)" 1,75*8*4,94*0,001</t>
  </si>
  <si>
    <t>"(7)" 1,20*11*4,94*0,001</t>
  </si>
  <si>
    <t>Mezisoučet</t>
  </si>
  <si>
    <t>I100:</t>
  </si>
  <si>
    <t>"(5)" 1,60*2*8,34*0,001</t>
  </si>
  <si>
    <t>"(6)" 1,40*2*8,34*0,001</t>
  </si>
  <si>
    <t>"(8)" 3,00*1*8,34*0,001</t>
  </si>
  <si>
    <t>Součet</t>
  </si>
  <si>
    <t>M</t>
  </si>
  <si>
    <t>130107100</t>
  </si>
  <si>
    <t>ocel profilová IPN, v jakosti 11 375, h=80 mm</t>
  </si>
  <si>
    <t>8</t>
  </si>
  <si>
    <t>1797124611</t>
  </si>
  <si>
    <t>P</t>
  </si>
  <si>
    <t>Poznámka k položce:
Hmotnost: 5,94 kg/m</t>
  </si>
  <si>
    <t>0,288*1,08</t>
  </si>
  <si>
    <t>130107120</t>
  </si>
  <si>
    <t>ocel profilová IPN, v jakosti 11 375, h=100 mm</t>
  </si>
  <si>
    <t>1840972325</t>
  </si>
  <si>
    <t>Poznámka k položce:
Hmotnost: 8,34 kg/m</t>
  </si>
  <si>
    <t>0,075*1,08</t>
  </si>
  <si>
    <t>346244381</t>
  </si>
  <si>
    <t>Plentování jednostranné v do 200 mm válcovaných nosníků cihlami</t>
  </si>
  <si>
    <t>m2</t>
  </si>
  <si>
    <t>1994619801</t>
  </si>
  <si>
    <t>Plentování ocelových válcovaných nosníků jednostranné cihlami na maltu, výška stojiny do 200 mm</t>
  </si>
  <si>
    <t>"I80" 58,40*0,08*2</t>
  </si>
  <si>
    <t>"I100" 7,40*0,10*2</t>
  </si>
  <si>
    <t>5</t>
  </si>
  <si>
    <t>342272323</t>
  </si>
  <si>
    <t>Příčky tl 100 mm z pórobetonových přesných hladkých příčkovek objemové hmotnosti 500 kg/m3</t>
  </si>
  <si>
    <t>-809272908</t>
  </si>
  <si>
    <t>Příčky z pórobetonových přesných příčkovek hladkých, objemové hmotnosti 500 kg/m3 na tenké maltové lože, tloušťky příčky 100 mm</t>
  </si>
  <si>
    <t>m.č.426</t>
  </si>
  <si>
    <t>3,80*(3,20+0,10)</t>
  </si>
  <si>
    <t>6</t>
  </si>
  <si>
    <t>342272423</t>
  </si>
  <si>
    <t>Příčky tl 125 mm z pórobetonových přesných hladkých příčkovek objemové hmotnosti 500 kg/m3</t>
  </si>
  <si>
    <t>-1666031067</t>
  </si>
  <si>
    <t>Příčky z pórobetonových přesných příčkovek hladkých, objemové hmotnosti 500 kg/m3 na tenké maltové lože, tloušťky příčky 125 mm</t>
  </si>
  <si>
    <t>m.č.408</t>
  </si>
  <si>
    <t>(1,25+3,60+1,90+1,70*9+3,80)*(3,20+0,10)</t>
  </si>
  <si>
    <t>-0,60*2,60*15</t>
  </si>
  <si>
    <t>m.č.427</t>
  </si>
  <si>
    <t>1,20*(3,20+0,10)</t>
  </si>
  <si>
    <t>-0,60*2,60</t>
  </si>
  <si>
    <t>m.č.431-450</t>
  </si>
  <si>
    <t>(1,05*8+1,95*2+1,50*10)*(3,20+0,10)</t>
  </si>
  <si>
    <t>-0,70*1,97*10</t>
  </si>
  <si>
    <t>m.č.451</t>
  </si>
  <si>
    <t>1,70*(3,20+0,10)</t>
  </si>
  <si>
    <t>7</t>
  </si>
  <si>
    <t>342272523</t>
  </si>
  <si>
    <t>Příčky tl 150 mm z pórobetonových přesných hladkých příčkovek objemové hmotnosti 500 kg/m3</t>
  </si>
  <si>
    <t>-2021331738</t>
  </si>
  <si>
    <t>Příčky z pórobetonových přesných příčkovek [YTONG] hladkých, objemové hmotnosti 500 kg/m3 na tenké maltové lože, tloušťky příčky 150 mm</t>
  </si>
  <si>
    <t>m.č.405</t>
  </si>
  <si>
    <t>3,70*(3,20+0,10)</t>
  </si>
  <si>
    <t>-(0,80*2+1,60)*2,00</t>
  </si>
  <si>
    <t>340239233</t>
  </si>
  <si>
    <t>Zazdívka otvorů pl do 4 m2 v příčkách nebo stěnách z příčkovek pórobetonových tl 100 mm</t>
  </si>
  <si>
    <t>1369425948</t>
  </si>
  <si>
    <t>Zazdívka otvorů v příčkách nebo stěnách plochy přes 1 m2 do 4 m2 příčkovkami hladkými pórobetonovými, objemové hmotnosti 500 kg/m3, tl. příčky 100 mm</t>
  </si>
  <si>
    <t>"m.č.451" 0,40*2,00</t>
  </si>
  <si>
    <t>9</t>
  </si>
  <si>
    <t>340239234</t>
  </si>
  <si>
    <t>Zazdívka otvorů pl do 4 m2 v příčkách nebo stěnách z příčkovek pórobetonových tl 125 mm</t>
  </si>
  <si>
    <t>-1281702005</t>
  </si>
  <si>
    <t>Zazdívka otvorů v příčkách nebo stěnách plochy přes 1 m2 do 4 m2 příčkovkami hladkými pórobetonovými, objemové hmotnosti 500 kg/m3, tl. příčky 125 mm</t>
  </si>
  <si>
    <t>"m.č.426" 0,72*2,10</t>
  </si>
  <si>
    <t>10</t>
  </si>
  <si>
    <t>342291121</t>
  </si>
  <si>
    <t>Ukotvení příček k cihelným konstrukcím plochými kotvami</t>
  </si>
  <si>
    <t>m</t>
  </si>
  <si>
    <t>-1070112930</t>
  </si>
  <si>
    <t>Ukotvení příček plochými kotvami, do konstrukce cihelné</t>
  </si>
  <si>
    <t>(3,20+0,10)*42</t>
  </si>
  <si>
    <t>11</t>
  </si>
  <si>
    <t>342291131.01</t>
  </si>
  <si>
    <t>Ukotvení příček k betonovým konstrukcím pomocí kotevních úhelníků přihmoždinkovaných (dodávka+montáž)</t>
  </si>
  <si>
    <t>648720240</t>
  </si>
  <si>
    <t>(3,20+0,10)*10</t>
  </si>
  <si>
    <t>12</t>
  </si>
  <si>
    <t>953321112</t>
  </si>
  <si>
    <t>Vložky do svislých dilatačních spár z minerální plsti tl 40 mm</t>
  </si>
  <si>
    <t>-1599379260</t>
  </si>
  <si>
    <t>Vložky svislé do dilatačních spár z minerální plsti včetně dodání a osazení, v jakémkoliv zdivu přes 30 do 40 mm</t>
  </si>
  <si>
    <t>"ukončení zděných příček" 3,80*0,10+56,05*0,125+3,70*0,15</t>
  </si>
  <si>
    <t>13</t>
  </si>
  <si>
    <t>624635301</t>
  </si>
  <si>
    <t>Tmelení akrylátovým tmelem spáry průřezu do 200mm2</t>
  </si>
  <si>
    <t>-1324843093</t>
  </si>
  <si>
    <t>Úpravy vnějších vodorovných a svislých spar obvodového pláště z panelových dílců tmelení spáry tmelem akrylátovým, průřezu tmeleného profilu do 200 mm2</t>
  </si>
  <si>
    <t>"ukončení zděných příček" (3,80+56,05+3,70)*2</t>
  </si>
  <si>
    <t>61</t>
  </si>
  <si>
    <t>Úprava povrchů vnitřních</t>
  </si>
  <si>
    <t>14</t>
  </si>
  <si>
    <t>612135011</t>
  </si>
  <si>
    <t>Vyrovnání podkladu vnitřních stěn tmelem tl do 2 mm</t>
  </si>
  <si>
    <t>-1708478752</t>
  </si>
  <si>
    <t>Vyrovnání nerovností podkladu vnitřních omítaných ploch tmelem, tloušťky do 2 mm stěn</t>
  </si>
  <si>
    <t>"po otlučení obkladů" 310,978</t>
  </si>
  <si>
    <t>612135095</t>
  </si>
  <si>
    <t>Příplatek k vyrovnání vnitřních stěn tmelem za každý dalších 1 mm tl</t>
  </si>
  <si>
    <t>-714870429</t>
  </si>
  <si>
    <t>Vyrovnání nerovností podkladu vnitřních omítaných ploch tmelem, tloušťky do 2 mm Příplatek k ceně za každý další 1 mm tloušťky podkladní vrstvy přes 2 mm tmelem stěn</t>
  </si>
  <si>
    <t>16</t>
  </si>
  <si>
    <t>612142001</t>
  </si>
  <si>
    <t>Potažení vnitřních stěn sklovláknitým pletivem vtlačeným do tenkovrstvé hmoty</t>
  </si>
  <si>
    <t>-667337430</t>
  </si>
  <si>
    <t>Potažení vnitřních ploch pletivem v ploše nebo pruzích, na plném podkladu sklovláknitým vtlačením do tmelu stěn</t>
  </si>
  <si>
    <t>"pod obklady" 513,036</t>
  </si>
  <si>
    <t>"opr.stávajících omítek (10%)" 1333,556*0,10</t>
  </si>
  <si>
    <t>"nové omítky" 104,77</t>
  </si>
  <si>
    <t>Součetx</t>
  </si>
  <si>
    <t>17</t>
  </si>
  <si>
    <t>612322141</t>
  </si>
  <si>
    <t>Vápenocementová lehčená omítka štuková dvouvrstvá vnitřních stěn nanášená ručně</t>
  </si>
  <si>
    <t>1322789168</t>
  </si>
  <si>
    <t>Omítka vápenocementová lehčená vnitřních ploch nanášená ručně dvouvrstvá, tloušťky jádrové omítky do 10 mm a tloušťky štuku do 3 mm štuková svislých konstrukcí stěn</t>
  </si>
  <si>
    <t>nové příčky (mimo obklady)</t>
  </si>
  <si>
    <t>3,70*3,20</t>
  </si>
  <si>
    <t>(1,25+3,60+1,90+1,70*9+3,80)*3,20</t>
  </si>
  <si>
    <t>m.č.431,433,435,437,439,441,443,445,447,440</t>
  </si>
  <si>
    <t>(1,05*8+(1,95-1,00)*2+(1,50-0,80)*10)*3,20</t>
  </si>
  <si>
    <t>1,70*3,20</t>
  </si>
  <si>
    <t>18</t>
  </si>
  <si>
    <t>612325411</t>
  </si>
  <si>
    <t>Oprava vnitřní vápenocementové hladké omítky stěn v rozsahu plochy do 10%</t>
  </si>
  <si>
    <t>3659977</t>
  </si>
  <si>
    <t>Oprava vápenocementové nebo vápenné omítky vnitřních ploch hladké, tloušťky do 20 mm stěn, v rozsahu opravované plochy do 10%</t>
  </si>
  <si>
    <t>(18,40*2+0,70+0,60+0,85+2,30+3,40)*3,20</t>
  </si>
  <si>
    <t>-1,40*1,97*2   -1,10*1,97   -1,45*1,97   -0,80*1,97</t>
  </si>
  <si>
    <t>"ostění" 2,50</t>
  </si>
  <si>
    <t>m.č.406</t>
  </si>
  <si>
    <t>(7,20*2+0,60*4+0,30*4)*2,85</t>
  </si>
  <si>
    <t>-0,90*1,15   -2,70*1,15</t>
  </si>
  <si>
    <t>"ostění" 2,05</t>
  </si>
  <si>
    <t>m.č.407</t>
  </si>
  <si>
    <t>(3,55+3,25)*2*2,65</t>
  </si>
  <si>
    <t>-0,80*1,97</t>
  </si>
  <si>
    <t>(21,90*2-3,20-1,20-3,60-1,90+0,60*7+0,75*5+0,70)*2,85</t>
  </si>
  <si>
    <t>-2,70*1,15   -1,80*1,15   -1,10*1,97*5   -0,70*1,97*5</t>
  </si>
  <si>
    <t>"ostění" 2,30</t>
  </si>
  <si>
    <t>(7,20*2-1,39+7,08+3,75+0,48+2+0,75)*3,00</t>
  </si>
  <si>
    <t>-5,40*1,80   -1,45*1,97   -0,80*1,97*3   -0,70*1,97</t>
  </si>
  <si>
    <t>(32,30*2-3,20+4,85-0,70+4,70+2,70+3,60+0,30*5+0,75*4+0,60*2+1,00+0,60*18-1,70*9-3,80)*2,65</t>
  </si>
  <si>
    <t>-1,10*1,97*12   -0,90*1,97*2</t>
  </si>
  <si>
    <t>m.č.413</t>
  </si>
  <si>
    <t>(1,65+1,80)*2*2,65</t>
  </si>
  <si>
    <t>m.č.416</t>
  </si>
  <si>
    <t>(3,60*2+6,00*2-3,60-0,60)*3,00</t>
  </si>
  <si>
    <t>-2,10*1,80   -1,10*1,97</t>
  </si>
  <si>
    <t>"ostění" 1,50</t>
  </si>
  <si>
    <t>m.č.417</t>
  </si>
  <si>
    <t>(3,50*2+6,00*2-3,60-0,60)*3,00</t>
  </si>
  <si>
    <t>m.č.420</t>
  </si>
  <si>
    <t>(3,62+6,00)*2*3,00</t>
  </si>
  <si>
    <t>-1,20*1,80   -1,10*1,97   -0,70*1,97*2</t>
  </si>
  <si>
    <t>"ostění" 1,20</t>
  </si>
  <si>
    <t>m.č.423</t>
  </si>
  <si>
    <t>(3,75+0,15+9,00)*2*3,00</t>
  </si>
  <si>
    <t>-2,10*1,80   -0,80*1,97</t>
  </si>
  <si>
    <t>m.č.424</t>
  </si>
  <si>
    <t>(3,75+0,40+0,15+9,00)*2*3,00</t>
  </si>
  <si>
    <t>m.č.426a,b</t>
  </si>
  <si>
    <t>(1,84*2+1,80*2+3,80*2-3,80-0,60)*2,55</t>
  </si>
  <si>
    <t>-0,70*1,97   -1,10*1,97</t>
  </si>
  <si>
    <t>m.č.431,433,435,437,439,441,443,445,447,449</t>
  </si>
  <si>
    <t>(3,28*2+3,34*6+3,48*12+0,15*4-1,05*8-1,95*2+5,90*20-1,60*10)*3,00</t>
  </si>
  <si>
    <t>-2,10*1,80*10   -1,10*1,97*10</t>
  </si>
  <si>
    <t>"ostění" 15,00</t>
  </si>
  <si>
    <t>(3,75*2+3,60*2-1,70)*2,65</t>
  </si>
  <si>
    <t>-1,45*1,97   -1,10*1,97*2</t>
  </si>
  <si>
    <t>19</t>
  </si>
  <si>
    <t>612311131</t>
  </si>
  <si>
    <t>Potažení vnitřních stěn vápenným štukem tloušťky do 3 mm</t>
  </si>
  <si>
    <t>-916967520</t>
  </si>
  <si>
    <t>Potažení vnitřních ploch štukem tloušťky do 3 mm svislých konstrukcí stěn</t>
  </si>
  <si>
    <t>"stávající omítky stěn" 1333,556</t>
  </si>
  <si>
    <t>20</t>
  </si>
  <si>
    <t>611325411</t>
  </si>
  <si>
    <t>Oprava vnitřní vápenocementové hladké omítky stropů v rozsahu plochy do 10%</t>
  </si>
  <si>
    <t>465171277</t>
  </si>
  <si>
    <t>Oprava vápenocementové nebo vápenné omítky vnitřních ploch hladké, tloušťky do 20 mm stropů, v rozsahu opravované plochy do 10%</t>
  </si>
  <si>
    <t>"m.č.405" 76,00</t>
  </si>
  <si>
    <t>611311131</t>
  </si>
  <si>
    <t>Potažení vnitřních rovných stropů vápenným štukem tloušťky do 3 mm</t>
  </si>
  <si>
    <t>1189124098</t>
  </si>
  <si>
    <t>Potažení vnitřních ploch štukem tloušťky do 3 mm vodorovných konstrukcí stropů rovných</t>
  </si>
  <si>
    <t>"stávající omítky stropů" 76,00</t>
  </si>
  <si>
    <t>22</t>
  </si>
  <si>
    <t>615142012</t>
  </si>
  <si>
    <t>Potažení vnitřních nosníků rabicovým pletivem</t>
  </si>
  <si>
    <t>1854433427</t>
  </si>
  <si>
    <t>Potažení vnitřních ploch pletivem v ploše nebo pruzích, na plném podkladu rabicovým provizorním přichycením nosníků</t>
  </si>
  <si>
    <t>65,80*0,30</t>
  </si>
  <si>
    <t>62</t>
  </si>
  <si>
    <t>Úprava povrchů vnějších</t>
  </si>
  <si>
    <t>23</t>
  </si>
  <si>
    <t>622225122</t>
  </si>
  <si>
    <t>Oprava kontaktního zateplení stěn z desek z minerální vlny tloušťky do 120 mm plochy do 0,25m2</t>
  </si>
  <si>
    <t>kus</t>
  </si>
  <si>
    <t>-195490718</t>
  </si>
  <si>
    <t>Oprava kontaktního zateplení z desek z minerální vlny jednotlivých malých ploch tloušťky přes 80 do 120 mm stěn, plochy jednotlivě přes 0,1 do 0,25 m2</t>
  </si>
  <si>
    <t>"pro VZT potrubí (ZV12)" 1</t>
  </si>
  <si>
    <t>24</t>
  </si>
  <si>
    <t>622225123</t>
  </si>
  <si>
    <t>Oprava kontaktního zateplení stěn z desek z minerální vlny tloušťky do 120 mm plochy do 0,5m2</t>
  </si>
  <si>
    <t>-638900052</t>
  </si>
  <si>
    <t>Oprava kontaktního zateplení z desek z minerální vlny jednotlivých malých ploch tloušťky přes 80 do 120 mm stěn, plochy jednotlivě přes 0,25 do 0,5 m2</t>
  </si>
  <si>
    <t>"pro VZT potrubí (ZV11)" 2</t>
  </si>
  <si>
    <t>25</t>
  </si>
  <si>
    <t>622385104</t>
  </si>
  <si>
    <t>Tenkovrstvá minerální omítka malých ploch do 1,0m2 na stěnách</t>
  </si>
  <si>
    <t>150800537</t>
  </si>
  <si>
    <t>Omítka tenkovrstvá minerální jednotlivých malých ploch stěn, plochy jednotlivě přes 0,5 do 1,0 m2</t>
  </si>
  <si>
    <t>63</t>
  </si>
  <si>
    <t>Podlahy a podlahové konstrukce</t>
  </si>
  <si>
    <t>26</t>
  </si>
  <si>
    <t>631311116.01</t>
  </si>
  <si>
    <t>Spádová vrstva z flexbetonu tl.6-8,5cm (dodávka+montáž)</t>
  </si>
  <si>
    <t>m3</t>
  </si>
  <si>
    <t>-1566133297</t>
  </si>
  <si>
    <t>podlaha P2</t>
  </si>
  <si>
    <t>"m.č.409,410,414,415,418,421,427,428,440,450" 67,00*(0,06+0,085)/2</t>
  </si>
  <si>
    <t>27</t>
  </si>
  <si>
    <t>631312141</t>
  </si>
  <si>
    <t>Doplnění rýh v dosavadních mazaninách betonem prostým</t>
  </si>
  <si>
    <t>1019966206</t>
  </si>
  <si>
    <t>Doplnění dosavadních mazanin prostým betonem s dodáním hmot, bez potěru, plochy jednotlivě rýh v dosavadních mazaninách</t>
  </si>
  <si>
    <t>doplnění podlah po vybourání příček</t>
  </si>
  <si>
    <t>pův.m.č.406</t>
  </si>
  <si>
    <t>2,40*0,15*2*0,08</t>
  </si>
  <si>
    <t>pův.m.č.431,433,435,439,444,447,449</t>
  </si>
  <si>
    <t>1,50*7*0,15*0,08</t>
  </si>
  <si>
    <t>vybourání otvorů</t>
  </si>
  <si>
    <t>10,60*0,15*0,08</t>
  </si>
  <si>
    <t>28</t>
  </si>
  <si>
    <t>631319011</t>
  </si>
  <si>
    <t>Příplatek k mazanině tl do 80 mm za přehlazení povrchu</t>
  </si>
  <si>
    <t>529697004</t>
  </si>
  <si>
    <t>Příplatek k cenám mazanin za úpravu povrchu mazaniny přehlazením, mazanina tl. přes 50 do 80 mm</t>
  </si>
  <si>
    <t>64</t>
  </si>
  <si>
    <t>Osazování výplní otvorů</t>
  </si>
  <si>
    <t>29</t>
  </si>
  <si>
    <t>642944121</t>
  </si>
  <si>
    <t>Osazování ocelových zárubní dodatečné pl do 2,5 m2</t>
  </si>
  <si>
    <t>2040521679</t>
  </si>
  <si>
    <t>Osazení ocelových dveřních zárubní lisovaných nebo z úhelníků dodatečně s vybetonováním prahu, plochy do 2,5 m2</t>
  </si>
  <si>
    <t>30</t>
  </si>
  <si>
    <t>553313690</t>
  </si>
  <si>
    <t>zárubeň ocelová pro porobeton YH 125 700 L/P</t>
  </si>
  <si>
    <t>682401480</t>
  </si>
  <si>
    <t>zárubeň ocelová pro porobeton 125 700 L/P</t>
  </si>
  <si>
    <t>"ozn.(4)" 6</t>
  </si>
  <si>
    <t>31</t>
  </si>
  <si>
    <t>553313730</t>
  </si>
  <si>
    <t>zárubeň ocelová pro porobeton YH 125 900 L/P</t>
  </si>
  <si>
    <t>-108854475</t>
  </si>
  <si>
    <t>zárubeň ocelová pro porobeton 125 900 L/P</t>
  </si>
  <si>
    <t>"ozn.(4)" 2</t>
  </si>
  <si>
    <t>32</t>
  </si>
  <si>
    <t>553313750</t>
  </si>
  <si>
    <t>zárubeň ocelová pro porobeton YH 125 1100 L/P</t>
  </si>
  <si>
    <t>-1224547420</t>
  </si>
  <si>
    <t>zárubeň ocelová pro porobeton 125 1100 L/P</t>
  </si>
  <si>
    <t>"ozn.(7)" 2</t>
  </si>
  <si>
    <t>94</t>
  </si>
  <si>
    <t>Lešení a stavební výtahy</t>
  </si>
  <si>
    <t>33</t>
  </si>
  <si>
    <t>949101111</t>
  </si>
  <si>
    <t>Lešení pomocné pro objekty pozemních staveb s lešeňovou podlahou v do 1,9 m zatížení do 150 kg/m2</t>
  </si>
  <si>
    <t>-1979562669</t>
  </si>
  <si>
    <t>Lešení pomocné pracovní pro objekty pozemních staveb pro zatížení do 150 kg/m2, o výšce lešeňové podlahy do 1,9 m</t>
  </si>
  <si>
    <t>"podhledy" 6,16+84,00+45,00+233,00+306,00</t>
  </si>
  <si>
    <t>"opr.omítek stropů"  76,00</t>
  </si>
  <si>
    <t>95</t>
  </si>
  <si>
    <t>Různé dokončovací konstrukce a práce pozemních staveb</t>
  </si>
  <si>
    <t>34</t>
  </si>
  <si>
    <t>952901111</t>
  </si>
  <si>
    <t>Vyčištění budov bytové a občanské výstavby při výšce podlaží do 4 m</t>
  </si>
  <si>
    <t>-2010257751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</si>
  <si>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</si>
  <si>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35</t>
  </si>
  <si>
    <t>619991011</t>
  </si>
  <si>
    <t>Obalení konstrukcí a prvků fólií přilepenou lepící páskou</t>
  </si>
  <si>
    <t>686667886</t>
  </si>
  <si>
    <t>Zakrytí vnitřních ploch před znečištěním včetně pozdějšího odkrytí konstrukcí a prvků obalením fólií a přelepením páskou</t>
  </si>
  <si>
    <t>"dočasné zakrytí stávajících podlah ve společných prostorech-pro přesun materiálů a suti" 150,00</t>
  </si>
  <si>
    <t>36</t>
  </si>
  <si>
    <t>952901411</t>
  </si>
  <si>
    <t>Vyčištění ostatních objektů při jakékoliv výšce podlaží</t>
  </si>
  <si>
    <t>-657861787</t>
  </si>
  <si>
    <t>Vyčištění budov nebo objektů před předáním do užívání ostatních objektů vynesení zbytků stavebního rumu, kropení a 2x zametení podlah, oprášení stěn a výplní otvorů jakékoliv výšky podlaží</t>
  </si>
  <si>
    <t>"podlahy ve společných prostorech-úklid po přesunu materiálů a suti" 150,00</t>
  </si>
  <si>
    <t>96</t>
  </si>
  <si>
    <t>Bourání konstrukcí</t>
  </si>
  <si>
    <t>37</t>
  </si>
  <si>
    <t>962031132</t>
  </si>
  <si>
    <t>Bourání příček z cihel pálených na MVC tl do 100 mm</t>
  </si>
  <si>
    <t>539804710</t>
  </si>
  <si>
    <t>Bourání příček z cihel, tvárnic nebo příčkovek z cihel pálených, plných nebo dutých na maltu vápennou nebo vápenocementovou, tl. do 100 mm</t>
  </si>
  <si>
    <t>pův.m.č.414, 415</t>
  </si>
  <si>
    <t>(3,25+3,35+0,90*4)*(3,20+0,10)</t>
  </si>
  <si>
    <t>-0,60*1,97*6</t>
  </si>
  <si>
    <t>38</t>
  </si>
  <si>
    <t>962031133</t>
  </si>
  <si>
    <t>Bourání příček z cihel pálených na MVC tl do 150 mm</t>
  </si>
  <si>
    <t>1783243576</t>
  </si>
  <si>
    <t>Bourání příček z cihel, tvárnic nebo příčkovek z cihel pálených, plných nebo dutých na maltu vápennou nebo vápenocementovou, tl. do 150 mm</t>
  </si>
  <si>
    <t>2,40*(3,20+0,10)-1,10*1,97</t>
  </si>
  <si>
    <t>2,40*(3,20+0,10)-1,45*1,97</t>
  </si>
  <si>
    <t>pův.m.č.408</t>
  </si>
  <si>
    <t>pův.m.č.427</t>
  </si>
  <si>
    <t>(0,95*4+1,00+2,00+3,50+1,50*7)*(3,20+0,10)</t>
  </si>
  <si>
    <t>-0,60*1,97*7</t>
  </si>
  <si>
    <t>pův.m.č.451</t>
  </si>
  <si>
    <t>39</t>
  </si>
  <si>
    <t>968072455</t>
  </si>
  <si>
    <t>Vybourání kovových dveřních zárubní pl do 2 m2</t>
  </si>
  <si>
    <t>-70130463</t>
  </si>
  <si>
    <t>Vybourání kovových rámů oken s křídly, dveřních zárubní, vrat, stěn, ostění nebo obkladů dveřních zárubní, plochy do 2 m2</t>
  </si>
  <si>
    <t>0,60*1,97*20+0,80*1,97*1+0,70*1,97*1</t>
  </si>
  <si>
    <t>40</t>
  </si>
  <si>
    <t>968072456</t>
  </si>
  <si>
    <t>Vybourání kovových dveřních zárubní pl přes 2 m2</t>
  </si>
  <si>
    <t>618178561</t>
  </si>
  <si>
    <t>Vybourání kovových rámů oken s křídly, dveřních zárubní, vrat, stěn, ostění nebo obkladů dveřních zárubní, plochy přes 2 m2</t>
  </si>
  <si>
    <t>1,45*1,97*1+1,10*1,97*3</t>
  </si>
  <si>
    <t>41</t>
  </si>
  <si>
    <t>967031132</t>
  </si>
  <si>
    <t>Přisekání rovných ostění v cihelném zdivu na MV nebo MVC</t>
  </si>
  <si>
    <t>1339911707</t>
  </si>
  <si>
    <t>Přisekání (špicování) plošné nebo rovných ostění zdiva z cihel pálených rovných ostění, bez odstupu, po hrubém vybourání otvorů, na maltu vápennou nebo vápenocementovou</t>
  </si>
  <si>
    <t>"stěny" 3,30*0,15*58</t>
  </si>
  <si>
    <t>"stropy" 65,00*0,15</t>
  </si>
  <si>
    <t>"podlahy" 65,00*0,15</t>
  </si>
  <si>
    <t>"výplně otvorů" 58,00*0,15</t>
  </si>
  <si>
    <t>42</t>
  </si>
  <si>
    <t>971033531</t>
  </si>
  <si>
    <t>Vybourání otvorů ve zdivu cihelném pl do 1 m2 na MVC nebo MV tl do 150 mm</t>
  </si>
  <si>
    <t>3169137</t>
  </si>
  <si>
    <t>Vybourání otvorů ve zdivu základovém nebo nadzákladovém z cihel, tvárnic, příčkovek z cihel pálených na maltu vápennou nebo vápenocementovou plochy do 1 m2, tl. do 150 mm</t>
  </si>
  <si>
    <t>"pův.m.č.410" 0,60*1,20</t>
  </si>
  <si>
    <t>"pův.m.č.414,415" (1,10*2,20-0,60*2,20)*2</t>
  </si>
  <si>
    <t>"pův.m.č.432,434,436,437,440,442,443,445,447,449" 0,60*1,20*10</t>
  </si>
  <si>
    <t>"pův.m.č.451" 0,40*2,00</t>
  </si>
  <si>
    <t>43</t>
  </si>
  <si>
    <t>971033631</t>
  </si>
  <si>
    <t>Vybourání otvorů ve zdivu cihelném pl do 4 m2 na MVC nebo MV tl do 150 mm</t>
  </si>
  <si>
    <t>1018785926</t>
  </si>
  <si>
    <t>Vybourání otvorů ve zdivu základovém nebo nadzákladovém z cihel, tvárnic, příčkovek z cihel pálených na maltu vápennou nebo vápenocementovou plochy do 4 m2, tl. do 150 mm</t>
  </si>
  <si>
    <t>"pův.m.č.411" 0,80*2,20</t>
  </si>
  <si>
    <t>"pův.m.č.423" 0,80*2,20</t>
  </si>
  <si>
    <t>"pův.m.č.426" 1,20*2,20+0,80*2,20</t>
  </si>
  <si>
    <t>44</t>
  </si>
  <si>
    <t>971052441</t>
  </si>
  <si>
    <t>Vybourání nebo prorážení otvorů v ŽB příčkách a zdech pl do 0,25 m2 tl do 300 mm</t>
  </si>
  <si>
    <t>-1303288508</t>
  </si>
  <si>
    <t>Vybourání a prorážení otvorů v železobetonových příčkách a zdech základových nebo nadzákladových, plochy do 0,25 m2, tl. do 300 mm</t>
  </si>
  <si>
    <t>45</t>
  </si>
  <si>
    <t>977151128</t>
  </si>
  <si>
    <t>Jádrové vrty diamantovými korunkami do D 300 mm do stavebních materiálů</t>
  </si>
  <si>
    <t>-1955068433</t>
  </si>
  <si>
    <t>Jádrové vrty diamantovými korunkami do stavebních materiálů (železobetonu, betonu, cihel, obkladů, dlažeb, kamene) průměru přes 250 do 300 mm</t>
  </si>
  <si>
    <t>"pro VZT potrubí (ZV12)" 0,30</t>
  </si>
  <si>
    <t>46</t>
  </si>
  <si>
    <t>978013121</t>
  </si>
  <si>
    <t>Otlučení (osekání) vnitřní vápenné nebo vápenocementové omítky stěn v rozsahu do 10 %</t>
  </si>
  <si>
    <t>-893190323</t>
  </si>
  <si>
    <t>Otlučení vápenných nebo vápenocementových omítek vnitřních ploch stěn s vyškrabáním spar, s očištěním zdiva, v rozsahu přes 5 do 10 %</t>
  </si>
  <si>
    <t>"dle opravy omítek stěn 10%" 1333,556</t>
  </si>
  <si>
    <t>47</t>
  </si>
  <si>
    <t>978011121</t>
  </si>
  <si>
    <t>Otlučení (osekání) vnitřní vápenné nebo vápenocementové omítky stropů v rozsahu do 10 %</t>
  </si>
  <si>
    <t>1019577041</t>
  </si>
  <si>
    <t>Otlučení vápenných nebo vápenocementových omítek vnitřních ploch stropů, v rozsahu přes 5 do 10 %</t>
  </si>
  <si>
    <t>"dle opravy omítek stěn 10%" 76,00</t>
  </si>
  <si>
    <t>48</t>
  </si>
  <si>
    <t>974031664</t>
  </si>
  <si>
    <t>Vysekání rýh ve zdivu cihelném pro vtahování nosníků hl do 150 mm v do 150 mm</t>
  </si>
  <si>
    <t>-1191953096</t>
  </si>
  <si>
    <t>Vysekání rýh ve zdivu cihelném na maltu vápennou nebo vápenocementovou pro vtahování nosníků do zdí, před vybouráním otvoru do hl. 150 mm, při v. nosníku do 150 mm</t>
  </si>
  <si>
    <t>I80</t>
  </si>
  <si>
    <t>1,00*1+1,80*1+1,20*18</t>
  </si>
  <si>
    <t>I100</t>
  </si>
  <si>
    <t>1,60*2+1,40*2</t>
  </si>
  <si>
    <t>49</t>
  </si>
  <si>
    <t>965042141</t>
  </si>
  <si>
    <t>Bourání podkladů pod dlažby nebo mazanin betonových nebo z litého asfaltu tl do 100 mm pl přes 4 m2</t>
  </si>
  <si>
    <t>561073211</t>
  </si>
  <si>
    <t>Bourání mazanin betonových nebo z litého asfaltu tl. do 100 mm, plochy přes 4 m2</t>
  </si>
  <si>
    <t>"původní m.č.409,410,414,415,418,421,427,428,440,441,449" 67,00*0,10</t>
  </si>
  <si>
    <t>50</t>
  </si>
  <si>
    <t>974042553</t>
  </si>
  <si>
    <t>Vysekání rýh v dlažbě betonové nebo jiné monolitické hl do 100 mm š do 100 mm</t>
  </si>
  <si>
    <t>-311830815</t>
  </si>
  <si>
    <t>Vysekání rýh v betonové nebo jiné monolitické dlažbě s betonovým podkladem do hl. 100 mm a šířky do 100 mm</t>
  </si>
  <si>
    <t>"pro nové příčky" 3,80</t>
  </si>
  <si>
    <t>51</t>
  </si>
  <si>
    <t>974042554</t>
  </si>
  <si>
    <t>Vysekání rýh v dlažbě betonové nebo jiné monolitické hl do 100 mm š do 150 mm</t>
  </si>
  <si>
    <t>535375624</t>
  </si>
  <si>
    <t>Vysekání rýh v betonové nebo jiné monolitické dlažbě s betonovým podkladem do hl. 100 mm a šířky do 150 mm</t>
  </si>
  <si>
    <t>"pro nové příčky" 24,00</t>
  </si>
  <si>
    <t>52</t>
  </si>
  <si>
    <t>977311112</t>
  </si>
  <si>
    <t>Řezání stávajících betonových mazanin nevyztužených hl do 100 mm</t>
  </si>
  <si>
    <t>1175395801</t>
  </si>
  <si>
    <t>Řezání stávajících betonových mazanin bez vyztužení hloubky přes 50 do 100 mm</t>
  </si>
  <si>
    <t>"pro nové příčky" (3,80+24,00)*2</t>
  </si>
  <si>
    <t>53</t>
  </si>
  <si>
    <t>965046119</t>
  </si>
  <si>
    <t>Broušení betonové mazaniny bezprašnou metodou</t>
  </si>
  <si>
    <t>1886126760</t>
  </si>
  <si>
    <t>podlaha P1</t>
  </si>
  <si>
    <t>"m.č.406-408,413,416,417,420,423-426b,431,433,435,437,439,441,443,445,447,449,451" 583,00</t>
  </si>
  <si>
    <t>54</t>
  </si>
  <si>
    <t>965081213</t>
  </si>
  <si>
    <t>Bourání podlah z dlaždic keramických nebo xylolitových tl do 10 mm plochy přes 1 m2</t>
  </si>
  <si>
    <t>-144854001</t>
  </si>
  <si>
    <t>Bourání podlah ostatních bez podkladního lože nebo mazaniny z dlaždic s jakoukoliv výplní spár keramických nebo xylolitových tl. do 10 mm, plochy přes 1 m2</t>
  </si>
  <si>
    <t>"původní m.č.409-412,414,415,418,419,421,422,427,432,434,436,440,441,445,447,449" 78,00</t>
  </si>
  <si>
    <t>55</t>
  </si>
  <si>
    <t>978059541</t>
  </si>
  <si>
    <t>Odsekání a odebrání obkladů stěn z vnitřních obkládaček plochy přes 1 m2</t>
  </si>
  <si>
    <t>2041636817</t>
  </si>
  <si>
    <t>Odsekání obkladů stěn včetně otlučení podkladní omítky až na zdivo z obkládaček vnitřních, z jakýchkoliv materiálů, plochy přes 1 m2</t>
  </si>
  <si>
    <t>pův.m.č.409-412</t>
  </si>
  <si>
    <t>(1,05+1,50+1,75+0,91)*2*2*2,60</t>
  </si>
  <si>
    <t>pův.m.č.414,415</t>
  </si>
  <si>
    <t>(3,22+3,35+1,85*2+0,90*2)*2*1,70</t>
  </si>
  <si>
    <t>-0,60*1,97*2</t>
  </si>
  <si>
    <t>pův.m.č.418</t>
  </si>
  <si>
    <t>(3,62+6,00+1,28+0,90)*2*2,95</t>
  </si>
  <si>
    <t>-1,10*1,97   -0,60*1,97   -2,10*1,80</t>
  </si>
  <si>
    <t>+(2,10+1,80*2)*0,25</t>
  </si>
  <si>
    <t>pův.m.č.419</t>
  </si>
  <si>
    <t>(1,48+0,95)*2*2,90</t>
  </si>
  <si>
    <t>-0,60*1,97</t>
  </si>
  <si>
    <t>pův.m.č.421,422</t>
  </si>
  <si>
    <t>(1,90*2+1,40+0,95)*2*2,90</t>
  </si>
  <si>
    <t>-0,60*1,97   -0,70*1,97</t>
  </si>
  <si>
    <t>pův.m.č.425</t>
  </si>
  <si>
    <t>(1,60+2,20)*2*2,50</t>
  </si>
  <si>
    <t>(3,62+3,80)*2*2,44-1,18*2,44</t>
  </si>
  <si>
    <t>-1,10*1,97*2</t>
  </si>
  <si>
    <t>pův.m.č.428</t>
  </si>
  <si>
    <t>(1,60+1,50)*2*2,50</t>
  </si>
  <si>
    <t>pův.m.č.432,434,436</t>
  </si>
  <si>
    <t>(0,85*3+1,50*3)*2,10</t>
  </si>
  <si>
    <t>pův.m.č.440,441,445,447,449,450</t>
  </si>
  <si>
    <t>(0,85*6+1,50*8)*2,60</t>
  </si>
  <si>
    <t>-0,60*1,97*4</t>
  </si>
  <si>
    <t>56</t>
  </si>
  <si>
    <t>952902611</t>
  </si>
  <si>
    <t>Čištění budov vysátí prachu z ostatních ploch</t>
  </si>
  <si>
    <t>78691726</t>
  </si>
  <si>
    <t>Čištění budov při provádění oprav a udržovacích prací vysátím prachu z ostatních ploch</t>
  </si>
  <si>
    <t>"m.č.409,410,414,415,421,427,428,440,450" 47,00</t>
  </si>
  <si>
    <t>podlaha P3</t>
  </si>
  <si>
    <t>"m.č.411,412,418,419,422,432,434,436,438,442,444,446,448" 38,00</t>
  </si>
  <si>
    <t>57</t>
  </si>
  <si>
    <t>997013214</t>
  </si>
  <si>
    <t>Vnitrostaveništní doprava suti a vybouraných hmot pro budovy v do 15 m ručně</t>
  </si>
  <si>
    <t>-1772621889</t>
  </si>
  <si>
    <t>Vnitrostaveništní doprava suti a vybouraných hmot vodorovně do 50 m svisle ručně (nošením po schodech) pro budovy a haly výšky přes 12 do 15 m</t>
  </si>
  <si>
    <t>58</t>
  </si>
  <si>
    <t>997013511</t>
  </si>
  <si>
    <t>Odvoz suti a vybouraných hmot z meziskládky na skládku do 1 km s naložením a se složením</t>
  </si>
  <si>
    <t>-1292611209</t>
  </si>
  <si>
    <t>Odvoz suti a vybouraných hmot z meziskládky na skládku s naložením a se složením, na vzdálenost do 1 km</t>
  </si>
  <si>
    <t>59</t>
  </si>
  <si>
    <t>997013509</t>
  </si>
  <si>
    <t>Příplatek k odvozu suti a vybouraných hmot na skládku ZKD 1 km přes 1 km</t>
  </si>
  <si>
    <t>1957646720</t>
  </si>
  <si>
    <t>Odvoz suti a vybouraných hmot na skládku nebo meziskládku se složením, na vzdálenost Příplatek k ceně za každý další i započatý 1 km přes 1 km</t>
  </si>
  <si>
    <t>112,408*6 'Přepočtené koeficientem množství</t>
  </si>
  <si>
    <t>60</t>
  </si>
  <si>
    <t>997013831</t>
  </si>
  <si>
    <t>Poplatek za uložení stavebního směsného odpadu na skládce (skládkovné)</t>
  </si>
  <si>
    <t>967378627</t>
  </si>
  <si>
    <t>Poplatek za uložení stavebního odpadu na skládce (skládkovné) směsného</t>
  </si>
  <si>
    <t>112,408-1,938</t>
  </si>
  <si>
    <t>997013813</t>
  </si>
  <si>
    <t>Poplatek za uložení stavebního odpadu z plastických hmot na skládce (skládkovné)</t>
  </si>
  <si>
    <t>-1542985813</t>
  </si>
  <si>
    <t>Poplatek za uložení stavebního odpadu na skládce (skládkovné) z plastických hmot</t>
  </si>
  <si>
    <t>"podlahy PVC" 1,776+0,162</t>
  </si>
  <si>
    <t>998</t>
  </si>
  <si>
    <t>Přesun hmot</t>
  </si>
  <si>
    <t>998018003</t>
  </si>
  <si>
    <t>Přesun hmot ruční pro budovy v do 24 m</t>
  </si>
  <si>
    <t>136769403</t>
  </si>
  <si>
    <t>Přesun hmot pro budovy občanské výstavby, bydlení, výrobu a služby ruční - bez užití mechanizace vodorovná dopravní vzdálenost do 100 m pro budovy s jakoukoliv nosnou konstrukcí výšky přes 12 do 24 m</t>
  </si>
  <si>
    <t>PSV</t>
  </si>
  <si>
    <t>Práce a dodávky PSV</t>
  </si>
  <si>
    <t>711</t>
  </si>
  <si>
    <t>Izolace proti vodě, vlhkosti a plynům</t>
  </si>
  <si>
    <t>711411001</t>
  </si>
  <si>
    <t>Provedení izolace proti tlakové vodě vodorovné za studena nátěrem penetračním</t>
  </si>
  <si>
    <t>-198462462</t>
  </si>
  <si>
    <t>Provedení izolace proti povrchové a podpovrchové tlakové vodě natěradly a tmely za studena na ploše vodorovné V nátěrem penetračním</t>
  </si>
  <si>
    <t>"m.č.409,410,414,418,415,421,427,428,440,450" 67,00</t>
  </si>
  <si>
    <t>111631500</t>
  </si>
  <si>
    <t>lak asfaltový ALP/9 (MJ t) bal 9 kg</t>
  </si>
  <si>
    <t>1865702125</t>
  </si>
  <si>
    <t>lak asfaltový penetrační (MJ t) bal 9 kg</t>
  </si>
  <si>
    <t>Poznámka k položce:
Spotřeba 0,3-0,4kg/m2 dle povrchu, ředidlo technický benzín</t>
  </si>
  <si>
    <t>67,00*0,00035</t>
  </si>
  <si>
    <t>65</t>
  </si>
  <si>
    <t>711441559</t>
  </si>
  <si>
    <t>Provedení izolace proti tlakové vodě vodorovné přitavením pásu NAIP</t>
  </si>
  <si>
    <t>-1039657986</t>
  </si>
  <si>
    <t>Provedení izolace proti povrchové a podpovrchové tlakové vodě pásy přitavením NAIP na ploše vodorovné V</t>
  </si>
  <si>
    <t>66</t>
  </si>
  <si>
    <t>6283315</t>
  </si>
  <si>
    <t>asf.modifikovaný pás</t>
  </si>
  <si>
    <t>-928698678</t>
  </si>
  <si>
    <t>67,00*1,15</t>
  </si>
  <si>
    <t>67</t>
  </si>
  <si>
    <t>711493111.01</t>
  </si>
  <si>
    <t>Hydroizolační stěrka vodorovná dvouvrstvá (jedna vrstva 0,75kg/m2), vč.penetrace, vč.bandáže rohů, koutů a odvodň.prvků, vč.dilatační pásky (dodávka+montáž)</t>
  </si>
  <si>
    <t>668398756</t>
  </si>
  <si>
    <t>"m.č.409,410,414,415,418,421,427,428,440,450" 67,00</t>
  </si>
  <si>
    <t>68</t>
  </si>
  <si>
    <t>711493122.01</t>
  </si>
  <si>
    <t>Hydroizolační stěrka svislá dvouvrstvá (jedna vrstva 0,75kg/m2), vč.penetrace, vč.bandáže rohů, koutů, vč.dilatační pásky (dodávka+montáž)</t>
  </si>
  <si>
    <t>-1282938949</t>
  </si>
  <si>
    <t>"m.č.409" 4,50*0,30</t>
  </si>
  <si>
    <t>"m.č.410" 4,30*2,10</t>
  </si>
  <si>
    <t>"m.č.414" 8,50*0,30+3,60*2,10</t>
  </si>
  <si>
    <t>"m.č.415" 8,80*0,30+3,60*2,10</t>
  </si>
  <si>
    <t>"m.č.418" 13,00*0,30+9,00*2,10</t>
  </si>
  <si>
    <t>"m.č.421" 4,00*0,30+4,00*2,10</t>
  </si>
  <si>
    <t>"m.č.440" 4,00*0,30+4,00*2,10</t>
  </si>
  <si>
    <t>"m.č.450" 4,00*0,30+4,00*2,10</t>
  </si>
  <si>
    <t>69</t>
  </si>
  <si>
    <t>998711103</t>
  </si>
  <si>
    <t>Přesun hmot tonážní pro izolace proti vodě, vlhkosti a plynům v objektech výšky do 60 m</t>
  </si>
  <si>
    <t>-1054253683</t>
  </si>
  <si>
    <t>Přesun hmot pro izolace proti vodě, vlhkosti a plynům stanovený z hmotnosti přesunovaného materiálu vodorovná dopravní vzdálenost do 50 m v objektech výšky přes 12 do 60 m</t>
  </si>
  <si>
    <t>70</t>
  </si>
  <si>
    <t>998711181</t>
  </si>
  <si>
    <t>Příplatek k přesunu hmot tonážní 711 prováděný bez použití mechanizace</t>
  </si>
  <si>
    <t>197113480</t>
  </si>
  <si>
    <t>Přesun hmot pro izolace proti vodě, vlhkosti a plynům stanovený z hmotnosti přesunovaného materiálu Příplatek k cenám za přesun prováděný bez použití mechanizace pro jakoukoliv výšku objektu</t>
  </si>
  <si>
    <t>713</t>
  </si>
  <si>
    <t>Izolace tepelné</t>
  </si>
  <si>
    <t>71</t>
  </si>
  <si>
    <t>713121111</t>
  </si>
  <si>
    <t>Montáž izolace tepelné podlah volně kladenými rohožemi, pásy, dílci, deskami 1 vrstva</t>
  </si>
  <si>
    <t>-409833632</t>
  </si>
  <si>
    <t>Montáž tepelné izolace podlah rohožemi, pásy, deskami, dílci, bloky (izolační materiál ve specifikaci) kladenými volně jednovrstvá</t>
  </si>
  <si>
    <t>2,40*0,15*2</t>
  </si>
  <si>
    <t>1,50*7*0,15</t>
  </si>
  <si>
    <t>10,60*0,15</t>
  </si>
  <si>
    <t>72</t>
  </si>
  <si>
    <t>63152699</t>
  </si>
  <si>
    <t>deska minerální izolační tuhá protikročejová tl.20 mm</t>
  </si>
  <si>
    <t>-105492500</t>
  </si>
  <si>
    <t>3,885*1,02</t>
  </si>
  <si>
    <t>73</t>
  </si>
  <si>
    <t>257357434</t>
  </si>
  <si>
    <t>74</t>
  </si>
  <si>
    <t>2832928</t>
  </si>
  <si>
    <t>separační PVC folie</t>
  </si>
  <si>
    <t>-948624414</t>
  </si>
  <si>
    <t>75</t>
  </si>
  <si>
    <t>713121211</t>
  </si>
  <si>
    <t>Montáž izolace tepelné podlah volně kladenými okrajovými pásky</t>
  </si>
  <si>
    <t>-899801691</t>
  </si>
  <si>
    <t>Montáž tepelné izolace podlah okrajovými pásky kladenými volně</t>
  </si>
  <si>
    <t>"m.č.409,410,414,415,418,421,427,428,440,450" 96,00</t>
  </si>
  <si>
    <t>76</t>
  </si>
  <si>
    <t>631402730</t>
  </si>
  <si>
    <t>pásek okrajový izolační minerální plovoucích podlah š 80 mm tl.12 mm</t>
  </si>
  <si>
    <t>1549228016</t>
  </si>
  <si>
    <t>96,00*1,02</t>
  </si>
  <si>
    <t>77</t>
  </si>
  <si>
    <t>998713103</t>
  </si>
  <si>
    <t>Přesun hmot tonážní pro izolace tepelné v objektech v do 24 m</t>
  </si>
  <si>
    <t>1182598876</t>
  </si>
  <si>
    <t>Přesun hmot pro izolace tepelné stanovený z hmotnosti přesunovaného materiálu vodorovná dopravní vzdálenost do 50 m v objektech výšky přes 12 m do 24 m</t>
  </si>
  <si>
    <t>78</t>
  </si>
  <si>
    <t>998713181</t>
  </si>
  <si>
    <t>Příplatek k přesunu hmot tonážní 713 prováděný bez použití mechanizace</t>
  </si>
  <si>
    <t>-891182629</t>
  </si>
  <si>
    <t>Přesun hmot pro izolace tepelné stanovený z hmotnosti přesunovaného materiálu Příplatek k cenám za přesun prováděný bez použití mechanizace pro jakoukoliv výšku objektu</t>
  </si>
  <si>
    <t>763</t>
  </si>
  <si>
    <t>Konstrukce suché výstavby</t>
  </si>
  <si>
    <t>79</t>
  </si>
  <si>
    <t>763131511</t>
  </si>
  <si>
    <t>SDK podhled deska 1xA 12,5 bez TI jednovrstvá spodní kce profil CD+UD</t>
  </si>
  <si>
    <t>1503342508</t>
  </si>
  <si>
    <t>Podhled ze sádrokartonových desek jednovrstvá zavěšená spodní konstrukce z ocelových profilů CD, UD jednoduše opláštěná deskou standardní A, tl. 12,5 mm, bez TI</t>
  </si>
  <si>
    <t>boky (výškové vyrovnání ) u podhledu ozn.(KZ 1)</t>
  </si>
  <si>
    <t>"m.č.408" 3,20*0,40+3,20*0,20+1,40*0,35+4,20*4*0,20+2,60*0,15</t>
  </si>
  <si>
    <t>80</t>
  </si>
  <si>
    <t>763131551</t>
  </si>
  <si>
    <t>SDK podhled deska 1xH2 12,5 bez TI jednovrstvá spodní kce profil CD+UD</t>
  </si>
  <si>
    <t>-686910381</t>
  </si>
  <si>
    <t>Podhled ze sádrokartonových desek jednovrstvá zavěšená spodní konstrukce z ocelových profilů CD, UD jednoduše opláštěná deskou impregnovanou H2, tl. 12,5 mm, bez TI</t>
  </si>
  <si>
    <t>ozn.(SDK 1)</t>
  </si>
  <si>
    <t>"m.č.409,410,411,412,414,415,418,419,421,422,427,428,432,434,436,438,440,442,444,446,448,450" 84,00</t>
  </si>
  <si>
    <t>81</t>
  </si>
  <si>
    <t>763131559</t>
  </si>
  <si>
    <t>SDK podhled akustický, vč.nosné konstrukce (dodávka+montáž)</t>
  </si>
  <si>
    <t>-903067120</t>
  </si>
  <si>
    <t>- vzdálenost závěsů 750mm</t>
  </si>
  <si>
    <t>- vzdálenost nosných profilů 850mm</t>
  </si>
  <si>
    <t>- vzdálenost montážních profilů 320mm</t>
  </si>
  <si>
    <t>- deska děrovaná D 127 - rozptýlené děrování (hvězdná obloha-děrování 8/15/20), podíl otvorů 5,2%</t>
  </si>
  <si>
    <t>ozn.(SDK 2)</t>
  </si>
  <si>
    <t>"m.č.407,413,425,426a,426b,451" 45,00</t>
  </si>
  <si>
    <t>82</t>
  </si>
  <si>
    <t>763131714</t>
  </si>
  <si>
    <t>SDK podhled základní penetrační nátěr</t>
  </si>
  <si>
    <t>226328171</t>
  </si>
  <si>
    <t>Podhled ze sádrokartonových desek ostatní práce a konstrukce na podhledech ze sádrokartonových desek základní penetrační nátěr</t>
  </si>
  <si>
    <t>6,16+84,00+45,00</t>
  </si>
  <si>
    <t>83</t>
  </si>
  <si>
    <t>763131790</t>
  </si>
  <si>
    <t>SDK podhled - příplatek na žárové pozinkování nosné kovové konstrukce (dodávka+montáž)</t>
  </si>
  <si>
    <t>-1395885088</t>
  </si>
  <si>
    <t>84</t>
  </si>
  <si>
    <t>763111311.01</t>
  </si>
  <si>
    <t>SDK příčka profil CD 60/26mm, desky odolné proti průrazu tl.15mm, rastr žárově pozinkovaný, v rozích zesíleno profily 50/50mm (dodávka+montáž)</t>
  </si>
  <si>
    <t>1669071266</t>
  </si>
  <si>
    <t>(ZV13) Opláštění datového rozvaděče</t>
  </si>
  <si>
    <t>"m.č.451" (1,50+1,10)*2,60-1,20*2,20</t>
  </si>
  <si>
    <t>85</t>
  </si>
  <si>
    <t>763111311.02</t>
  </si>
  <si>
    <t>Větrací mřížka nerezová 1300/260mm v sádrokarton.příčce (dodávka+montáž)</t>
  </si>
  <si>
    <t>ks</t>
  </si>
  <si>
    <t>-1878758702</t>
  </si>
  <si>
    <t>"m.č.451" 1</t>
  </si>
  <si>
    <t>86</t>
  </si>
  <si>
    <t>763111311.03</t>
  </si>
  <si>
    <t>Větrací mřížka nerezová 850/260mm v sádrokarton.příčce (dodávka+montáž)</t>
  </si>
  <si>
    <t>338630723</t>
  </si>
  <si>
    <t>87</t>
  </si>
  <si>
    <t>763111311.04</t>
  </si>
  <si>
    <t>Větrací mřížka nerezová 850/100mm v sádrokarton.příčce (dodávka+montáž)</t>
  </si>
  <si>
    <t>1102080889</t>
  </si>
  <si>
    <t>88</t>
  </si>
  <si>
    <t>763111311.05</t>
  </si>
  <si>
    <t>Dveře v sádrokartonové příčce dvoukřídlové 120/220cm, otočné v čepech, 3 závěsy, uzamykatelné kličky, celkem 4ks větr.mřížek nerezových 10x45cm,  (dodávka+výroba+montáž)</t>
  </si>
  <si>
    <t>-1614668594</t>
  </si>
  <si>
    <t>Přesný popis viz D.1.1.2.13 Tabulka zámečnických výrobků a Technická zpráva.</t>
  </si>
  <si>
    <t>V ceně započteny i veškeré doplňující konstrukce a práce</t>
  </si>
  <si>
    <t>specifikované Projektovou dokumentací vč.kování.</t>
  </si>
  <si>
    <t>89</t>
  </si>
  <si>
    <t>763121221</t>
  </si>
  <si>
    <t>SDK stěna předsazená deska 1x H2 tl 12,5 mm lepené celoplošně bez nosné kce</t>
  </si>
  <si>
    <t>-386759916</t>
  </si>
  <si>
    <t>Stěna předsazená ze sádrokartonových desek bez nosné konstrukce jednoduše opláštěná deskou impregnovanou H2 tl. 12,5 mm, lepenou celoplošně</t>
  </si>
  <si>
    <t>obklad stavebních pouzder</t>
  </si>
  <si>
    <t>"ozn.(2)" 0,80*2,10*2*10</t>
  </si>
  <si>
    <t>"ozn.(5)" 0,80*2,10*2</t>
  </si>
  <si>
    <t>"ozn.(9)" 0,80*2,10*4</t>
  </si>
  <si>
    <t>90</t>
  </si>
  <si>
    <t>763121429</t>
  </si>
  <si>
    <t>SDK stěna předsazená tl 112,5 mm profil CW+UW 100 deska 1xH2 12,5 TI 40 mm EI 30</t>
  </si>
  <si>
    <t>-802597277</t>
  </si>
  <si>
    <t>Stěna předsazená ze sádrokartonových desek s nosnou konstrukcí z ocelových profilů CW, UW jednoduše opláštěná deskou impregnovanou H2 tl. 12,5 mm, TI tl. 40 mm, EI 30 stěna tl. 112,5 mm, profil 100</t>
  </si>
  <si>
    <t>"m.č.412" 0,91*1,50</t>
  </si>
  <si>
    <t>"m.č.419" 0,95*1,50</t>
  </si>
  <si>
    <t>"m.č.414,415" (3,22+3,35)*1,50</t>
  </si>
  <si>
    <t>91</t>
  </si>
  <si>
    <t>763121714</t>
  </si>
  <si>
    <t>SDK stěna předsazená základní penetrační nátěr</t>
  </si>
  <si>
    <t>-182095420</t>
  </si>
  <si>
    <t>Stěna předsazená ze sádrokartonových desek ostatní konstrukce a práce na předsazených stěnách ze sádrokartonových desek základní penetrační nátěr</t>
  </si>
  <si>
    <t>43,68+4,12+12,645</t>
  </si>
  <si>
    <t>92</t>
  </si>
  <si>
    <t>998763303</t>
  </si>
  <si>
    <t>Přesun hmot tonážní pro sádrokartonové konstrukce v objektech v do 24 m</t>
  </si>
  <si>
    <t>1243103838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</si>
  <si>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</si>
  <si>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93</t>
  </si>
  <si>
    <t>998763381</t>
  </si>
  <si>
    <t>Příplatek k přesunu hmot tonážní 763 SDK prováděný bez použití mechanizace</t>
  </si>
  <si>
    <t>137080846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</si>
  <si>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</si>
  <si>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766</t>
  </si>
  <si>
    <t>Konstrukce truhlářské</t>
  </si>
  <si>
    <t>766-1</t>
  </si>
  <si>
    <t>Dveře vnitřní z lehčené DTD, povrch odolný laminát HPL, jednokřídlové 110/197cm, část.prosklené, větrací mřížky (dodávka+montáž)</t>
  </si>
  <si>
    <t>1596510394</t>
  </si>
  <si>
    <t>Přesný popis viz D.1.1.2.12 Tabulka výplní otvorů a Technická zpráva.</t>
  </si>
  <si>
    <t>specifikované Projektovou dokumentací vč.kování a povrchové úpravy.</t>
  </si>
  <si>
    <t>"ozn.1" 7+7</t>
  </si>
  <si>
    <t>766-2a</t>
  </si>
  <si>
    <t>Dveře vnitřní lehčené DTD, povrch odolný laminát HPL, jednokřídlové 70/197cm, posuvné (do stavebního pouzdra), plné, větrací mřížky (dodávka+montáž)</t>
  </si>
  <si>
    <t>-1197958344</t>
  </si>
  <si>
    <t>"ozn.2" 5+5</t>
  </si>
  <si>
    <t>766-2b</t>
  </si>
  <si>
    <t>Stavební pouzdro pro dveře vnitřní posuvné 70/197cm, vč.obložkové zárubně (dodávka+montáž)</t>
  </si>
  <si>
    <t>951711621</t>
  </si>
  <si>
    <t>specifikované Projektovou dokumentací vč. povrchové úpravy.</t>
  </si>
  <si>
    <t>97</t>
  </si>
  <si>
    <t>766-3</t>
  </si>
  <si>
    <t>Dveře vnitřní lehčené DTD, povrch odolný laminát HPL, jednokřídlové 70/197cm, otevíravé, plné, větrací mřížky (dodávka+montáž)</t>
  </si>
  <si>
    <t>48682503</t>
  </si>
  <si>
    <t>"ozn.3" 1</t>
  </si>
  <si>
    <t>98</t>
  </si>
  <si>
    <t>766-4</t>
  </si>
  <si>
    <t>-1765267283</t>
  </si>
  <si>
    <t>"ozn.4" 7</t>
  </si>
  <si>
    <t>99</t>
  </si>
  <si>
    <t>766-4a</t>
  </si>
  <si>
    <t>Dveře vnitřní lehčené DTD, povrch odolný laminát HPL, jednokřídlové 90/197cm, otevíravé, plné, větrací mřížky (dodávka+montáž)</t>
  </si>
  <si>
    <t>34347519</t>
  </si>
  <si>
    <t>"ozn.4a" 2</t>
  </si>
  <si>
    <t>100</t>
  </si>
  <si>
    <t>766-5a</t>
  </si>
  <si>
    <t>540566794</t>
  </si>
  <si>
    <t>"ozn.5" 1</t>
  </si>
  <si>
    <t>101</t>
  </si>
  <si>
    <t>766-5b</t>
  </si>
  <si>
    <t>1834471834</t>
  </si>
  <si>
    <t>102</t>
  </si>
  <si>
    <t>766-6</t>
  </si>
  <si>
    <t>Dveře vnitřní lehčené DTD, povrch odolný laminát HPL, jednokřídlové 80/197cm, otevíravé, plné, větrací mřížky (dodávka+montáž)</t>
  </si>
  <si>
    <t>185209019</t>
  </si>
  <si>
    <t>"ozn.6" 1+4</t>
  </si>
  <si>
    <t>103</t>
  </si>
  <si>
    <t>766-7</t>
  </si>
  <si>
    <t>Dveře vnitřní z lehčené DTD, povrch odolný laminát HPL, jednokřídlové 110/197cm, část.prosklené (dodávka+montáž)</t>
  </si>
  <si>
    <t>-1436818208</t>
  </si>
  <si>
    <t>"ozn.7" 2+1</t>
  </si>
  <si>
    <t>104</t>
  </si>
  <si>
    <t>766-8</t>
  </si>
  <si>
    <t>Dveře vnitřní, dvoukřídlové 145/197cm, požární odolnost EI30 DP3/C3 (dodávka+montáž)</t>
  </si>
  <si>
    <t>-1105868647</t>
  </si>
  <si>
    <t>Elektromagnetický zámek vč.přípravy kabeláže pro připojení zámku.</t>
  </si>
  <si>
    <t>"ozn.8" 1+1</t>
  </si>
  <si>
    <t>105</t>
  </si>
  <si>
    <t>766-9a</t>
  </si>
  <si>
    <t>Dveře vnitřní kovové, dvoukřídlové 160/197cm, posuvné (do stavebního pouzdra), prosklené,  požární odolnost EW30 DP1 (dodávka+montáž)</t>
  </si>
  <si>
    <t>1631387884</t>
  </si>
  <si>
    <t>"ozn.9" 1</t>
  </si>
  <si>
    <t>106</t>
  </si>
  <si>
    <t>766-9b</t>
  </si>
  <si>
    <t>Stavební pouzdro pro dveře vnitřní posuvné 160/197cm, vč.zárubně (dodávka+montáž)</t>
  </si>
  <si>
    <t>388623157</t>
  </si>
  <si>
    <t>107</t>
  </si>
  <si>
    <t>766-10</t>
  </si>
  <si>
    <t>Dveře vnitřní skleněné sprchové, jednokřídlové 70/197cm (dodávka+montáž)</t>
  </si>
  <si>
    <t>1638652189</t>
  </si>
  <si>
    <t>"ozn.10" 1</t>
  </si>
  <si>
    <t>108</t>
  </si>
  <si>
    <t>766-11</t>
  </si>
  <si>
    <t>Dveře vnitřní skleněné sprchové, jednokřídlové 90/200cm (dodávka+montáž)</t>
  </si>
  <si>
    <t>-30610983</t>
  </si>
  <si>
    <t>"ozn.11" 1+1</t>
  </si>
  <si>
    <t>109</t>
  </si>
  <si>
    <t>766-12</t>
  </si>
  <si>
    <t>Dveře vnitřní skleněné sprchové, jednokřídlové 70/200cm (dodávka+montáž)</t>
  </si>
  <si>
    <t>525902049</t>
  </si>
  <si>
    <t>"ozn.12" 1</t>
  </si>
  <si>
    <t>110</t>
  </si>
  <si>
    <t>766-13</t>
  </si>
  <si>
    <t>Stěna vnitřní skleněná sprchová 115/210cm (dodávka+montáž)</t>
  </si>
  <si>
    <t>1814734151</t>
  </si>
  <si>
    <t>"ozn.13" 1+1</t>
  </si>
  <si>
    <t>111</t>
  </si>
  <si>
    <t>766-VV1</t>
  </si>
  <si>
    <t>Kuchyňská linka z laminovaných dřevotřískových desek, dl.240cm (dodávka+výroba+montáž)</t>
  </si>
  <si>
    <t>412370816</t>
  </si>
  <si>
    <t>Přesný popis viz D.1.1.2.14 Tabulka vnitřního vybavení a Technická zpráva.</t>
  </si>
  <si>
    <t>"ozn.VV1 - m.č.426b" 1</t>
  </si>
  <si>
    <t>112</t>
  </si>
  <si>
    <t>766-VV2</t>
  </si>
  <si>
    <t>Vybavení vyšetřovny - lékařský nábytek z laminovaných dřevotřískových desek, dl.360cm (dodávka+výroba+montáž)</t>
  </si>
  <si>
    <t>-400373305</t>
  </si>
  <si>
    <t>"ozn.VV2 - m.č.417" 1</t>
  </si>
  <si>
    <t>113</t>
  </si>
  <si>
    <t>766-VV3</t>
  </si>
  <si>
    <t>Vybavení sesterny - lékařský nábytek z laminovaných dřevotřískových desek, dl.360cm (dodávka+výroba+montáž)</t>
  </si>
  <si>
    <t>699875587</t>
  </si>
  <si>
    <t>114</t>
  </si>
  <si>
    <t>766-90</t>
  </si>
  <si>
    <t>Žaluzie - horizontální lamely s mechanickým posunem (dodávka+montáž)</t>
  </si>
  <si>
    <t>2010717466</t>
  </si>
  <si>
    <t>"m.č.416-418,420,423,424" 2,10*1,80*6</t>
  </si>
  <si>
    <t>115</t>
  </si>
  <si>
    <t>998766103</t>
  </si>
  <si>
    <t>Přesun hmot tonážní pro konstrukce truhlářské v objektech v do 24 m</t>
  </si>
  <si>
    <t>-598512685</t>
  </si>
  <si>
    <t>Přesun hmot pro konstrukce truhlářské stanovený z hmotnosti přesunovaného materiálu vodorovná dopravní vzdálenost do 50 m v objektech výšky přes 12 do 24 m</t>
  </si>
  <si>
    <t>116</t>
  </si>
  <si>
    <t>998766181</t>
  </si>
  <si>
    <t>Příplatek k přesunu hmot tonážní 766 prováděný bez použití mechanizace</t>
  </si>
  <si>
    <t>156770283</t>
  </si>
  <si>
    <t>Přesun hmot pro konstrukce truhlářské stanovený z hmotnosti přesunovaného materiálu Příplatek k ceně za přesun prováděný bez použití mechanizace pro jakoukoliv výšku objektu</t>
  </si>
  <si>
    <t>767</t>
  </si>
  <si>
    <t>Konstrukce zámečnické</t>
  </si>
  <si>
    <t>117</t>
  </si>
  <si>
    <t>767584157</t>
  </si>
  <si>
    <t>Podhled kazetový 600/600mm, částečně zapuštěný rastr, vč.nosné konstrukce (dodávka+montáž)</t>
  </si>
  <si>
    <t>-2071192320</t>
  </si>
  <si>
    <t>- panely s jádrem ze skelných vláken a akust.úpravou, hrany desek s ozubem</t>
  </si>
  <si>
    <t>- omyvatelný povrch</t>
  </si>
  <si>
    <t>- rozměr desek 600/600/15mm</t>
  </si>
  <si>
    <t>- nosný systém je viditelný, částečně zapuštěný rastr-rozměr 600/600mm, vyrobený z žárově pozink.oceli, viditelná část T profilu smalt-bílý či šedý</t>
  </si>
  <si>
    <t>- odstín panelů bílý</t>
  </si>
  <si>
    <t>ozn.(KZ 1)</t>
  </si>
  <si>
    <t>"m.č.408,429" 233,00</t>
  </si>
  <si>
    <t>118</t>
  </si>
  <si>
    <t>767584159</t>
  </si>
  <si>
    <t>Podhled kazetový 600/600mm, vč.nosné konstrukce (dodávka+montáž)</t>
  </si>
  <si>
    <t>-719175857</t>
  </si>
  <si>
    <t>- panely s jádrem ze skelných vláken a akust.úpravou pro omyvatelný povrch</t>
  </si>
  <si>
    <t>- rozměr desek 600/600/20(15)mm</t>
  </si>
  <si>
    <t>- nosný systém je viditelný-rozměr 600/600mm, vyrobený z žárově pozink.oceli, viditelná část T profilu smalt-bílý či šedý</t>
  </si>
  <si>
    <t>- panely zajištěné pomocí univerzálních klipů</t>
  </si>
  <si>
    <t>ozn.(KZ 2)</t>
  </si>
  <si>
    <t>"m.č.416,417,420,423,424,431,433,435,437,439,441,443,445,447,449" 306,00</t>
  </si>
  <si>
    <t>119</t>
  </si>
  <si>
    <t>767-ZV1</t>
  </si>
  <si>
    <t>Revizní stěna 600/2600mm vč.dvířek 600/1000mm, bez požární odolnosti, vč.osazovacího rámu, materiál: lehčená DTD, povrch: odolný laminát-šedý mat (dodávka+výroba+montáž)</t>
  </si>
  <si>
    <t>-1972834816</t>
  </si>
  <si>
    <t>"ozn.ZV1" 8+7</t>
  </si>
  <si>
    <t>120</t>
  </si>
  <si>
    <t>767-ZV1a</t>
  </si>
  <si>
    <t>Revizní dvířka 600/900mm, bez požární odolnosti, vč.osazovacího rámu, materiál: lehčená DTD, povrch: odolný laminát-šedý mat (dodávka+výroba+montáž)</t>
  </si>
  <si>
    <t>2103530090</t>
  </si>
  <si>
    <t>"ozn.ZV1a" 1</t>
  </si>
  <si>
    <t>121</t>
  </si>
  <si>
    <t>767-ZV2</t>
  </si>
  <si>
    <t>Revizní dvířka do SDK podhledu do vlhkého prostředí 300/300mm, bez požární odolnosti, vč.osazovacího rámu (dodávka+výroba+montáž)</t>
  </si>
  <si>
    <t>-877250955</t>
  </si>
  <si>
    <t>"ozn.ZV2" 20</t>
  </si>
  <si>
    <t>122</t>
  </si>
  <si>
    <t>767-ZV2a</t>
  </si>
  <si>
    <t>Revizní dvířka do SDK podhledu do vlhkého prostředí 800/900mm, bez požární odolnosti, vč.osazovacího rámu (dodávka+výroba+montáž)</t>
  </si>
  <si>
    <t>-802274746</t>
  </si>
  <si>
    <t>"ozn.ZV2a" 2</t>
  </si>
  <si>
    <t>123</t>
  </si>
  <si>
    <t>767-ZV3</t>
  </si>
  <si>
    <t>Čistící kobercová zóna 700/325cm, vč.mosazného rámu (dodávka+výroba+montáž)</t>
  </si>
  <si>
    <t>-1928862473</t>
  </si>
  <si>
    <t>specifikované Projektovou dokumentací.</t>
  </si>
  <si>
    <t>"ozn.ZV3" 1</t>
  </si>
  <si>
    <t>124</t>
  </si>
  <si>
    <t>767-ZV4</t>
  </si>
  <si>
    <t>Kotevní prvky do instal.šachet - L50/50/4 + C25/60 dl.180cm (dodávka+výroba+montáž+žárové pozinkování)</t>
  </si>
  <si>
    <t>kg</t>
  </si>
  <si>
    <t>1901444190</t>
  </si>
  <si>
    <t>specifikované Projektovou dokumentací vč.povrchové úpravy.</t>
  </si>
  <si>
    <t>"ozn.ZV4" 1,80*54*8,00</t>
  </si>
  <si>
    <t>125</t>
  </si>
  <si>
    <t>767-ZV7</t>
  </si>
  <si>
    <t>Nerezová sklopná sedačka, vč.kotvení (dodávka+montáž)</t>
  </si>
  <si>
    <t>74103634</t>
  </si>
  <si>
    <t>"ozn.ZV7" 2</t>
  </si>
  <si>
    <t>126</t>
  </si>
  <si>
    <t>767-ZV8</t>
  </si>
  <si>
    <t>Madlo nerezové pevné dl.500mm pr.50/4mm, vč.kotvení (dodávka+montáž)</t>
  </si>
  <si>
    <t>-1317599242</t>
  </si>
  <si>
    <t>"ozn.ZV8" 2</t>
  </si>
  <si>
    <t>127</t>
  </si>
  <si>
    <t>767-ZV8a</t>
  </si>
  <si>
    <t>Madlo nerezové pevné dl.550mm pr.50/4mm, vč.kotvení (dodávka+montáž)</t>
  </si>
  <si>
    <t>-394897878</t>
  </si>
  <si>
    <t>128</t>
  </si>
  <si>
    <t>767-ZV9</t>
  </si>
  <si>
    <t>Bezpečnostní a ochranné ocelové kryty rohů stěn 50/50mm, vč.kotvení (dodávka+výroba+montáž)</t>
  </si>
  <si>
    <t>1361024866</t>
  </si>
  <si>
    <t>"ozn.ZV9" 75</t>
  </si>
  <si>
    <t>129</t>
  </si>
  <si>
    <t>767-ZV10</t>
  </si>
  <si>
    <t>Madlo nerezové na sušení ručníků dl.450mm pr.50/3mm, vč.kotvení (dodávka+výroba+montáž)</t>
  </si>
  <si>
    <t>-1888296954</t>
  </si>
  <si>
    <t>"ozn.ZV10" 27</t>
  </si>
  <si>
    <t>130</t>
  </si>
  <si>
    <t>767-ZV11</t>
  </si>
  <si>
    <t>Výztuhy pro prostup potrubí z úhelníků L50/50/5mm + pásoviny 50/5mm - rozměr 840x490mm, vč.kotevních šroubů M10 do hmoždinek (16ks), vč.utěsnění silikonem (dodávka+výroba+montáž)</t>
  </si>
  <si>
    <t>-1565546620</t>
  </si>
  <si>
    <t>Přesný popis viz D.1.1.2.13 Tabulka zámečnických výrobků, výkres D1.1.2.15 a Technická zpráva.</t>
  </si>
  <si>
    <t>specifikované Projektovou dokumentací</t>
  </si>
  <si>
    <t>"ozn.ZV11" 1+1</t>
  </si>
  <si>
    <t>131</t>
  </si>
  <si>
    <t>767-ZV12</t>
  </si>
  <si>
    <t>Chránička z PVC potrubí se zesílenou stěnou DN250, dl.560mm, vč.utěsnění silikonem a PUR pěnou (dodávka+výroba+montáž)</t>
  </si>
  <si>
    <t>1970012201</t>
  </si>
  <si>
    <t>Přesný popis viz D.1.1.2.13 Tabulka zámečnických výrobků, výkres D1.1.2.16 a Technická zpráva.</t>
  </si>
  <si>
    <t>"ozn.ZV12" 1</t>
  </si>
  <si>
    <t>132</t>
  </si>
  <si>
    <t>998767103</t>
  </si>
  <si>
    <t>Přesun hmot tonážní pro zámečnické konstrukce v objektech v do 24 m</t>
  </si>
  <si>
    <t>1300019642</t>
  </si>
  <si>
    <t>Přesun hmot pro zámečnické konstrukce stanovený z hmotnosti přesunovaného materiálu vodorovná dopravní vzdálenost do 50 m v objektech výšky přes 12 do 24 m</t>
  </si>
  <si>
    <t>133</t>
  </si>
  <si>
    <t>998767181</t>
  </si>
  <si>
    <t>Příplatek k přesunu hmot tonážní 767 prováděný bez použití mechanizace</t>
  </si>
  <si>
    <t>1384008648</t>
  </si>
  <si>
    <t>Přesun hmot pro zámečnické konstrukce stanovený z hmotnosti přesunovaného materiálu Příplatek k cenám za přesun prováděný bez použití mechanizace pro jakoukoliv výšku objektu</t>
  </si>
  <si>
    <t>771</t>
  </si>
  <si>
    <t>Podlahy z dlaždic</t>
  </si>
  <si>
    <t>134</t>
  </si>
  <si>
    <t>771990112</t>
  </si>
  <si>
    <t>Vyrovnání podkladu samonivelační stěrkou tl 4 mm pevnosti 30 Mpa</t>
  </si>
  <si>
    <t>717688422</t>
  </si>
  <si>
    <t>Vyrovnání podkladní vrstvy samonivelační stěrkou tl. 4 mm, min. pevnosti 30 MPa</t>
  </si>
  <si>
    <t>"m.č.411,412,419,422,432,434,436,438,442,444,446,448" 18,00</t>
  </si>
  <si>
    <t>135</t>
  </si>
  <si>
    <t>771990192</t>
  </si>
  <si>
    <t>Příplatek k vyrovnání podkladu dlažby samonivelační stěrkou pevnosti 30 Mpa ZKD 1 mm tloušťky</t>
  </si>
  <si>
    <t>-1846119669</t>
  </si>
  <si>
    <t>Vyrovnání podkladní vrstvy samonivelační stěrkou tl. 4 mm, min. pevnosti Příplatek k cenám za každý další 1 mm tloušťky, min. pevnosti 30 MPa</t>
  </si>
  <si>
    <t>85,00*4</t>
  </si>
  <si>
    <t>136</t>
  </si>
  <si>
    <t>771574118.02</t>
  </si>
  <si>
    <t>Montáž podlah keramických lepených flexibilním vodovzdorným lepidlem, vč.spárování (vč.dodávky lepidla a spárovací malty)</t>
  </si>
  <si>
    <t>-552485046</t>
  </si>
  <si>
    <t>137</t>
  </si>
  <si>
    <t>597611</t>
  </si>
  <si>
    <t>dlaždice keramické protismykové</t>
  </si>
  <si>
    <t>-1887028559</t>
  </si>
  <si>
    <t>85,00*1,10</t>
  </si>
  <si>
    <t>138</t>
  </si>
  <si>
    <t>771-01</t>
  </si>
  <si>
    <t>Dilatační podlahové lišty vč.spárování silikonem (dodávka+montáž)</t>
  </si>
  <si>
    <t>954771058</t>
  </si>
  <si>
    <t>139</t>
  </si>
  <si>
    <t>771-02</t>
  </si>
  <si>
    <t>Přechodové podlahové lišty vč.spárování silikonem (dodávka+montáž)</t>
  </si>
  <si>
    <t>-1793889833</t>
  </si>
  <si>
    <t>140</t>
  </si>
  <si>
    <t>998771103</t>
  </si>
  <si>
    <t>Přesun hmot tonážní pro podlahy z dlaždic v objektech v do 24 m</t>
  </si>
  <si>
    <t>1835985058</t>
  </si>
  <si>
    <t>Přesun hmot pro podlahy z dlaždic stanovený z hmotnosti přesunovaného materiálu vodorovná dopravní vzdálenost do 50 m v objektech výšky přes 12 do 24 m</t>
  </si>
  <si>
    <t>141</t>
  </si>
  <si>
    <t>998771181</t>
  </si>
  <si>
    <t>Příplatek k přesunu hmot tonážní 771 prováděný bez použití mechanizace</t>
  </si>
  <si>
    <t>-1943688032</t>
  </si>
  <si>
    <t>Přesun hmot pro podlahy z dlaždic stanovený z hmotnosti přesunovaného materiálu Příplatek k ceně za přesun prováděný bez použití mechanizace pro jakoukoliv výšku objektu</t>
  </si>
  <si>
    <t>776</t>
  </si>
  <si>
    <t>Podlahy povlakové</t>
  </si>
  <si>
    <t>142</t>
  </si>
  <si>
    <t>776141122</t>
  </si>
  <si>
    <t>Vyrovnání podkladu povlakových podlah stěrkou pevnosti 30 MPa tl 5 mm</t>
  </si>
  <si>
    <t>904473813</t>
  </si>
  <si>
    <t>Příprava podkladu vyrovnání samonivelační stěrkou podlah min.pevnosti 30 MPa, tloušťky přes 3 do 5 mm</t>
  </si>
  <si>
    <t>143</t>
  </si>
  <si>
    <t>776221111</t>
  </si>
  <si>
    <t>Lepení pásů z PVC standardním lepidlem</t>
  </si>
  <si>
    <t>148844693</t>
  </si>
  <si>
    <t>Montáž podlahovin z PVC lepením standardním lepidlem z pásů standardních</t>
  </si>
  <si>
    <t>144</t>
  </si>
  <si>
    <t>284122</t>
  </si>
  <si>
    <t>PVC povlaková krytina, povrch tvrzený polyuretanem</t>
  </si>
  <si>
    <t>-1253927210</t>
  </si>
  <si>
    <t>583,00*1,10</t>
  </si>
  <si>
    <t>145</t>
  </si>
  <si>
    <t>776421111</t>
  </si>
  <si>
    <t>Montáž obvodových lišt lepením</t>
  </si>
  <si>
    <t>1851946690</t>
  </si>
  <si>
    <t>Montáž lišt obvodových lepených</t>
  </si>
  <si>
    <t>146</t>
  </si>
  <si>
    <t>284110</t>
  </si>
  <si>
    <t>lišta soklová PVC</t>
  </si>
  <si>
    <t>-1101781733</t>
  </si>
  <si>
    <t>540,00*1,10</t>
  </si>
  <si>
    <t>147</t>
  </si>
  <si>
    <t>998776103</t>
  </si>
  <si>
    <t>Přesun hmot tonážní pro podlahy povlakové v objektech v do 24 m</t>
  </si>
  <si>
    <t>1165086255</t>
  </si>
  <si>
    <t>Přesun hmot pro podlahy povlakové stanovený z hmotnosti přesunovaného materiálu vodorovná dopravní vzdálenost do 50 m v objektech výšky přes 12 do 24 m</t>
  </si>
  <si>
    <t>148</t>
  </si>
  <si>
    <t>998776181</t>
  </si>
  <si>
    <t>Příplatek k přesunu hmot tonážní 776 prováděný bez použití mechanizace</t>
  </si>
  <si>
    <t>-1378250096</t>
  </si>
  <si>
    <t>Přesun hmot pro podlahy povlakové stanovený z hmotnosti přesunovaného materiálu Příplatek k cenám za přesun prováděný bez použití mechanizace pro jakoukoliv výšku objektu</t>
  </si>
  <si>
    <t>781</t>
  </si>
  <si>
    <t>Dokončovací práce - obklady</t>
  </si>
  <si>
    <t>149</t>
  </si>
  <si>
    <t>781414118</t>
  </si>
  <si>
    <t>Montáž obkladaček vnitřních pórovinových pravoúhlých lepených flexibilním lepidlem, vč.spárování, vč.montáže veškerých lišt (vč.dodávky lepidla a spárovací malty)</t>
  </si>
  <si>
    <t>-1286110027</t>
  </si>
  <si>
    <t>m.č.409-412</t>
  </si>
  <si>
    <t>m.č.414,415</t>
  </si>
  <si>
    <t>(3,22+3,35+2,85*2)*2*2,60</t>
  </si>
  <si>
    <t>-0,80*1,97*2</t>
  </si>
  <si>
    <t>m.č.419</t>
  </si>
  <si>
    <t>m.č.421</t>
  </si>
  <si>
    <t>(0,80+1,00+1,40*2)*2*2,90</t>
  </si>
  <si>
    <t>-0,70*1,97*3</t>
  </si>
  <si>
    <t>m.č.422</t>
  </si>
  <si>
    <t>(1,90+0,95)*2*2,90</t>
  </si>
  <si>
    <t>-0,70*1,97</t>
  </si>
  <si>
    <t>m.č.425</t>
  </si>
  <si>
    <t>(3,62+3,80)*2*2,45</t>
  </si>
  <si>
    <t>m.č.428</t>
  </si>
  <si>
    <t>pův.m.č.432,434,436,438,440,442,444,446,448,450</t>
  </si>
  <si>
    <t>(0,90*12+1,50*12)*2*2,60</t>
  </si>
  <si>
    <t>-0,70*1,97*14</t>
  </si>
  <si>
    <t>kuchyňské linky:</t>
  </si>
  <si>
    <t>"m.č.416" (3,60+0,60)*2,95</t>
  </si>
  <si>
    <t>"m.č.417" (3,60+0,60)*2,95</t>
  </si>
  <si>
    <t>"m.č.426b" (3,80+0,60)*2,50</t>
  </si>
  <si>
    <t>pokoje:</t>
  </si>
  <si>
    <t>m.č.423,424</t>
  </si>
  <si>
    <t>(1,00+1,30)*2*2,95</t>
  </si>
  <si>
    <t>((0,80*2)*8+(1,00+0,60)*2)*2,95</t>
  </si>
  <si>
    <t>150</t>
  </si>
  <si>
    <t>597615</t>
  </si>
  <si>
    <t>obkladačky keramické hutné, vč.veškerých lišt</t>
  </si>
  <si>
    <t>1842389730</t>
  </si>
  <si>
    <t>513,036*1,10</t>
  </si>
  <si>
    <t>151</t>
  </si>
  <si>
    <t>998781103</t>
  </si>
  <si>
    <t>Přesun hmot tonážní pro obklady keramické v objektech v do 24 m</t>
  </si>
  <si>
    <t>-1102942225</t>
  </si>
  <si>
    <t>Přesun hmot pro obklady keramické stanovený z hmotnosti přesunovaného materiálu vodorovná dopravní vzdálenost do 50 m v objektech výšky přes 12 do 24 m</t>
  </si>
  <si>
    <t>152</t>
  </si>
  <si>
    <t>998781181</t>
  </si>
  <si>
    <t>Příplatek k přesunu hmot tonážní 781 prováděný bez použití mechanizace</t>
  </si>
  <si>
    <t>1842596827</t>
  </si>
  <si>
    <t>Přesun hmot pro obklady keramické stanovený z hmotnosti přesunovaného materiálu Příplatek k cenám za přesun prováděný bez použití mechanizace pro jakoukoliv výšku objektu</t>
  </si>
  <si>
    <t>783</t>
  </si>
  <si>
    <t>Dokončovací práce - nátěry</t>
  </si>
  <si>
    <t>153</t>
  </si>
  <si>
    <t>783306805</t>
  </si>
  <si>
    <t>Odstranění nátěru ze zámečnických konstrukcí opálením</t>
  </si>
  <si>
    <t>-1892815201</t>
  </si>
  <si>
    <t>Odstranění nátěrů ze zámečnických konstrukcí opálením s obroušením</t>
  </si>
  <si>
    <t>"stávající zárubně" 1,30*25</t>
  </si>
  <si>
    <t>154</t>
  </si>
  <si>
    <t>783314101</t>
  </si>
  <si>
    <t>Základní jednonásobný syntetický nátěr zámečnických konstrukcí</t>
  </si>
  <si>
    <t>1124657346</t>
  </si>
  <si>
    <t>Základní nátěr zámečnických konstrukcí jednonásobný syntetický</t>
  </si>
  <si>
    <t>"nové zárubně" 1,30*10</t>
  </si>
  <si>
    <t>"stávající zárubně" 1,30*28</t>
  </si>
  <si>
    <t>"nosníky I80" (1,00*15+1,80*3+1,20*9+1,75*8+1,20*11)*0,312</t>
  </si>
  <si>
    <t>"nosníky I100" (1,60*1+1,40*2+3,00*1)*0,372</t>
  </si>
  <si>
    <t>155</t>
  </si>
  <si>
    <t>783315101</t>
  </si>
  <si>
    <t>Mezinátěr jednonásobný syntetický standardní zámečnických konstrukcí</t>
  </si>
  <si>
    <t>-964503876</t>
  </si>
  <si>
    <t>Mezinátěr zámečnických konstrukcí jednonásobný syntetický standardní</t>
  </si>
  <si>
    <t>156</t>
  </si>
  <si>
    <t>783317101</t>
  </si>
  <si>
    <t>Krycí jednonásobný syntetický standardní nátěr zámečnických konstrukcí</t>
  </si>
  <si>
    <t>-781912676</t>
  </si>
  <si>
    <t>Krycí nátěr (email) zámečnických konstrukcí jednonásobný syntetický standardní</t>
  </si>
  <si>
    <t>784</t>
  </si>
  <si>
    <t>Dokončovací práce - malby a tapety</t>
  </si>
  <si>
    <t>157</t>
  </si>
  <si>
    <t>784211101</t>
  </si>
  <si>
    <t>Dvojnásobné bílé malby ze směsí za mokra výborně otěruvzdorných v místnostech výšky do 3,80 m</t>
  </si>
  <si>
    <t>-512540381</t>
  </si>
  <si>
    <t>Malby z malířských směsí otěruvzdorných za mokra dvojnásobné, bílé za mokra otěruvzdorné výborně v místnostech výšky do 3,80 m</t>
  </si>
  <si>
    <t>stropy-oprava omítek</t>
  </si>
  <si>
    <t>76,00</t>
  </si>
  <si>
    <t>sádrokarton-podhledy</t>
  </si>
  <si>
    <t>sádrokarton-obklad stavebních pouzder</t>
  </si>
  <si>
    <t>"ozn.(2)" 0,80*2,10*2</t>
  </si>
  <si>
    <t>sádrokarton-předsazená příčka</t>
  </si>
  <si>
    <t>"m.č.451" (1,50+1,10)*2,60</t>
  </si>
  <si>
    <t>stěny-nové omítky</t>
  </si>
  <si>
    <t>stěny-oprava omítek</t>
  </si>
  <si>
    <t>158</t>
  </si>
  <si>
    <t>784121001</t>
  </si>
  <si>
    <t>Oškrabání malby v mísnostech výšky do 3,80 m</t>
  </si>
  <si>
    <t>573785073</t>
  </si>
  <si>
    <t>Oškrabání malby v místnostech výšky do 3,80 m</t>
  </si>
  <si>
    <t>76,00*0,90</t>
  </si>
  <si>
    <t>1522,425*0,90</t>
  </si>
  <si>
    <t>159</t>
  </si>
  <si>
    <t>784121011</t>
  </si>
  <si>
    <t>Rozmývání podkladu po oškrabání malby v místnostech výšky do 3,80 m</t>
  </si>
  <si>
    <t>-1806658979</t>
  </si>
  <si>
    <t>160</t>
  </si>
  <si>
    <t>784111011</t>
  </si>
  <si>
    <t>Obroušení podkladu omítnutého v místnostech výšky do 3,80 m</t>
  </si>
  <si>
    <t>-1160244266</t>
  </si>
  <si>
    <t>Obroušení podkladu omítky v místnostech výšky do 3,80 m</t>
  </si>
  <si>
    <t>790</t>
  </si>
  <si>
    <t>Demontáže PSV</t>
  </si>
  <si>
    <t>161</t>
  </si>
  <si>
    <t>766691914</t>
  </si>
  <si>
    <t>Vyvěšení dřevěných křídel dveří pl do 2 m2</t>
  </si>
  <si>
    <t>-963315810</t>
  </si>
  <si>
    <t>162</t>
  </si>
  <si>
    <t>767581802</t>
  </si>
  <si>
    <t>Demontáž podhledu lamel</t>
  </si>
  <si>
    <t>-457482830</t>
  </si>
  <si>
    <t>Demontáž podhledů lamel</t>
  </si>
  <si>
    <t>dle nových podhledů</t>
  </si>
  <si>
    <t>6,16+84,00+45,00+233,00+306,00</t>
  </si>
  <si>
    <t>163</t>
  </si>
  <si>
    <t>767582800</t>
  </si>
  <si>
    <t>Demontáž roštu podhledu</t>
  </si>
  <si>
    <t>741294132</t>
  </si>
  <si>
    <t>Demontáž podhledů roštů</t>
  </si>
  <si>
    <t>164</t>
  </si>
  <si>
    <t>776201812</t>
  </si>
  <si>
    <t>Demontáž lepených povlakových podlah s podložkou ručně</t>
  </si>
  <si>
    <t>802130398</t>
  </si>
  <si>
    <t>Demontáž povlakových podlahovin lepených ručně s podložkou</t>
  </si>
  <si>
    <t>"původní m.č.406-408,413,416,417,420,425,426,428,431,433,435,437,439,442,443,444,446,448,451" 592,00</t>
  </si>
  <si>
    <t>165</t>
  </si>
  <si>
    <t>776410811</t>
  </si>
  <si>
    <t>Odstranění soklíků a lišt pryžových nebo plastových</t>
  </si>
  <si>
    <t>-909530210</t>
  </si>
  <si>
    <t>Demontáž soklíků nebo lišt pryžových nebo plastových</t>
  </si>
  <si>
    <t>02 - ZTI</t>
  </si>
  <si>
    <t xml:space="preserve">    9 - Ostatní konstrukce a práce, bourání</t>
  </si>
  <si>
    <t xml:space="preserve">    997 - Přesun sutě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</si>
  <si>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</si>
  <si>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</si>
  <si>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</si>
  <si>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</si>
  <si>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>346244353</t>
  </si>
  <si>
    <t>Obezdívka koupelnových van ploch rovných tl 75 mm z pórobetonových přesných příčkovek hladkých</t>
  </si>
  <si>
    <t>Obezdívka koupelnových van ploch rovných z přesných pórobetonových tvárnic, na tenké maltové lože tl. 75 mm</t>
  </si>
  <si>
    <t xml:space="preserve">(1,50+0,70+1,50)*0,60   </t>
  </si>
  <si>
    <t>346244371</t>
  </si>
  <si>
    <t>Zazdívka o tl 140 mm rýh, nik nebo kapes z cihel pálených</t>
  </si>
  <si>
    <t>Zazdívka rýh, potrubí, nik (výklenků) nebo kapes z pálených cihel na maltu tl. 140 mm</t>
  </si>
  <si>
    <t xml:space="preserve">(232,00+320,00)*0,20   </t>
  </si>
  <si>
    <t>Ostatní konstrukce a práce, bourání</t>
  </si>
  <si>
    <t xml:space="preserve">2,30 " obezdívka vany   </t>
  </si>
  <si>
    <t>974031154</t>
  </si>
  <si>
    <t>Vysekání rýh ve zdivu cihelném hl do 100 mm š do 150 mm</t>
  </si>
  <si>
    <t>Vysekání rýh ve zdivu cihelném na maltu vápennou nebo vápenocementovou do hl. 100 mm a šířky do 150 mm</t>
  </si>
  <si>
    <t>997</t>
  </si>
  <si>
    <t>Přesun sutě</t>
  </si>
  <si>
    <t>-258110517</t>
  </si>
  <si>
    <t>997013501</t>
  </si>
  <si>
    <t>Odvoz suti a vybouraných hmot na skládku nebo meziskládku do 1 km se složením</t>
  </si>
  <si>
    <t>Odvoz suti a vybouraných hmot na skládku nebo meziskládku se složením, na vzdálenost do 1 km</t>
  </si>
  <si>
    <t>17,193*6 'Přepočtené koeficientem množství</t>
  </si>
  <si>
    <t>1016795439</t>
  </si>
  <si>
    <t>721</t>
  </si>
  <si>
    <t>Zdravotechnika - vnitřní kanalizace</t>
  </si>
  <si>
    <t>721171808</t>
  </si>
  <si>
    <t>Demontáž potrubí z PVC do D 114</t>
  </si>
  <si>
    <t>Demontáž potrubí z novodurových trub odpadních nebo připojovacích přes 75 do D 114</t>
  </si>
  <si>
    <t xml:space="preserve">232,00   </t>
  </si>
  <si>
    <t>721174042</t>
  </si>
  <si>
    <t>Potrubí kanalizační z PP připojovací systém HT DN 40</t>
  </si>
  <si>
    <t>Potrubí z plastových trub polypropylenové [HT systém] připojovací DN 40</t>
  </si>
  <si>
    <t xml:space="preserve">36,0 " odvod kondenzátu   </t>
  </si>
  <si>
    <t xml:space="preserve">4,0 " připojovací potrubí   </t>
  </si>
  <si>
    <t xml:space="preserve">Součet   </t>
  </si>
  <si>
    <t>721174043</t>
  </si>
  <si>
    <t>Potrubí kanalizační z PP připojovací systém HT DN 50</t>
  </si>
  <si>
    <t>Potrubí z plastových trub polypropylenové [HT systém] připojovací DN 50</t>
  </si>
  <si>
    <t xml:space="preserve">49,25   </t>
  </si>
  <si>
    <t>721174044</t>
  </si>
  <si>
    <t>Potrubí kanalizační z PP připojovací systém HT DN 70</t>
  </si>
  <si>
    <t>Potrubí z plastových trub polypropylenové [HT systém] připojovací DN 70</t>
  </si>
  <si>
    <t>2,70+22,0+1,5</t>
  </si>
  <si>
    <t>721174045</t>
  </si>
  <si>
    <t>Potrubí kanalizační z PP připojovací systém HT DN 100</t>
  </si>
  <si>
    <t>Potrubí z plastových trub polypropylenové [HT systém] připojovací DN 100</t>
  </si>
  <si>
    <t xml:space="preserve">16,20+77,0   </t>
  </si>
  <si>
    <t>721175002</t>
  </si>
  <si>
    <t>Potrubí kanalizační plastové připojovací zvuk tlumící vícevrstvé systém FRIAPHON DN 70</t>
  </si>
  <si>
    <t>Potrubí z plastových trub tlumící zvuk dvouvrstvé [FRIAPHON systém] připojovací DN 70</t>
  </si>
  <si>
    <t xml:space="preserve">9,0   </t>
  </si>
  <si>
    <t>548890120</t>
  </si>
  <si>
    <t>prvek montážní závěs ZV, pozink</t>
  </si>
  <si>
    <t>závěs pro vzduchotechnické potrubí kruhového průřezu, pozink</t>
  </si>
  <si>
    <t xml:space="preserve">9,00 " zavěsy pro připojovací potrubí  DN 70   </t>
  </si>
  <si>
    <t xml:space="preserve">36,00 " závěsy po potrubí odvodu kondenzátu DN 40   </t>
  </si>
  <si>
    <t>551613160R</t>
  </si>
  <si>
    <t>uzávěrka zápachová HL 136 N DN40</t>
  </si>
  <si>
    <t xml:space="preserve">8,00   </t>
  </si>
  <si>
    <t>721194104</t>
  </si>
  <si>
    <t>Vyvedení a upevnění odpadních výpustek DN 40</t>
  </si>
  <si>
    <t>Vyměření přípojek na potrubí vyvedení a upevnění odpadních výpustek DN 40</t>
  </si>
  <si>
    <t>17,00+2,00+2,00+1,00</t>
  </si>
  <si>
    <t>721194105</t>
  </si>
  <si>
    <t>Vyvedení a upevnění odpadních výpustek DN 50</t>
  </si>
  <si>
    <t>Vyměření přípojek na potrubí vyvedení a upevnění odpadních výpustek DN 50</t>
  </si>
  <si>
    <t xml:space="preserve">1,00+8,00+3,00   </t>
  </si>
  <si>
    <t>721194109</t>
  </si>
  <si>
    <t>Vyvedení a upevnění odpadních výpustek DN 100</t>
  </si>
  <si>
    <t>Vyměření přípojek na potrubí vyvedení a upevnění odpadních výpustek DN 100</t>
  </si>
  <si>
    <t xml:space="preserve">13,00+2,00+1,00   </t>
  </si>
  <si>
    <t>721211911</t>
  </si>
  <si>
    <t>Montáž vpustí podlahových DN 40/50</t>
  </si>
  <si>
    <t>Podlahové vpusti montáž podlahových vpustí DN 40/50</t>
  </si>
  <si>
    <t xml:space="preserve">1,00   </t>
  </si>
  <si>
    <t>551617250R</t>
  </si>
  <si>
    <t>uzávěrka zápachová podlahová DN50 mřížka nerezová</t>
  </si>
  <si>
    <t>721212112</t>
  </si>
  <si>
    <t>Odtokový sprchový žlab délky 800 mm s krycím roštem a zápachovou uzávěrkou</t>
  </si>
  <si>
    <t>Odtokové sprchové žlaby se zápachovou uzávěrkou a krycím roštem délky 800 mm</t>
  </si>
  <si>
    <t>721274121</t>
  </si>
  <si>
    <t>Přivzdušňovací ventil vnitřní odpadních potrubí do DN 50</t>
  </si>
  <si>
    <t>Ventily přivzdušňovací odpadních potrubí vnitřní od DN 32 do DN 50</t>
  </si>
  <si>
    <t>727121133</t>
  </si>
  <si>
    <t>Protipožární ochranné manžety z jedné strany dělící konstrukce požární odolnost EI 120 D 75</t>
  </si>
  <si>
    <t xml:space="preserve">4,0   </t>
  </si>
  <si>
    <t>727121135</t>
  </si>
  <si>
    <t>Protipožární ochranné manžety z jedné strany dělící konstrukce požární odolnost EI 120 D 110</t>
  </si>
  <si>
    <t xml:space="preserve">16,00   </t>
  </si>
  <si>
    <t>751526355</t>
  </si>
  <si>
    <t>Mtž odbočky oboustranné do plast potrubí kruh bez příruby D do 100 mm</t>
  </si>
  <si>
    <t>Montáž odbočky oboustranné do plastového potrubí kruhového bez příruby, průměru do 100 mm</t>
  </si>
  <si>
    <t xml:space="preserve">4,00   </t>
  </si>
  <si>
    <t>286156410R</t>
  </si>
  <si>
    <t>odbočka rohová HTEP úhel 45°, 67°,89°,  DN 110/110/75</t>
  </si>
  <si>
    <t>877260330</t>
  </si>
  <si>
    <t>Montáž spojek na potrubí z PP trub hladkých plnostěnných DN 100</t>
  </si>
  <si>
    <t>Montáž tvarovek na kanalizačním plastovém potrubí z polypropylenu PP hladkého plnostěnného spojek nebo redukcí DN 100</t>
  </si>
  <si>
    <t xml:space="preserve">4,0 " přechod HT 75 / litina   </t>
  </si>
  <si>
    <t xml:space="preserve">14,00 " přechod HT 100 / litina   </t>
  </si>
  <si>
    <t xml:space="preserve">13,00 " souprava HL 807 DN75   </t>
  </si>
  <si>
    <t>551618560R</t>
  </si>
  <si>
    <t>přechod z plastových trub na litinové DN 75</t>
  </si>
  <si>
    <t>551618570R</t>
  </si>
  <si>
    <t>přechod z plastových trub na litinové DN 110</t>
  </si>
  <si>
    <t xml:space="preserve">14,00   </t>
  </si>
  <si>
    <t>562312210</t>
  </si>
  <si>
    <t>souprava ventilační střešní plastová HL807 DN75</t>
  </si>
  <si>
    <t>souprava ventilační střešní plastová DN75</t>
  </si>
  <si>
    <t>Poznámka k položce:
Souprava větrací hlavice DN75</t>
  </si>
  <si>
    <t xml:space="preserve">13,00   </t>
  </si>
  <si>
    <t>998721203</t>
  </si>
  <si>
    <t>Přesun hmot procentní pro vnitřní kanalizace v objektech v do 24 m</t>
  </si>
  <si>
    <t>%</t>
  </si>
  <si>
    <t>394689255</t>
  </si>
  <si>
    <t>Přesun hmot pro vnitřní kanalizace stanovený procentní sazbou (%) z ceny vodorovná dopravní vzdálenost do 50 m v objektech výšky přes 12 do 24 m</t>
  </si>
  <si>
    <t>722</t>
  </si>
  <si>
    <t>Zdravotechnika - vnitřní vodovod</t>
  </si>
  <si>
    <t>722130801</t>
  </si>
  <si>
    <t>Demontáž potrubí ocelové pozinkované závitové do DN 25</t>
  </si>
  <si>
    <t>Demontáž potrubí z ocelových trubek pozinkovaných závitových do DN 25</t>
  </si>
  <si>
    <t xml:space="preserve">320,00   </t>
  </si>
  <si>
    <t>722174022</t>
  </si>
  <si>
    <t>Potrubí vodovodní plastové PPR svar polyfuze PN 20 D 20 x 3,4 mm</t>
  </si>
  <si>
    <t>Potrubí z plastových trubek z polypropylenu (PPR) svařovaných polyfuzně PN 20 (SDR 6) D 20 x 3,4</t>
  </si>
  <si>
    <t xml:space="preserve">150,00 " trubní vedení   </t>
  </si>
  <si>
    <t xml:space="preserve">62,25 " připojení zařizovacích předmětů   </t>
  </si>
  <si>
    <t>2,00  "  dvojdřez m.č.427</t>
  </si>
  <si>
    <t>286543440</t>
  </si>
  <si>
    <t>přechodka kov s převlečnou maticí 20 x 1"</t>
  </si>
  <si>
    <t>Poznámka k položce:
WAVIN, kód výrobku: SZM02032XX</t>
  </si>
  <si>
    <t xml:space="preserve">2,00   </t>
  </si>
  <si>
    <t>722174023</t>
  </si>
  <si>
    <t>Potrubí vodovodní plastové PPR svar polyfuze PN 20 D 25 x 4,2 mm</t>
  </si>
  <si>
    <t>Potrubí z plastových trubek z polypropylenu (PPR) svařovaných polyfuzně PN 20 (SDR 6) D 25 x 4,2</t>
  </si>
  <si>
    <t xml:space="preserve">90,00   </t>
  </si>
  <si>
    <t>286543450</t>
  </si>
  <si>
    <t>přechodka kov s převlečnou maticí 25 x 1"</t>
  </si>
  <si>
    <t>Poznámka k položce:
WAVIN, kód výrobku: SZM02532XX</t>
  </si>
  <si>
    <t xml:space="preserve">22,00   </t>
  </si>
  <si>
    <t>722181221</t>
  </si>
  <si>
    <t>Ochrana vodovodního potrubí přilepenými termoizolačními trubicemi z PE tl do 9 mm DN do 22 mm</t>
  </si>
  <si>
    <t>Ochrana potrubí termoizolačními trubicemi z pěnového polyetylenu PE přilepenými v příčných a podélných spojích, tloušťky izolace přes 6 do 9 mm, vnitřního průměru izolace DN do 22 mm</t>
  </si>
  <si>
    <t xml:space="preserve">214,25   </t>
  </si>
  <si>
    <t>722181222</t>
  </si>
  <si>
    <t>Ochrana vodovodního potrubí přilepenými termoizolačními trubicemi z PE tl do 9 mm DN do 45 mm</t>
  </si>
  <si>
    <t>Ochrana potrubí termoizolačními trubicemi z pěnového polyetylenu PE přilepenými v příčných a podélných spojích, tloušťky izolace přes 6 do 9 mm, vnitřního průměru izolace DN přes 22 do 45 mm</t>
  </si>
  <si>
    <t>722220152</t>
  </si>
  <si>
    <t>Nástěnka závitová plastová PPR PN 20 DN 20 x G 1/2</t>
  </si>
  <si>
    <t>Armatury s jedním závitem plastové (PPR) PN 20 (SDR 6) DN 20 x G 1/2</t>
  </si>
  <si>
    <t>83,00+2,00</t>
  </si>
  <si>
    <t>722232044</t>
  </si>
  <si>
    <t>Kohout kulový přímý G 3/4 PN 42 do 185°C vnitřní závit</t>
  </si>
  <si>
    <t>Armatury se dvěma závity kulové kohouty PN 42 do 185  st.C přímé vnitřní závit [R 250 D Giacomini] G 3/4</t>
  </si>
  <si>
    <t xml:space="preserve">3,00+2,00   </t>
  </si>
  <si>
    <t>722232045</t>
  </si>
  <si>
    <t>Kohout kulový přímý G 1 PN 42 do 185°C vnitřní závit</t>
  </si>
  <si>
    <t>Armatury se dvěma závity kulové kohouty PN 42 do 185  st.C přímé vnitřní závit [R 250 D Giacomini] G 1</t>
  </si>
  <si>
    <t>725819401</t>
  </si>
  <si>
    <t>Montáž ventilů rohových G 1/2 s připojovací trubičkou</t>
  </si>
  <si>
    <t>soubor</t>
  </si>
  <si>
    <t>Ventily montáž ventilů ostatních typů rohových s připojovací trubičkou G 1/2</t>
  </si>
  <si>
    <t>(2,0+2,0+17,0+3,0)*2+1,0+2,0</t>
  </si>
  <si>
    <t>551410400</t>
  </si>
  <si>
    <t>ventil rohový mosazný 1TE66 DN 15 1/2"</t>
  </si>
  <si>
    <t>ventil rohový mosazný DN 15 1/2"</t>
  </si>
  <si>
    <t>49,00+2,00</t>
  </si>
  <si>
    <t>551908300</t>
  </si>
  <si>
    <t>flexi ohebná k baterii D 8 x 12 mm F 1/2" x M 10, 50 cm</t>
  </si>
  <si>
    <t>Poznámka k položce:
IVAR, ceníkový kód: 13601250</t>
  </si>
  <si>
    <t>51,0</t>
  </si>
  <si>
    <t>733111105</t>
  </si>
  <si>
    <t>Potrubí ocelové závitové bezešvé běžné nízkotlaké DN 25</t>
  </si>
  <si>
    <t>Potrubí z trubek ocelových závitových bezešvých běžných nízkotlakých DN 25</t>
  </si>
  <si>
    <t>892233122</t>
  </si>
  <si>
    <t>Proplach a dezinfekce vodovodního potrubí DN od 40 do 70</t>
  </si>
  <si>
    <t xml:space="preserve">308,5   </t>
  </si>
  <si>
    <t>892241111</t>
  </si>
  <si>
    <t>Tlaková zkouška vodou potrubí do 80</t>
  </si>
  <si>
    <t>Tlakové zkoušky vodou na potrubí DN do 80</t>
  </si>
  <si>
    <t xml:space="preserve">308,50   </t>
  </si>
  <si>
    <t>998722203</t>
  </si>
  <si>
    <t>Přesun hmot procentní pro vnitřní vodovod v objektech v do 24 m</t>
  </si>
  <si>
    <t>-264453718</t>
  </si>
  <si>
    <t>Přesun hmot pro vnitřní vodovod stanovený procentní sazbou (%) z ceny vodorovná dopravní vzdálenost do 50 m v objektech výšky přes 12 do 24 m</t>
  </si>
  <si>
    <t>723</t>
  </si>
  <si>
    <t>Zdravotechnika - vnitřní plynovod</t>
  </si>
  <si>
    <t>723181011</t>
  </si>
  <si>
    <t>Potrubí měděné polotvrdé spojované lisováním DN 12 ZTI</t>
  </si>
  <si>
    <t>Potrubí z měděných trubek polotvrdých, spojovaných lisováním (mapress) DN 12</t>
  </si>
  <si>
    <t xml:space="preserve">3*0,50*10" úprava vývodů mediálních plynů   </t>
  </si>
  <si>
    <t xml:space="preserve">3*0,5*10 " výústka   </t>
  </si>
  <si>
    <t>725759703</t>
  </si>
  <si>
    <t>Montáž ventilu laboratorního pro tlakový plyn</t>
  </si>
  <si>
    <t>Laboratorní armatury montáž ventilů pro tlakové plyny</t>
  </si>
  <si>
    <t xml:space="preserve">3,00+6,00   </t>
  </si>
  <si>
    <t>551344810R</t>
  </si>
  <si>
    <t>plynový kulový kohout pro Cu trubky DN 15</t>
  </si>
  <si>
    <t>733290801</t>
  </si>
  <si>
    <t>Demontáž potrubí měděného do D 35x1,5 mm</t>
  </si>
  <si>
    <t>Demontáž potrubí z trubek měděných D do 35/1,5</t>
  </si>
  <si>
    <t xml:space="preserve">30,00   </t>
  </si>
  <si>
    <t>733291902</t>
  </si>
  <si>
    <t>Propojení potrubí měděného při opravě D 15x1 mm</t>
  </si>
  <si>
    <t>Opravy rozvodů potrubí z trubek měděných propojení potrubí D 15/1</t>
  </si>
  <si>
    <t xml:space="preserve">3*10   </t>
  </si>
  <si>
    <t>998723203</t>
  </si>
  <si>
    <t>Přesun hmot procentní pro vnitřní plynovod v objektech v do 24 m</t>
  </si>
  <si>
    <t>-1987814271</t>
  </si>
  <si>
    <t>Přesun hmot pro vnitřní plynovod stanovený procentní sazbou (%) z ceny vodorovná dopravní vzdálenost do 50 m v objektech výšky přes 12 do 24 m</t>
  </si>
  <si>
    <t>725</t>
  </si>
  <si>
    <t>Zdravotechnika - zařizovací předměty</t>
  </si>
  <si>
    <t>725110811</t>
  </si>
  <si>
    <t>Demontáž klozetů splachovací s nádrží</t>
  </si>
  <si>
    <t>Demontáž klozetů splachovacích s nádrží nebo tlakovým splachovačem</t>
  </si>
  <si>
    <t>725112173</t>
  </si>
  <si>
    <t>Kombi klozeti s hlubokým splachováním zvýšený odpad svislý</t>
  </si>
  <si>
    <t>Zařízení záchodů kombi klozety s hlubokým splachováním zvýšený 50 cm s odpadem svislým</t>
  </si>
  <si>
    <t>725210821</t>
  </si>
  <si>
    <t>Demontáž umyvadel bez výtokových armatur</t>
  </si>
  <si>
    <t>Demontáž umyvadel bez výtokových armatur umyvadel</t>
  </si>
  <si>
    <t xml:space="preserve">18,00   </t>
  </si>
  <si>
    <t>725211602</t>
  </si>
  <si>
    <t>Umyvadlo keramické připevněné na stěnu šrouby bílé bez krytu na sifon 550 mm</t>
  </si>
  <si>
    <t>Umyvadla keramická bez výtokových armatur se zápachovou uzávěrkou připevněná na stěnu šrouby bílá bez sloupu nebo krytu na sifon 550 mm</t>
  </si>
  <si>
    <t xml:space="preserve">17,00   </t>
  </si>
  <si>
    <t>725211661</t>
  </si>
  <si>
    <t>Umyvadlo keramické zápustné bílé 550 mm bez skříňky</t>
  </si>
  <si>
    <t>Umyvadla keramická bez výtokových armatur zápustná bílá 550 mm</t>
  </si>
  <si>
    <t>725219102</t>
  </si>
  <si>
    <t>Montáž umyvadla připevněného na šrouby do zdiva</t>
  </si>
  <si>
    <t>Umyvadla montáž umyvadel ostatních typů na šrouby do zdiva</t>
  </si>
  <si>
    <t>642110230</t>
  </si>
  <si>
    <t>umyvadlo keramické závěsné bezbariérové MIO 64 x 55 cm bílé</t>
  </si>
  <si>
    <t>umyvadlo keramické závěsné bezbariérové 64 x 55 cm bílé</t>
  </si>
  <si>
    <t>725220841</t>
  </si>
  <si>
    <t>Demontáž van ocelová rohová</t>
  </si>
  <si>
    <t>Demontáž van ocelových rohových</t>
  </si>
  <si>
    <t>725229102</t>
  </si>
  <si>
    <t>Montáž vany se zápachovou uzávěrkou ocelové</t>
  </si>
  <si>
    <t>Vany bez výtokových armatur montáž van se zápachovou uzávěrkou ocelových</t>
  </si>
  <si>
    <t>552205000</t>
  </si>
  <si>
    <t>vana plechová smaltovaná bílá RIGA 150 x 70 cm</t>
  </si>
  <si>
    <t>vana plechová smaltovaná bílá 150 x 70 cm</t>
  </si>
  <si>
    <t>Poznámka k položce:
číslo výrobku: 234050</t>
  </si>
  <si>
    <t>552205000R</t>
  </si>
  <si>
    <t>nohy pro vanu 150 x 70 cm</t>
  </si>
  <si>
    <t>551449470</t>
  </si>
  <si>
    <t>baterie vanová Oras nástěnná páková Safira New 1040U-NEW 150mm chrom</t>
  </si>
  <si>
    <t>baterie vanová a sprchová nástěnná páková 150mm chrom</t>
  </si>
  <si>
    <t>725240812</t>
  </si>
  <si>
    <t>Demontáž vaniček sprchových bez výtokových armatur</t>
  </si>
  <si>
    <t>Demontáž sprchových kabin a vaniček bez výtokových armatur vaniček</t>
  </si>
  <si>
    <t xml:space="preserve">5,00   </t>
  </si>
  <si>
    <t>725291211</t>
  </si>
  <si>
    <t>Doplňky zařízení koupelen a záchodů keramické mýdelník jednoduchý</t>
  </si>
  <si>
    <t>551455470</t>
  </si>
  <si>
    <t>sprchový set Hydra 391 s talířovou sprchou (výkyvná) a mýdelníkem d=238mm chrom</t>
  </si>
  <si>
    <t>sprchový set s talířovou sprchou (výkyvná) a mýdelníkem d=238mm chrom</t>
  </si>
  <si>
    <t xml:space="preserve">8,00+1,00   </t>
  </si>
  <si>
    <t>725291642</t>
  </si>
  <si>
    <t>Doplňky zařízení koupelen a záchodů nerezové sedačky do sprchy</t>
  </si>
  <si>
    <t>725311121</t>
  </si>
  <si>
    <t>Dřez jednoduchý nerezový se zápachovou uzávěrkou s odkapávací plochou 560x480 mm a miskou</t>
  </si>
  <si>
    <t>Dřezy bez výtokových armatur jednoduché se zápachovou uzávěrkou nerezové s odkapávací plochou 560x480 mm a miskou</t>
  </si>
  <si>
    <t xml:space="preserve">3,0   </t>
  </si>
  <si>
    <t>725319111</t>
  </si>
  <si>
    <t>Montáž dřezu ostatních typů</t>
  </si>
  <si>
    <t>-1785232434</t>
  </si>
  <si>
    <t>Dřezy bez výtokových armatur montáž dřezů ostatních typů</t>
  </si>
  <si>
    <t>552313500</t>
  </si>
  <si>
    <t>dvoudřez nerez 900 typ 501 900x600</t>
  </si>
  <si>
    <t>-972002884</t>
  </si>
  <si>
    <t>dvoudřez nerez nástavný lesklý 900 x 600 mm</t>
  </si>
  <si>
    <t>Poznámka k položce:
Výtokové otvory : 1 1/2´´</t>
  </si>
  <si>
    <t>725331111</t>
  </si>
  <si>
    <t>Výlevka bez výtokových armatur keramická se sklopnou plastovou mřížkou 425 mm</t>
  </si>
  <si>
    <t>Výlevky bez výtokových armatur a splachovací nádrže keramické se sklopnou plastovou mřížkou 425 mm</t>
  </si>
  <si>
    <t>725821312</t>
  </si>
  <si>
    <t>Baterie dřezové nástěnné pákové s otáčivým kulatým ústím a délkou ramínka 300 mm</t>
  </si>
  <si>
    <t>1,00+1,00</t>
  </si>
  <si>
    <t>725821326</t>
  </si>
  <si>
    <t>Baterie dřezové stojánkové pákové s otáčivým kulatým ústím a délkou ramínka 265 mm</t>
  </si>
  <si>
    <t>Baterie dřezové stojánkové pákové s otáčivým ústím a délkou ramínka 265 mm</t>
  </si>
  <si>
    <t xml:space="preserve">3,00   </t>
  </si>
  <si>
    <t>725822612</t>
  </si>
  <si>
    <t>Baterie umyvadlové stojánkové pákové s výpustí</t>
  </si>
  <si>
    <t xml:space="preserve">17,00+2,00+2,00   </t>
  </si>
  <si>
    <t>725841311</t>
  </si>
  <si>
    <t>Baterie sprchové nástěnné pákové</t>
  </si>
  <si>
    <t xml:space="preserve">8,0   </t>
  </si>
  <si>
    <t>725861102</t>
  </si>
  <si>
    <t>Zápachová uzávěrka pro umyvadla DN 40</t>
  </si>
  <si>
    <t>Zápachové uzávěrky zařizovacích předmětů pro umyvadla DN 40 [HL 132/40]</t>
  </si>
  <si>
    <t>725862103</t>
  </si>
  <si>
    <t>Zápachová uzávěrka pro dřezy DN 40/50</t>
  </si>
  <si>
    <t>Zápachové uzávěrky zařizovacích předmětů pro dřezy DN 40/50 [HL 100G]</t>
  </si>
  <si>
    <t xml:space="preserve">1,00 " příslušenství výlevky   </t>
  </si>
  <si>
    <t>1,00 " dvojdřez</t>
  </si>
  <si>
    <t>726141031</t>
  </si>
  <si>
    <t>Instalační předstěna - klozet závěsný v 980 mm s ovládáním zepředu a shora do kombinovaných stěn</t>
  </si>
  <si>
    <t>Předstěnové instalační systémy do kombinovaných stěn [GEBERIT] do masivních nebo lehkých stěn s kovovou konstrukcí pro závěsné klozety ovládání zepředu a shora stavební výška 980 mm</t>
  </si>
  <si>
    <t>642360110</t>
  </si>
  <si>
    <t>klozet keramický závěsný hluboké splachování (MIO 820711) bílý</t>
  </si>
  <si>
    <t>klozet závěsný keramický hluboké splachování bílý 350x560x360 mm</t>
  </si>
  <si>
    <t>551673940</t>
  </si>
  <si>
    <t>sedátko záchodové TOPOLINO Antibak - Duroplast- univerzální bílé</t>
  </si>
  <si>
    <t>166</t>
  </si>
  <si>
    <t>sedátko záchodové antibakteriální duroplastové bílé</t>
  </si>
  <si>
    <t xml:space="preserve">2,00+13,00   </t>
  </si>
  <si>
    <t>998725203</t>
  </si>
  <si>
    <t>Přesun hmot procentní pro zařizovací předměty v objektech v do 24 m</t>
  </si>
  <si>
    <t>-858432210</t>
  </si>
  <si>
    <t>Přesun hmot pro zařizovací předměty stanovený procentní sazbou (%) z ceny vodorovná dopravní vzdálenost do 50 m v objektech výšky přes 12 do 24 m</t>
  </si>
  <si>
    <t>03 - Úpravy otopné soustavy</t>
  </si>
  <si>
    <t>65606426</t>
  </si>
  <si>
    <t xml:space="preserve">Tomáš Hanzlík </t>
  </si>
  <si>
    <t>HSV -  Práce a dodávky HSV</t>
  </si>
  <si>
    <t xml:space="preserve">    3 -  Svislé a kompletní konstrukce</t>
  </si>
  <si>
    <t xml:space="preserve">    6 -  Úpravy povrchu, podlahy, osazení</t>
  </si>
  <si>
    <t xml:space="preserve">    9 -  Ostatní konstrukce a práce, bourání</t>
  </si>
  <si>
    <t xml:space="preserve">    99 -  Přesun hmot</t>
  </si>
  <si>
    <t>PSV -  Práce a dodávky PSV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</si>
  <si>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</si>
  <si>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</si>
  <si>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</si>
  <si>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 Dokončovací práce</t>
  </si>
  <si>
    <t>OST -  Ostatní</t>
  </si>
  <si>
    <t xml:space="preserve">    786 -  Dokončovací práce</t>
  </si>
  <si>
    <t xml:space="preserve"> Práce a dodávky HSV</t>
  </si>
  <si>
    <t xml:space="preserve"> Svislé a kompletní konstrukce</t>
  </si>
  <si>
    <t>340236212</t>
  </si>
  <si>
    <t>Zazdívka otvorů pl do 0,09 m2 v příčkách nebo stěnách z cihel tl přes 100 mm</t>
  </si>
  <si>
    <t>859599985</t>
  </si>
  <si>
    <t>Zazdívka otvorů v příčkách nebo stěnách plochy přes 0,0225 m2 do 0,09 m2 cihlami pálenými, tl. přes 100 mm</t>
  </si>
  <si>
    <t xml:space="preserve"> Úpravy povrchu, podlahy, osazení</t>
  </si>
  <si>
    <t>612325201</t>
  </si>
  <si>
    <t>Vápenocementová hrubá omítka malých ploch do 0,09 m2 na stěnách</t>
  </si>
  <si>
    <t>300749740</t>
  </si>
  <si>
    <t>Vápenocementová nebo vápenná omítka jednotlivých malých ploch hrubá na stěnách, plochy jednotlivě do 0,09 m2</t>
  </si>
  <si>
    <t xml:space="preserve"> Ostatní konstrukce a práce, bourání</t>
  </si>
  <si>
    <t>971033251</t>
  </si>
  <si>
    <t>Vybourání otvorů ve zdivu cihelném pl do 0,0225 m2 na MVC nebo MV tl do 450 mm</t>
  </si>
  <si>
    <t>1546275309</t>
  </si>
  <si>
    <t>Vybourání otvorů ve zdivu základovém nebo nadzákladovém z cihel, tvárnic, příčkovek z cihel pálených na maltu vápennou nebo vápenocementovou plochy do 0,0225 m2, tl. do 450 mm</t>
  </si>
  <si>
    <t>-1634815848</t>
  </si>
  <si>
    <t>2858532</t>
  </si>
  <si>
    <t>-618937259</t>
  </si>
  <si>
    <t>2,51*6 'Přepočtené koeficientem množství</t>
  </si>
  <si>
    <t>2129765487</t>
  </si>
  <si>
    <t xml:space="preserve"> Přesun hmot</t>
  </si>
  <si>
    <t>1052185203</t>
  </si>
  <si>
    <t xml:space="preserve"> Práce a dodávky PSV</t>
  </si>
  <si>
    <t>inf.cena</t>
  </si>
  <si>
    <t>Montáž izolace návlekové lepené pro potrubí + pomocný materiál</t>
  </si>
  <si>
    <t>1974677220</t>
  </si>
  <si>
    <t>005631966106</t>
  </si>
  <si>
    <t xml:space="preserve">Návlekové izolační trubice  - Průměr 22mm, síla stěny 32mm </t>
  </si>
  <si>
    <t>-486803956</t>
  </si>
  <si>
    <t>-1355899451</t>
  </si>
  <si>
    <t>-1380703846</t>
  </si>
  <si>
    <t>733</t>
  </si>
  <si>
    <t>Ústřední vytápění - rozvodné potrubí</t>
  </si>
  <si>
    <t>733110803</t>
  </si>
  <si>
    <t>Demontáž potrubí ocelového závitového do DN 15</t>
  </si>
  <si>
    <t>-1169849202</t>
  </si>
  <si>
    <t>Demontáž potrubí z trubek ocelových závitových DN do 15</t>
  </si>
  <si>
    <t>733110806</t>
  </si>
  <si>
    <t>Demontáž potrubí ocelového závitového do DN 32</t>
  </si>
  <si>
    <t>159860637</t>
  </si>
  <si>
    <t>Demontáž potrubí z trubek ocelových závitových DN přes 15 do 32</t>
  </si>
  <si>
    <t>733111103</t>
  </si>
  <si>
    <t>Potrubí ocelové závitové bezešvé běžné nízkotlaké DN 15</t>
  </si>
  <si>
    <t>913861394</t>
  </si>
  <si>
    <t>Potrubí z trubek ocelových závitových bezešvých běžných nízkotlakých DN 15</t>
  </si>
  <si>
    <t>733111104</t>
  </si>
  <si>
    <t>Potrubí ocelové závitové bezešvé běžné nízkotlaké DN 20</t>
  </si>
  <si>
    <t>1572860778</t>
  </si>
  <si>
    <t>Potrubí z trubek ocelových závitových bezešvých běžných nízkotlakých DN 20</t>
  </si>
  <si>
    <t>-642031971</t>
  </si>
  <si>
    <t>733190107</t>
  </si>
  <si>
    <t>Zkouška těsnosti potrubí ocelové závitové do DN 40</t>
  </si>
  <si>
    <t>-1784289999</t>
  </si>
  <si>
    <t>Zkoušky těsnosti potrubí, manžety prostupové z trubek ocelových zkoušky těsnosti potrubí (za provozu) z trubek ocelových závitových DN do 40</t>
  </si>
  <si>
    <t>733191111</t>
  </si>
  <si>
    <t>Manžeta prostupová pro ocelové potrubí do DN 20</t>
  </si>
  <si>
    <t>1256353530</t>
  </si>
  <si>
    <t>Zkoušky těsnosti potrubí, manžety prostupové z trubek ocelových manžety prostupové pro trubky DN do 20</t>
  </si>
  <si>
    <t>733191903</t>
  </si>
  <si>
    <t>Montáž potrubí ocelového závitového běžného nebo zesíleného při opravě DN 15</t>
  </si>
  <si>
    <t>820998841</t>
  </si>
  <si>
    <t>Opravy rozvodů potrubí z trubek ocelových závitových normálních i zesílených montáž DN 15</t>
  </si>
  <si>
    <t>733191904</t>
  </si>
  <si>
    <t>Montáž potrubí ocelového závitového běžného nebo zesíleného při opravě DN 20</t>
  </si>
  <si>
    <t>-51103872</t>
  </si>
  <si>
    <t>Opravy rozvodů potrubí z trubek ocelových závitových normálních i zesílených montáž DN 20</t>
  </si>
  <si>
    <t>733191905</t>
  </si>
  <si>
    <t>Montáž potrubí ocelového závitového běžného nebo zesíleného při opravě DN 25</t>
  </si>
  <si>
    <t>-331370855</t>
  </si>
  <si>
    <t>Opravy rozvodů potrubí z trubek ocelových závitových normálních i zesílených montáž DN 25</t>
  </si>
  <si>
    <t>733191923</t>
  </si>
  <si>
    <t>Navaření odbočky na potrubí ocelové závitové DN 15</t>
  </si>
  <si>
    <t>-1505675303</t>
  </si>
  <si>
    <t>Opravy rozvodů potrubí z trubek ocelových závitových normálních i zesílených navaření odbočky na stávající potrubí, odbočka DN 15</t>
  </si>
  <si>
    <t>998733103</t>
  </si>
  <si>
    <t>Přesun hmot tonážní pro rozvody potrubí v objektech v do 24 m</t>
  </si>
  <si>
    <t>-1267388348</t>
  </si>
  <si>
    <t>Přesun hmot pro rozvody potrubí stanovený z hmotnosti přesunovaného materiálu vodorovná dopravní vzdálenost do 50 m v objektech výšky přes 12 do 24 m</t>
  </si>
  <si>
    <t>998733181</t>
  </si>
  <si>
    <t>Příplatek k přesunu hmot tonážní 733 prováděný bez použití mechanizace</t>
  </si>
  <si>
    <t>-48500279</t>
  </si>
  <si>
    <t>Přesun hmot pro rozvody potrubí stanovený z hmotnosti přesunovaného materiálu Příplatek k cenám za přesun prováděný bez použití mechanizace pro jakoukoliv výšku objektu</t>
  </si>
  <si>
    <t>734</t>
  </si>
  <si>
    <t>Ústřední vytápění - armatury</t>
  </si>
  <si>
    <t>734200821</t>
  </si>
  <si>
    <t>Demontáž armatury závitové se dvěma závity do G 1/2</t>
  </si>
  <si>
    <t>1891593066</t>
  </si>
  <si>
    <t>Demontáž armatur závitových se dvěma závity do G 1/2</t>
  </si>
  <si>
    <t>734209102</t>
  </si>
  <si>
    <t>Montáž armatury závitové s jedním závitem G 3/8</t>
  </si>
  <si>
    <t>1026042704</t>
  </si>
  <si>
    <t>Montáž závitových armatur s 1 závitem G 3/8 (DN 10)</t>
  </si>
  <si>
    <t>734209113</t>
  </si>
  <si>
    <t>Montáž armatury závitové s dvěma závity G 1/2</t>
  </si>
  <si>
    <t>-122289820</t>
  </si>
  <si>
    <t>Montáž závitových armatur se 2 závity G 1/2 (DN 15)</t>
  </si>
  <si>
    <t>734499215</t>
  </si>
  <si>
    <t>Pro přednastavení demontáž a zpětná montáž hlavice</t>
  </si>
  <si>
    <t>-239582569</t>
  </si>
  <si>
    <t>005551963530B</t>
  </si>
  <si>
    <t>DANFOSS RA 2920 Termostatická hlavice s paroplynnou náplní a západkovým upevněním-pro veřejné budovy (zesílená)</t>
  </si>
  <si>
    <t>1458532389</t>
  </si>
  <si>
    <t>005551963506</t>
  </si>
  <si>
    <t>RA-N15  přímý DANFOSS Termostatický ventil</t>
  </si>
  <si>
    <t>443482185</t>
  </si>
  <si>
    <t>005551963522</t>
  </si>
  <si>
    <t>RLV  přímé regulační šroubení DANFOSS DN15</t>
  </si>
  <si>
    <t>657922438</t>
  </si>
  <si>
    <t>005551963112</t>
  </si>
  <si>
    <t>GIACOMINIÍ, R99, 3/8" : Automat.odvzduš. ventil</t>
  </si>
  <si>
    <t>-1362319032</t>
  </si>
  <si>
    <t>998734103</t>
  </si>
  <si>
    <t>Přesun hmot tonážní pro armatury v objektech v do 24 m</t>
  </si>
  <si>
    <t>688197761</t>
  </si>
  <si>
    <t>Přesun hmot pro armatury stanovený z hmotnosti přesunovaného materiálu vodorovná dopravní vzdálenost do 50 m v objektech výšky přes 12 do 24 m</t>
  </si>
  <si>
    <t>998734181</t>
  </si>
  <si>
    <t>Příplatek k přesunu hmot tonážní 734 prováděný bez použití mechanizace</t>
  </si>
  <si>
    <t>-412676224</t>
  </si>
  <si>
    <t>Přesun hmot pro armatury stanovený z hmotnosti přesunovaného materiálu Příplatek k cenám za přesun prováděný bez použití mechanizace pro jakoukoliv výšku objektu</t>
  </si>
  <si>
    <t>735</t>
  </si>
  <si>
    <t>Ústřední vytápění - otopná tělesa</t>
  </si>
  <si>
    <t>735151151H</t>
  </si>
  <si>
    <t>Otopné těleso panelové Korado Radik HYGIENE typ 10 výška/délka 500/400 mm</t>
  </si>
  <si>
    <t>1165864931</t>
  </si>
  <si>
    <t>735151355H</t>
  </si>
  <si>
    <t>Otopné těleso panelové Korado Radik HYGIENE typ 20S výška/délka 500/800 mm</t>
  </si>
  <si>
    <t>-413652718</t>
  </si>
  <si>
    <t>735151360H</t>
  </si>
  <si>
    <t>Otopné těleso panelové Korado Radik HYGIENE typ 20S výška/délka 500/1400 mm</t>
  </si>
  <si>
    <t>-1334123627</t>
  </si>
  <si>
    <t>735151361H</t>
  </si>
  <si>
    <t>Otopné těleso panelové Korado Radik HYGIENE typ 20S výška/délka 500/1600 mm</t>
  </si>
  <si>
    <t>1153992217</t>
  </si>
  <si>
    <t>735151362H</t>
  </si>
  <si>
    <t>Otopné těleso panelové Korado Radik HYGIENE typ 20S výška/délka 500/1800 mm</t>
  </si>
  <si>
    <t>-904516303</t>
  </si>
  <si>
    <t>735151363H</t>
  </si>
  <si>
    <t>Otopné těleso panelové Korado Radik  HYGIENE typ 20S výška/délka 500/2000 mm</t>
  </si>
  <si>
    <t>-772306973</t>
  </si>
  <si>
    <t>735151659H</t>
  </si>
  <si>
    <t>Otopné těleso panelové Korado Radik  HYGIENE typ 30 výška/délka 500/1200 mm</t>
  </si>
  <si>
    <t>883583165</t>
  </si>
  <si>
    <t>735151661H</t>
  </si>
  <si>
    <t>Otopné těleso panelové Korado Radik HYGIENE typ 30 výška/délka 500/1600 mm</t>
  </si>
  <si>
    <t>-404261865</t>
  </si>
  <si>
    <t>735151662H</t>
  </si>
  <si>
    <t>Otopné těleso panelové Korado Radik  HYGIENE typ 30 výška/délka 500/1800 mm</t>
  </si>
  <si>
    <t>807111434</t>
  </si>
  <si>
    <t>735151663H</t>
  </si>
  <si>
    <t>Otopné těleso panelové Korado Radik  HYGIENE typ 30 výška/délka 500/2000 mm</t>
  </si>
  <si>
    <t>-1059400093</t>
  </si>
  <si>
    <t>735151672H</t>
  </si>
  <si>
    <t>Otopné těleso panelové Korado Radik HYGIENE typ 30 výška/délka 600/500 mm</t>
  </si>
  <si>
    <t>606103032</t>
  </si>
  <si>
    <t>Otopná tělesa panelová PN 1,0 MPa, T do 110 st.C třídesková se třemi přídavnými přestupními plochami [KORADO Radik Klasik, typ 33] výšky tělesa 600 mm 500 mm / 1203 W stavební délky / výkonu</t>
  </si>
  <si>
    <t>735151673H</t>
  </si>
  <si>
    <t>Otopné těleso panelové Korado Radik  HYGIENE typ 30 výška/délka 600/600 mm</t>
  </si>
  <si>
    <t>-316422547</t>
  </si>
  <si>
    <t>735151683H</t>
  </si>
  <si>
    <t>Otopné těleso panelové Korado Radik  HYGIENE typ 30 výška/délka 600/2000 mm</t>
  </si>
  <si>
    <t>1151094541</t>
  </si>
  <si>
    <t>735111810</t>
  </si>
  <si>
    <t>Demontáž otopného tělesa litinového článkového</t>
  </si>
  <si>
    <t>-2133077727</t>
  </si>
  <si>
    <t>Demontáž otopných těles litinových článkových</t>
  </si>
  <si>
    <t>735159110</t>
  </si>
  <si>
    <t>Montáž otopných těles panelových jednořadých mimo těles Korado Radik délky do 1500 mm</t>
  </si>
  <si>
    <t>994799848</t>
  </si>
  <si>
    <t>Otopná tělesa panelová (VK) montáž otopných těles panelových [mimo KORADO RADIK] jednořadých, stavební délky do 1500 mm</t>
  </si>
  <si>
    <t>735159210</t>
  </si>
  <si>
    <t>Montáž otopných těles panelových dvouřadých mimo těles Korado Radik délky do 1140 mm</t>
  </si>
  <si>
    <t>319829841</t>
  </si>
  <si>
    <t>Otopná tělesa panelová (VK) montáž otopných těles panelových [mimo KORADO RADIK] dvouřadých, stavební délky do 1140 mm</t>
  </si>
  <si>
    <t>735159220</t>
  </si>
  <si>
    <t>Montáž otopných těles panelových dvouřadých mimo těles Korado Radik délky do 1500 mm</t>
  </si>
  <si>
    <t>1583608828</t>
  </si>
  <si>
    <t>Otopná tělesa panelová (VK) montáž otopných těles panelových [mimo KORADO RADIK] dvouřadých, stavební délky přes 1140 do 1500 mm</t>
  </si>
  <si>
    <t>735159230</t>
  </si>
  <si>
    <t>Montáž otopných těles panelových dvouřadých mimo těles Korado Radik délky do 1980 mm</t>
  </si>
  <si>
    <t>1549607523</t>
  </si>
  <si>
    <t>Otopná tělesa panelová (VK) montáž otopných těles panelových [mimo KORADO RADIK] dvouřadých, stavební délky přes 1500 do 1980 mm</t>
  </si>
  <si>
    <t>735159240</t>
  </si>
  <si>
    <t>Montáž otopných těles panelových dvouřadých mimo těles Korado Radik délky do 2820 mm</t>
  </si>
  <si>
    <t>-2093066915</t>
  </si>
  <si>
    <t>Otopná tělesa panelová (VK) montáž otopných těles panelových [mimo KORADO RADIK] dvouřadých, stavební délky přes 1980 do 2820 mm</t>
  </si>
  <si>
    <t>735159310</t>
  </si>
  <si>
    <t>Montáž otopných těles panelových třířadých mimo těles Korado Radik délky do 1140 mm</t>
  </si>
  <si>
    <t>-1938998722</t>
  </si>
  <si>
    <t>Otopná tělesa panelová (VK) montáž otopných těles panelových [mimo KORADO RADIK] třířadých, stavební délky do 1140 mm</t>
  </si>
  <si>
    <t>735159320</t>
  </si>
  <si>
    <t>Montáž otopných těles panelových třířadých mimo těles Korado Radik délky do 1500 mm</t>
  </si>
  <si>
    <t>1841140542</t>
  </si>
  <si>
    <t>Otopná tělesa panelová (VK) montáž otopných těles panelových [mimo KORADO RADIK] třířadých, stavební délky přes 1140 do 1500 mm</t>
  </si>
  <si>
    <t>735159330</t>
  </si>
  <si>
    <t>Montáž otopných těles panelových třířadých mimo těles Korado Radik délky do 1980 mm</t>
  </si>
  <si>
    <t>-50614513</t>
  </si>
  <si>
    <t>Otopná tělesa panelová (VK) montáž otopných těles panelových [mimo KORADO RADIK] třířadých, stavební délky přes 1500 do 1980 mm</t>
  </si>
  <si>
    <t>735159340</t>
  </si>
  <si>
    <t>Montáž otopných těles panelových třířadých mimo těles Korado Radik délky do 2820 mm</t>
  </si>
  <si>
    <t>694123146</t>
  </si>
  <si>
    <t>Otopná tělesa panelová (VK) montáž otopných těles panelových [mimo KORADO RADIK] třířadých, stavební délky přes 1980 do 2820 mm</t>
  </si>
  <si>
    <t>735164512</t>
  </si>
  <si>
    <t>Montáž otopného tělesa trubkového Koralux Rondo MAX na stěnu výšky tělesa přes 1500 mm</t>
  </si>
  <si>
    <t>-861160746</t>
  </si>
  <si>
    <t>Otopná tělesa trubková montáž těles na stěnu výšky tělesa [Koralux RondoMAX, Koralux Rondo Classic, Koralux Rondo MAX - E, Koralux Rondo Classic - E] přes 1500 mm</t>
  </si>
  <si>
    <t>005ELVL1</t>
  </si>
  <si>
    <t>ELVL BXIT/KA 450/1810 koupelnové topné těleso NEREZ se spodním připojením a elektro topnou patronou E</t>
  </si>
  <si>
    <t>-711217500</t>
  </si>
  <si>
    <t>005ELVL2</t>
  </si>
  <si>
    <t>ELVL BXIT/KA 600/1810 koupelnové topné těleso NEREZ se spodním připojením a elektro topnou patronou E</t>
  </si>
  <si>
    <t>-1233609416</t>
  </si>
  <si>
    <t>735000911</t>
  </si>
  <si>
    <t>Vyregulování ventilu nebo kohoutu dvojregulačního s ručním ovládáním</t>
  </si>
  <si>
    <t>-1325088428</t>
  </si>
  <si>
    <t>Regulace otopného systému při opravách vyregulování dvojregulačních ventilů a kohoutů s ručním ovládáním</t>
  </si>
  <si>
    <t>735000912</t>
  </si>
  <si>
    <t>Vyregulování ventilu nebo kohoutu dvojregulačního s termostatickým ovládáním</t>
  </si>
  <si>
    <t>214136444</t>
  </si>
  <si>
    <t>Regulace otopného systému při opravách vyregulování dvojregulačních ventilů a kohoutů s termostatickým ovládáním</t>
  </si>
  <si>
    <t>735191905</t>
  </si>
  <si>
    <t>Odvzdušnění otopných těles</t>
  </si>
  <si>
    <t>-1670960406</t>
  </si>
  <si>
    <t>Ostatní opravy otopných těles odvzdušnění tělesa</t>
  </si>
  <si>
    <t>735191910hod</t>
  </si>
  <si>
    <t>Napuštění  a vypouštění vody do otopných těles</t>
  </si>
  <si>
    <t>hod</t>
  </si>
  <si>
    <t>1894342905</t>
  </si>
  <si>
    <t>998735103</t>
  </si>
  <si>
    <t>Přesun hmot tonážní pro otopná tělesa v objektech v do 24 m</t>
  </si>
  <si>
    <t>-1607773421</t>
  </si>
  <si>
    <t>Přesun hmot pro otopná tělesa stanovený z hmotnosti přesunovaného materiálu vodorovná dopravní vzdálenost do 50 m v objektech výšky přes 12 do 24 m</t>
  </si>
  <si>
    <t>998735181</t>
  </si>
  <si>
    <t>Příplatek k přesunu hmot tonážní 735 prováděný bez použití mechanizace</t>
  </si>
  <si>
    <t>-129193414</t>
  </si>
  <si>
    <t>Přesun hmot pro otopná tělesa stanovený z hmotnosti přesunovaného materiálu Příplatek k cenám za přesun prováděný bez použití mechanizace pro jakoukoliv výšku objektu</t>
  </si>
  <si>
    <t xml:space="preserve"> Dokončovací práce</t>
  </si>
  <si>
    <t>783414140</t>
  </si>
  <si>
    <t>Nátěr potrubí do DN 50 základní+2násobný</t>
  </si>
  <si>
    <t>1980309321</t>
  </si>
  <si>
    <t>OST</t>
  </si>
  <si>
    <t xml:space="preserve"> Ostatní</t>
  </si>
  <si>
    <t>786</t>
  </si>
  <si>
    <t>DPS</t>
  </si>
  <si>
    <t xml:space="preserve">Prováděcí projektová dokumentace = projekt vyregulování otopné soustavy. Cenu nutno upřesnit dle konkrétních nabídek.  </t>
  </si>
  <si>
    <t>PD</t>
  </si>
  <si>
    <t>1976790717</t>
  </si>
  <si>
    <t>poznámka2</t>
  </si>
  <si>
    <t>nutno přesně docenit práce  materiál pro přepojení a dopojení radiátorů a demontáže a úpravy původních potrubních rozvodů, dle skutečnosti na stavbě.</t>
  </si>
  <si>
    <t>?</t>
  </si>
  <si>
    <t>1704589721</t>
  </si>
  <si>
    <t>Topnázkouška</t>
  </si>
  <si>
    <t>Topná zkouška v rozsahu dle platné legislativy</t>
  </si>
  <si>
    <t>1589364868</t>
  </si>
  <si>
    <t>04 - Vzduchotechnika</t>
  </si>
  <si>
    <t>001 - Hyg.zařízení pokojů</t>
  </si>
  <si>
    <t>002 - Hyg.zařízení personálu a ostatní</t>
  </si>
  <si>
    <t>003 - Přívod vzduchu do chodeb</t>
  </si>
  <si>
    <t>004 - Ostatní</t>
  </si>
  <si>
    <t>001</t>
  </si>
  <si>
    <t>Hyg.zařízení pokojů</t>
  </si>
  <si>
    <t>1.001m</t>
  </si>
  <si>
    <t>Ventilátor malý radiál. do podhl. SP/2 120 s kruhovou štěrbinou - montáž</t>
  </si>
  <si>
    <t>-689596052</t>
  </si>
  <si>
    <t>1.001d</t>
  </si>
  <si>
    <t>Ventilátor malý radiál. do podhl. SP/2 120 s kruhovou štěrbinou - dodávka</t>
  </si>
  <si>
    <t>-898120413</t>
  </si>
  <si>
    <t>1.001am</t>
  </si>
  <si>
    <t>Nastavitelný doběhový spínač DT 3 - montáž</t>
  </si>
  <si>
    <t>-356312856</t>
  </si>
  <si>
    <t>1.001ad</t>
  </si>
  <si>
    <t>Nastavitelný doběhový spínač DT 3 - dodávka</t>
  </si>
  <si>
    <t>1728756683</t>
  </si>
  <si>
    <t>1.002m</t>
  </si>
  <si>
    <t>Ventilátor malý radiál. do podhl. BP/2 200 s kruhovou štěrbinou - montáž</t>
  </si>
  <si>
    <t>-1401440727</t>
  </si>
  <si>
    <t>1.002d</t>
  </si>
  <si>
    <t>Ventilátor malý radiál. do podhl. BP/2 200 s kruhovou štěrbinou - dodávka</t>
  </si>
  <si>
    <t>1303897320</t>
  </si>
  <si>
    <t>1.002am</t>
  </si>
  <si>
    <t>885625877</t>
  </si>
  <si>
    <t>1.002ad</t>
  </si>
  <si>
    <t>954114716</t>
  </si>
  <si>
    <t>1.003m</t>
  </si>
  <si>
    <t>Ohebná hadice Sonodec 25 - 102mm x10m - montáž</t>
  </si>
  <si>
    <t>-1540772603</t>
  </si>
  <si>
    <t>1.003d</t>
  </si>
  <si>
    <t>Ohebná hadice Sonodec 25 - 102mm x10m - dodávka</t>
  </si>
  <si>
    <t>-1954956704</t>
  </si>
  <si>
    <t>1.004m</t>
  </si>
  <si>
    <t>Žaluzie protidešťová PRG - 200 W - montáž</t>
  </si>
  <si>
    <t>-429587</t>
  </si>
  <si>
    <t>1.004d</t>
  </si>
  <si>
    <t>Žaluzie protidešťová PRG - 200 W - dodávka</t>
  </si>
  <si>
    <t>38362658</t>
  </si>
  <si>
    <t>1.010m</t>
  </si>
  <si>
    <t>Přechod osový Spiro 125 - 100 - montáž</t>
  </si>
  <si>
    <t>2138639791</t>
  </si>
  <si>
    <t>1.010d</t>
  </si>
  <si>
    <t>Přechod osový Spiro 125 - 100 - dodávka</t>
  </si>
  <si>
    <t>479689413</t>
  </si>
  <si>
    <t>1.011m</t>
  </si>
  <si>
    <t>Přechod osový Spiro 140 - 100 - montáž</t>
  </si>
  <si>
    <t>1040077869</t>
  </si>
  <si>
    <t>1.011d</t>
  </si>
  <si>
    <t>Přechod osový Spiro 140 - 100 - dodávka</t>
  </si>
  <si>
    <t>1008608757</t>
  </si>
  <si>
    <t>1.012m</t>
  </si>
  <si>
    <t>Přechod osový Spiro 140 - 125 - montáž</t>
  </si>
  <si>
    <t>609748836</t>
  </si>
  <si>
    <t>1.012d</t>
  </si>
  <si>
    <t>Přechod osový Spiro 140 - 125 - dodávka</t>
  </si>
  <si>
    <t>-1137311908</t>
  </si>
  <si>
    <t>1.013m</t>
  </si>
  <si>
    <t>Přechod osový Spiro 160 - 140 - montáž</t>
  </si>
  <si>
    <t>-946637392</t>
  </si>
  <si>
    <t>1.013d</t>
  </si>
  <si>
    <t>Přechod osový Spiro 160 - 140 - dodávka</t>
  </si>
  <si>
    <t>-915975767</t>
  </si>
  <si>
    <t>1.014m</t>
  </si>
  <si>
    <t>Přechod osový Spiro 200 - 160 - montáž</t>
  </si>
  <si>
    <t>1788133595</t>
  </si>
  <si>
    <t>1.014d</t>
  </si>
  <si>
    <t>Přechod osový Spiro 200 - 160 - dodávka</t>
  </si>
  <si>
    <t>264551585</t>
  </si>
  <si>
    <t>1.015m</t>
  </si>
  <si>
    <t>Přechod osový SPIRO 200 - 140 - montáž</t>
  </si>
  <si>
    <t>1160222982</t>
  </si>
  <si>
    <t>1.015d</t>
  </si>
  <si>
    <t>Přechod osový SPIRO 200 - 140 - dodávka</t>
  </si>
  <si>
    <t>-116388330</t>
  </si>
  <si>
    <t>1.016m</t>
  </si>
  <si>
    <t>Odbočka jednostranná 45°-SPIRO 125/100 - montáž</t>
  </si>
  <si>
    <t>-637864394</t>
  </si>
  <si>
    <t>1.016d</t>
  </si>
  <si>
    <t>Odbočka jednostranná 45°-SPIRO 125/100 - dodávka</t>
  </si>
  <si>
    <t>-422389232</t>
  </si>
  <si>
    <t>1.017m</t>
  </si>
  <si>
    <t>Odbočka jednostranná 45°-SPIRO 140/100 - montáž</t>
  </si>
  <si>
    <t>-2025450285</t>
  </si>
  <si>
    <t>1.017d</t>
  </si>
  <si>
    <t>Odbočka jednostranná 45°-SPIRO 140/100 - dodávka</t>
  </si>
  <si>
    <t>1124327230</t>
  </si>
  <si>
    <t>1.018m</t>
  </si>
  <si>
    <t>Odbočka jednostranná 45°-SPIRO 140/125 - montáž</t>
  </si>
  <si>
    <t>-156630776</t>
  </si>
  <si>
    <t>1.018d</t>
  </si>
  <si>
    <t>Odbočka jednostranná 45°-SPIRO 140/125 - dodávka</t>
  </si>
  <si>
    <t>1004508015</t>
  </si>
  <si>
    <t>1.019m</t>
  </si>
  <si>
    <t>Odbočka jednostranná 45°-SPIRO 160/125 - montáž</t>
  </si>
  <si>
    <t>-1718280375</t>
  </si>
  <si>
    <t>1.019d</t>
  </si>
  <si>
    <t>Odbočka jednostranná 45°-SPIRO 160/125 - dodávka</t>
  </si>
  <si>
    <t>-2143577798</t>
  </si>
  <si>
    <t>1.020m</t>
  </si>
  <si>
    <t>Odbočka jednostranná 45°-SPIRO 200/140 - montáž</t>
  </si>
  <si>
    <t>769783276</t>
  </si>
  <si>
    <t>1.020d</t>
  </si>
  <si>
    <t>Odbočka jednostranná 45°-SPIRO 200/140 - dodávka</t>
  </si>
  <si>
    <t>691085406</t>
  </si>
  <si>
    <t>1.021m</t>
  </si>
  <si>
    <t>Kalhotový kus SPIRO 200/200/200 - montáž</t>
  </si>
  <si>
    <t>-789450812</t>
  </si>
  <si>
    <t>1.021d</t>
  </si>
  <si>
    <t>Kalhotový kus SPIRO 200/200/200 - dodávka</t>
  </si>
  <si>
    <t>419343858</t>
  </si>
  <si>
    <t>1.022m</t>
  </si>
  <si>
    <t>Oblouk SPIRO 90° segmentový D 125 - montáž</t>
  </si>
  <si>
    <t>-2027176285</t>
  </si>
  <si>
    <t>1.022d</t>
  </si>
  <si>
    <t>Oblouk SPIRO 90° segmentový D 125 - dodávka</t>
  </si>
  <si>
    <t>12762232</t>
  </si>
  <si>
    <t>1.023m</t>
  </si>
  <si>
    <t>Oblouk SPIRO 90° segmentový D 140 - montáž</t>
  </si>
  <si>
    <t>1661344001</t>
  </si>
  <si>
    <t>1.023d</t>
  </si>
  <si>
    <t>Oblouk SPIRO 90° segmentový D 140 - dodávka</t>
  </si>
  <si>
    <t>1905382674</t>
  </si>
  <si>
    <t>1.024m</t>
  </si>
  <si>
    <t>Oblouk SPIRO 90° segmentový D 200 - montáž</t>
  </si>
  <si>
    <t>-1055530509</t>
  </si>
  <si>
    <t>1.024d</t>
  </si>
  <si>
    <t>Oblouk SPIRO 90° segmentový D 200 - dodávka</t>
  </si>
  <si>
    <t>-1528076328</t>
  </si>
  <si>
    <t>1.025m</t>
  </si>
  <si>
    <t>Oblouk SPIRO 45° segmentový D 125 - montáž</t>
  </si>
  <si>
    <t>957491684</t>
  </si>
  <si>
    <t>1.025d</t>
  </si>
  <si>
    <t>Oblouk SPIRO 45° segmentový D 125 - dodávka</t>
  </si>
  <si>
    <t>944919953</t>
  </si>
  <si>
    <t>1.026m</t>
  </si>
  <si>
    <t>Oblouk SPIRO 45° segmentový D 140 - montáž</t>
  </si>
  <si>
    <t>368308363</t>
  </si>
  <si>
    <t>1.026d</t>
  </si>
  <si>
    <t>Oblouk SPIRO 45° segmentový D 140 - dodávka</t>
  </si>
  <si>
    <t>1763220083</t>
  </si>
  <si>
    <t>1.027m</t>
  </si>
  <si>
    <t>Spiro potrubí pozink D 100 - montáž</t>
  </si>
  <si>
    <t>bm</t>
  </si>
  <si>
    <t>1516507804</t>
  </si>
  <si>
    <t>1.027d</t>
  </si>
  <si>
    <t>Spiro potrubí pozink D 100 - dodávka</t>
  </si>
  <si>
    <t>163157739</t>
  </si>
  <si>
    <t>1.028m</t>
  </si>
  <si>
    <t>Spiro potrubí pozink D 125 - montáž</t>
  </si>
  <si>
    <t>-524493778</t>
  </si>
  <si>
    <t>1.028d</t>
  </si>
  <si>
    <t>Spiro potrubí pozink D 125 - dodávka</t>
  </si>
  <si>
    <t>-582291051</t>
  </si>
  <si>
    <t>1.029m</t>
  </si>
  <si>
    <t>Spiro potrubí pozink D 140 - montáž</t>
  </si>
  <si>
    <t>1928832396</t>
  </si>
  <si>
    <t>1.029d</t>
  </si>
  <si>
    <t>Spiro potrubí pozink D 140 - dodávka</t>
  </si>
  <si>
    <t>-1439568372</t>
  </si>
  <si>
    <t>1.030m</t>
  </si>
  <si>
    <t>Spiro potrubí pozink D 200 - montáž</t>
  </si>
  <si>
    <t>-668518658</t>
  </si>
  <si>
    <t>1.030d</t>
  </si>
  <si>
    <t>Spiro potrubí pozink D 200 - dodávka</t>
  </si>
  <si>
    <t>-156925798</t>
  </si>
  <si>
    <t>002</t>
  </si>
  <si>
    <t>Hyg.zařízení personálu a ostatní</t>
  </si>
  <si>
    <t>2.001m</t>
  </si>
  <si>
    <t>1455460131</t>
  </si>
  <si>
    <t>2.001d</t>
  </si>
  <si>
    <t>1173121595</t>
  </si>
  <si>
    <t>2.001am</t>
  </si>
  <si>
    <t>Nastavitelný časový spínač DT 3 - montáž</t>
  </si>
  <si>
    <t>1141168012</t>
  </si>
  <si>
    <t>2.001ad</t>
  </si>
  <si>
    <t>Nastavitelný časový spínač DT 3 - dodávka</t>
  </si>
  <si>
    <t>-1447893578</t>
  </si>
  <si>
    <t>2.002m</t>
  </si>
  <si>
    <t>Ventilátor malý radiál. do podhl. BP/0-200 s kruhovou štěrbinou - montáž</t>
  </si>
  <si>
    <t>-1827474028</t>
  </si>
  <si>
    <t>2.002d</t>
  </si>
  <si>
    <t>Ventilátor malý radiál. do podhl. BP/0-200 s kruhovou štěrbinou - dodávka</t>
  </si>
  <si>
    <t>785112418</t>
  </si>
  <si>
    <t>2.002am</t>
  </si>
  <si>
    <t>1039695258</t>
  </si>
  <si>
    <t>2.002ad</t>
  </si>
  <si>
    <t>808423955</t>
  </si>
  <si>
    <t>2.003m</t>
  </si>
  <si>
    <t>Ventilátor diagon.do kruh.potr. TD-500/160 s doběhem - montáž</t>
  </si>
  <si>
    <t>891934347</t>
  </si>
  <si>
    <t>2.003d</t>
  </si>
  <si>
    <t>Ventilátor diagon.do kruh.potr. TD-500/160 s doběhem - dodávka</t>
  </si>
  <si>
    <t>-638400547</t>
  </si>
  <si>
    <t>2.004m</t>
  </si>
  <si>
    <t>Zpětná klapka RSK 160 ED - montáž</t>
  </si>
  <si>
    <t>-936696339</t>
  </si>
  <si>
    <t>2.004d</t>
  </si>
  <si>
    <t>Zpětná klapka RSK 160 ED - dodávka</t>
  </si>
  <si>
    <t>-78981793</t>
  </si>
  <si>
    <t>2.005m</t>
  </si>
  <si>
    <t>-1572399496</t>
  </si>
  <si>
    <t>2.005d</t>
  </si>
  <si>
    <t>1117532171</t>
  </si>
  <si>
    <t>2.006m</t>
  </si>
  <si>
    <t>Ohebná hadice Sonodec 25 - 160mm x10m - montáž</t>
  </si>
  <si>
    <t>-943052370</t>
  </si>
  <si>
    <t>2.006d</t>
  </si>
  <si>
    <t>Ohebná hadice Sonodec 25 - 160mm x10m - dodávka</t>
  </si>
  <si>
    <t>-1218895078</t>
  </si>
  <si>
    <t>2.007m</t>
  </si>
  <si>
    <t>Ohebná hadice Sonodec 25 - 127mm x10m - montáž</t>
  </si>
  <si>
    <t>-147042849</t>
  </si>
  <si>
    <t>2.007d</t>
  </si>
  <si>
    <t>Ohebná hadice Sonodec 25 - 127mm x10m - dodávka</t>
  </si>
  <si>
    <t>81849565</t>
  </si>
  <si>
    <t>2.008m</t>
  </si>
  <si>
    <t>Talířový ventil plastový ELK-160mm/odvodní/ - montáž</t>
  </si>
  <si>
    <t>607327220</t>
  </si>
  <si>
    <t>2.008d</t>
  </si>
  <si>
    <t>Talířový ventil plastový ELK-160mm/odvodní/ - dodávka</t>
  </si>
  <si>
    <t>151085882</t>
  </si>
  <si>
    <t>2.009m</t>
  </si>
  <si>
    <t>Talířový ventil plastový ELF-125mm/odvodní/ - montáž</t>
  </si>
  <si>
    <t>1271397377</t>
  </si>
  <si>
    <t>2.009d</t>
  </si>
  <si>
    <t>Talířový ventil plastový ELF-125mm/odvodní/ - dodávka</t>
  </si>
  <si>
    <t>831688073</t>
  </si>
  <si>
    <t>2.010m</t>
  </si>
  <si>
    <t>-560884915</t>
  </si>
  <si>
    <t>2.010d</t>
  </si>
  <si>
    <t>-2084503780</t>
  </si>
  <si>
    <t>2.011m</t>
  </si>
  <si>
    <t>Oblouk SPIRO 90° segmentový D 100 - montáž</t>
  </si>
  <si>
    <t>-1305106691</t>
  </si>
  <si>
    <t>2.011d</t>
  </si>
  <si>
    <t>Oblouk SPIRO 90° segmentový D 100 - dodávka</t>
  </si>
  <si>
    <t>-384747686</t>
  </si>
  <si>
    <t>2.012m</t>
  </si>
  <si>
    <t>1349821657</t>
  </si>
  <si>
    <t>2.012d</t>
  </si>
  <si>
    <t>-582355826</t>
  </si>
  <si>
    <t>2.013m</t>
  </si>
  <si>
    <t>Oblouk SPIRO 90° segmentový D 160 - montáž</t>
  </si>
  <si>
    <t>-1603381866</t>
  </si>
  <si>
    <t>2.013d</t>
  </si>
  <si>
    <t>Oblouk SPIRO 90° segmentový D 160 - dodávka</t>
  </si>
  <si>
    <t>-1400810020</t>
  </si>
  <si>
    <t>2.014m</t>
  </si>
  <si>
    <t>-1012571338</t>
  </si>
  <si>
    <t>2.014d</t>
  </si>
  <si>
    <t>1227156082</t>
  </si>
  <si>
    <t>2.015m</t>
  </si>
  <si>
    <t>Přechod osový SPIRO 125 - 100 - montáž</t>
  </si>
  <si>
    <t>730425021</t>
  </si>
  <si>
    <t>2.015d</t>
  </si>
  <si>
    <t>Přechod osový SPIRO 125 - 100 - dodávka</t>
  </si>
  <si>
    <t>-378760843</t>
  </si>
  <si>
    <t>2.016m</t>
  </si>
  <si>
    <t>Přechod osový SPIRO 140 - 100 - montáž</t>
  </si>
  <si>
    <t>-1796971887</t>
  </si>
  <si>
    <t>2.016d</t>
  </si>
  <si>
    <t>Přechod osový SPIRO 140 - 100 - dodávka</t>
  </si>
  <si>
    <t>-925560819</t>
  </si>
  <si>
    <t>2.017m</t>
  </si>
  <si>
    <t>Přechod osový SPIRO 160 - 140 - montáž</t>
  </si>
  <si>
    <t>865986709</t>
  </si>
  <si>
    <t>2.017d</t>
  </si>
  <si>
    <t>Přechod osový SPIRO 160 - 140 - dodávka</t>
  </si>
  <si>
    <t>-90271017</t>
  </si>
  <si>
    <t>2.018m</t>
  </si>
  <si>
    <t>Přechod osový SPIRO 200 - 160 - montáž</t>
  </si>
  <si>
    <t>-80229702</t>
  </si>
  <si>
    <t>2.018d</t>
  </si>
  <si>
    <t>Přechod osový SPIRO 200 - 160 - dodávka</t>
  </si>
  <si>
    <t>1837733235</t>
  </si>
  <si>
    <t>2.019m</t>
  </si>
  <si>
    <t>-972749865</t>
  </si>
  <si>
    <t>2.019d</t>
  </si>
  <si>
    <t>-391254329</t>
  </si>
  <si>
    <t>2.020m</t>
  </si>
  <si>
    <t>-1049832228</t>
  </si>
  <si>
    <t>2.020d</t>
  </si>
  <si>
    <t>-1939931360</t>
  </si>
  <si>
    <t>2.021m</t>
  </si>
  <si>
    <t>-26520267</t>
  </si>
  <si>
    <t>2.021d</t>
  </si>
  <si>
    <t>-1505661271</t>
  </si>
  <si>
    <t>2.022m</t>
  </si>
  <si>
    <t>952786837</t>
  </si>
  <si>
    <t>2.022d</t>
  </si>
  <si>
    <t>160408929</t>
  </si>
  <si>
    <t>2.023m</t>
  </si>
  <si>
    <t>Odbočka jednostranná 45°-SPIRO 160/100 - montáž</t>
  </si>
  <si>
    <t>-1631786468</t>
  </si>
  <si>
    <t>2.023d</t>
  </si>
  <si>
    <t>Odbočka jednostranná 45°-SPIRO 160/100 - dodávka</t>
  </si>
  <si>
    <t>55653025</t>
  </si>
  <si>
    <t>2.024m</t>
  </si>
  <si>
    <t>Odbočka jednostranná 45°-SPIRO 160/160 - montáž</t>
  </si>
  <si>
    <t>1998847994</t>
  </si>
  <si>
    <t>2.024d</t>
  </si>
  <si>
    <t>Odbočka jednostranná 45°-SPIRO 160/160 - dodávka</t>
  </si>
  <si>
    <t>-565106783</t>
  </si>
  <si>
    <t>2.025m</t>
  </si>
  <si>
    <t>Odbočka jednostranná 45°-SPIRO 200/160 - montáž</t>
  </si>
  <si>
    <t>-99600666</t>
  </si>
  <si>
    <t>2.025d</t>
  </si>
  <si>
    <t>Odbočka jednostranná 45°-SPIRO 200/160 - dodávka</t>
  </si>
  <si>
    <t>-1871846998</t>
  </si>
  <si>
    <t>2.026m</t>
  </si>
  <si>
    <t>Odbočka jednostranná 90° 160 - 160 - montáž</t>
  </si>
  <si>
    <t>-1877675564</t>
  </si>
  <si>
    <t>2.026d</t>
  </si>
  <si>
    <t>Odbočka jednostranná 90° 160 - 160 - dodávka</t>
  </si>
  <si>
    <t>818892183</t>
  </si>
  <si>
    <t>2.027m</t>
  </si>
  <si>
    <t>Odbočka jednostranná 90° 160 - 125 - montáž</t>
  </si>
  <si>
    <t>2138370421</t>
  </si>
  <si>
    <t>2.027d</t>
  </si>
  <si>
    <t>Odbočka jednostranná 90° 160 - 125 - dodávka</t>
  </si>
  <si>
    <t>459423091</t>
  </si>
  <si>
    <t>2.028m</t>
  </si>
  <si>
    <t>Odbočka oboustranná 90° 160 - 160 - montáž</t>
  </si>
  <si>
    <t>1153781823</t>
  </si>
  <si>
    <t>2.028d</t>
  </si>
  <si>
    <t>Odbočka oboustranná 90° 160 - 160 - dodávka</t>
  </si>
  <si>
    <t>-1760273377</t>
  </si>
  <si>
    <t>2.029m</t>
  </si>
  <si>
    <t>Oblouk SPIRO 45° segmentový D 160 - montáž</t>
  </si>
  <si>
    <t>822779201</t>
  </si>
  <si>
    <t>2.029d</t>
  </si>
  <si>
    <t>Oblouk SPIRO 45° segmentový D 160 - dodávka</t>
  </si>
  <si>
    <t>1481237122</t>
  </si>
  <si>
    <t>2.030m</t>
  </si>
  <si>
    <t>628522641</t>
  </si>
  <si>
    <t>2.030d</t>
  </si>
  <si>
    <t>352834485</t>
  </si>
  <si>
    <t>2.031m</t>
  </si>
  <si>
    <t>1578201731</t>
  </si>
  <si>
    <t>2.031d</t>
  </si>
  <si>
    <t>-1427026493</t>
  </si>
  <si>
    <t>2.032m</t>
  </si>
  <si>
    <t>697102701</t>
  </si>
  <si>
    <t>2.032d</t>
  </si>
  <si>
    <t>-362893047</t>
  </si>
  <si>
    <t>2.033m</t>
  </si>
  <si>
    <t>Spiro potrubí pozink D 160 - montáž</t>
  </si>
  <si>
    <t>-1730458718</t>
  </si>
  <si>
    <t>2.033d</t>
  </si>
  <si>
    <t>Spiro potrubí pozink D 160 - dodávka</t>
  </si>
  <si>
    <t>244130893</t>
  </si>
  <si>
    <t>2.034m</t>
  </si>
  <si>
    <t>1719980674</t>
  </si>
  <si>
    <t>2.034d</t>
  </si>
  <si>
    <t>1626944301</t>
  </si>
  <si>
    <t>2.035m</t>
  </si>
  <si>
    <t>Oblouk SPIRO 45° segmentový D 100 - montáž</t>
  </si>
  <si>
    <t>687485790</t>
  </si>
  <si>
    <t>2.035d</t>
  </si>
  <si>
    <t>Oblouk SPIRO 45° segmentový D 100 - dodávka</t>
  </si>
  <si>
    <t>1001558437</t>
  </si>
  <si>
    <t>2.036m</t>
  </si>
  <si>
    <t>Odbočka jednostranná 45°-SPIRO 140/140 - montáž</t>
  </si>
  <si>
    <t>1885572495</t>
  </si>
  <si>
    <t>2.036d</t>
  </si>
  <si>
    <t>Odbočka jednostranná 45°-SPIRO 140/140 - dodávka</t>
  </si>
  <si>
    <t>-699847493</t>
  </si>
  <si>
    <t>2.037m</t>
  </si>
  <si>
    <t>Odbočka jednostranná 45°-SPIRO 200/125 - montáž</t>
  </si>
  <si>
    <t>190510214</t>
  </si>
  <si>
    <t>2.037d</t>
  </si>
  <si>
    <t>Odbočka jednostranná 45°-SPIRO 200/125 - dodávka</t>
  </si>
  <si>
    <t>1144660113</t>
  </si>
  <si>
    <t>003</t>
  </si>
  <si>
    <t>Přívod vzduchu do chodeb</t>
  </si>
  <si>
    <t>3.001am</t>
  </si>
  <si>
    <t>Větrací jednotka Terno-S: Ventilátorový díl TERNO-S přímý 280 K-15/0,6-VTR-Z - montáž</t>
  </si>
  <si>
    <t>21923381</t>
  </si>
  <si>
    <t>3.001ad</t>
  </si>
  <si>
    <t>Větrací jednotka Terno-S: Ventilátorový díl TERNO-S přímý 280 K-15/0,6-VTR-Z - dodávka</t>
  </si>
  <si>
    <t>-236749564</t>
  </si>
  <si>
    <t>3.001bm</t>
  </si>
  <si>
    <t>Větrací jednotka Terno-S: Filtrační díl TERNO-S 280 FS-EU7-Z - montáž</t>
  </si>
  <si>
    <t>-142522248</t>
  </si>
  <si>
    <t>3.001bd</t>
  </si>
  <si>
    <t>Větrací jednotka Terno-S: Filtrační díl TERNO-S 280 FS-EU7-Z - dodávka</t>
  </si>
  <si>
    <t>-1069411385</t>
  </si>
  <si>
    <t>3.001cm</t>
  </si>
  <si>
    <t>Větrací jednotka Terno-S: Elektrický ohřívač TERNO-S 280 EL-6-T - montáž</t>
  </si>
  <si>
    <t>1611913927</t>
  </si>
  <si>
    <t>3.001cd</t>
  </si>
  <si>
    <t>Větrací jednotka Terno-S: Elektrický ohřívač TERNO-S 280 EL-6-T - dodávka</t>
  </si>
  <si>
    <t>47199695</t>
  </si>
  <si>
    <t>3.001dm</t>
  </si>
  <si>
    <t>Větrací jednotka Terno-S: Výparníkový díl TERNO-S 280 CH6-P-Z - montáž</t>
  </si>
  <si>
    <t>214779149</t>
  </si>
  <si>
    <t>3.001dd</t>
  </si>
  <si>
    <t>Větrací jednotka Terno-S: Výparníkový díl TERNO-S 280 CH6-P-Z - dodávka</t>
  </si>
  <si>
    <t>-361668837</t>
  </si>
  <si>
    <t>3.001em</t>
  </si>
  <si>
    <t>Větrací jednotka Terno-S: Pružná vložka 500x300 Z - montáž</t>
  </si>
  <si>
    <t>-719303912</t>
  </si>
  <si>
    <t>3.001ed</t>
  </si>
  <si>
    <t>Větrací jednotka Terno-S: Pružná vložka 500x300 Z - dodávka</t>
  </si>
  <si>
    <t>72492959</t>
  </si>
  <si>
    <t>3.001fm</t>
  </si>
  <si>
    <t>Větrací jednotka Terno-S: Klapka regul.a uzavírací RK 280 VH - montáž</t>
  </si>
  <si>
    <t>-894582606</t>
  </si>
  <si>
    <t>3.001fd</t>
  </si>
  <si>
    <t>Větrací jednotka Terno-S: Klapka regul.a uzavírací RK 280 VH - dodávka</t>
  </si>
  <si>
    <t>2100488657</t>
  </si>
  <si>
    <t>3.001gm</t>
  </si>
  <si>
    <t>Větrací jednotka Terno-S: Tlumič hluku REA 280 - montáž</t>
  </si>
  <si>
    <t>1945710121</t>
  </si>
  <si>
    <t>3.001gd</t>
  </si>
  <si>
    <t>Větrací jednotka Terno-S: Tlumič hluku REA 280 - dodávka</t>
  </si>
  <si>
    <t>-1272621065</t>
  </si>
  <si>
    <t>3.002am</t>
  </si>
  <si>
    <t>Regulace vč. Rozvaděče: Teplotní čidlo pro REGU AD prostorové ATC10-M IP30 - montáž</t>
  </si>
  <si>
    <t>-1926403318</t>
  </si>
  <si>
    <t>3.002ad</t>
  </si>
  <si>
    <t>Regulace vč. Rozvaděče: Teplotní čidlo pro REGU AD prostorové ATC10-M IP30 - dodávka</t>
  </si>
  <si>
    <t>769595895</t>
  </si>
  <si>
    <t>3.002bm</t>
  </si>
  <si>
    <t>Regulace vč. Rozvaděče: Teplotní čidlo pro REGU AD, l=150 potrubní ATC10-V-150 IP65 - montáž</t>
  </si>
  <si>
    <t>-680728376</t>
  </si>
  <si>
    <t>3.002bd</t>
  </si>
  <si>
    <t>Regulace vč. Rozvaděče: Teplotní čidlo pro REGU AD, l=150 potrubní ATC10-V-150 IP65 - dodávka</t>
  </si>
  <si>
    <t>282216957</t>
  </si>
  <si>
    <t>3.002cm</t>
  </si>
  <si>
    <t>Regulace vč. Rozvaděče: Teplotní čidlo pro REGU AD venkovní ATC10-Z IP65 - montáž</t>
  </si>
  <si>
    <t>752441965</t>
  </si>
  <si>
    <t>3.002cd</t>
  </si>
  <si>
    <t>Regulace vč. Rozvaděče: Teplotní čidlo pro REGU AD venkovní ATC10-Z IP65 - dodávka</t>
  </si>
  <si>
    <t>54278722</t>
  </si>
  <si>
    <t>3.002dm</t>
  </si>
  <si>
    <t>Regulace vč. Rozvaděče: Ind. tlakové dif. PS500 (30-500Pa) - montáž</t>
  </si>
  <si>
    <t>197431829</t>
  </si>
  <si>
    <t>3.002dd</t>
  </si>
  <si>
    <t>Regulace vč. Rozvaděče: Ind. tlakové dif. PS500 (30-500Pa) - dodávka</t>
  </si>
  <si>
    <t>784981970</t>
  </si>
  <si>
    <t>3.002em</t>
  </si>
  <si>
    <t>Regulace vč. Rozvaděče: Ind. tlakové dif. PS1500 (100-1500Pa) - montáž</t>
  </si>
  <si>
    <t>576813323</t>
  </si>
  <si>
    <t>3.002ed</t>
  </si>
  <si>
    <t>Regulace vč. Rozvaděče: Ind. tlakové dif. PS1500 (100-1500Pa) - dodávka</t>
  </si>
  <si>
    <t>-618898512</t>
  </si>
  <si>
    <t>3.002fm</t>
  </si>
  <si>
    <t>Regulace vč. Rozvaděče: REG.OT. SV008iC5-1f vč.odrušovací filtru (1f,04-1,1kW) - montáž</t>
  </si>
  <si>
    <t>1054891909</t>
  </si>
  <si>
    <t>3.002fd</t>
  </si>
  <si>
    <t>Regulace vč. Rozvaděče: REG.OT. SV008iC5-1f vč.odrušovací filtru (1f,04-1,1kW) - dodávka</t>
  </si>
  <si>
    <t>431223610</t>
  </si>
  <si>
    <t>3.002gm</t>
  </si>
  <si>
    <t>Regulace vč. Rozvaděče: Servopohon BELIMO LM24A  - montáž</t>
  </si>
  <si>
    <t>1967329155</t>
  </si>
  <si>
    <t>3.002gd</t>
  </si>
  <si>
    <t>Regulace vč. Rozvaděče: Servopohon BELIMO LM24A  - dodávka</t>
  </si>
  <si>
    <t>-312410338</t>
  </si>
  <si>
    <t>3.003m</t>
  </si>
  <si>
    <t>Tepelné čerpadlo - KJ Frimec F5LCY 80 A2RC-1f - montáž</t>
  </si>
  <si>
    <t>-1155523166</t>
  </si>
  <si>
    <t>3.003d</t>
  </si>
  <si>
    <t>Tepelné čerpadlo - KJ Frimec F5LCY 80 A2RC-1f - dodávka</t>
  </si>
  <si>
    <t>352498316</t>
  </si>
  <si>
    <t>3.003bm</t>
  </si>
  <si>
    <t>Tepelné čerpadlo - KJ Frimec F5LCY 80 A2RC-1f: Filtrdehydrátor pro vel.71-260 (10mm) pájecí - montáž</t>
  </si>
  <si>
    <t>-687703118</t>
  </si>
  <si>
    <t>3.003bd</t>
  </si>
  <si>
    <t>Tepelné čerpadlo - KJ Frimec F5LCY 80 A2RC-1f: Filtrdehydrátor pro vel.71-260 (10mm) pájecí - dodávka</t>
  </si>
  <si>
    <t>-766118528</t>
  </si>
  <si>
    <t>3.003cm</t>
  </si>
  <si>
    <t>Tepelné čerpadlo - KJ Frimec F5LCY 80 A2RC-1f: Komunikační modul 0-10V AHU- FR 14 1 pro KJ - montáž</t>
  </si>
  <si>
    <t>-2112136918</t>
  </si>
  <si>
    <t>3.003cd</t>
  </si>
  <si>
    <t>Tepelné čerpadlo - KJ Frimec F5LCY 80 A2RC-1f: Komunikační modul 0-10V AHU- FR 14 1 pro KJ - dodávka</t>
  </si>
  <si>
    <t>-1853636705</t>
  </si>
  <si>
    <t>167</t>
  </si>
  <si>
    <t>3.003dm</t>
  </si>
  <si>
    <t>Tepelné čerpadlo - KJ Frimec F5LCY 80 A2RC-1f: Sada izolátorů chvění - 4ks typ 50-160 a 280-450 - montáž</t>
  </si>
  <si>
    <t>-719462428</t>
  </si>
  <si>
    <t>168</t>
  </si>
  <si>
    <t>3.003dd</t>
  </si>
  <si>
    <t>Tepelné čerpadlo - KJ Frimec F5LCY 80 A2RC-1f: Sada izolátorů chvění - 4ks typ 50-160 a 280-450 - dodávka</t>
  </si>
  <si>
    <t>-958079006</t>
  </si>
  <si>
    <t>169</t>
  </si>
  <si>
    <t>3.003am</t>
  </si>
  <si>
    <t>Tepelné čerpadlo - KJ Frimec F5LCY 80 A2RC-1f: Průhledítko pro vel.71-260 (10mm) pájecí - montáž</t>
  </si>
  <si>
    <t>377124005</t>
  </si>
  <si>
    <t>170</t>
  </si>
  <si>
    <t>3.003ad</t>
  </si>
  <si>
    <t>Tepelné čerpadlo - KJ Frimec F5LCY 80 A2RC-1f: Průhledítko pro vel.71-260 (10mm) pájecí - dodávka</t>
  </si>
  <si>
    <t>1757477770</t>
  </si>
  <si>
    <t>171</t>
  </si>
  <si>
    <t>3.004m</t>
  </si>
  <si>
    <t>Cu potrubí chladiva vč.izolace a armatur (2x17,5m) - montáž</t>
  </si>
  <si>
    <t>-1828228652</t>
  </si>
  <si>
    <t>172</t>
  </si>
  <si>
    <t>3.004d</t>
  </si>
  <si>
    <t>Cu potrubí chladiva vč.izolace a armatur (2x17,5m) - dodávka</t>
  </si>
  <si>
    <t>-1840799071</t>
  </si>
  <si>
    <t>173</t>
  </si>
  <si>
    <t>3.005m</t>
  </si>
  <si>
    <t>Žaluzie 280-H-Z (Terno-S) - montáž</t>
  </si>
  <si>
    <t>832378124</t>
  </si>
  <si>
    <t>174</t>
  </si>
  <si>
    <t>3.005d</t>
  </si>
  <si>
    <t>Žaluzie 280-H-Z (Terno-S) - dodávka</t>
  </si>
  <si>
    <t>-86401870</t>
  </si>
  <si>
    <t>175</t>
  </si>
  <si>
    <t>3.006m</t>
  </si>
  <si>
    <t>Talířový ventil plastový ELI-200mm/přívod/ - montáž</t>
  </si>
  <si>
    <t>-532873304</t>
  </si>
  <si>
    <t>176</t>
  </si>
  <si>
    <t>3.006d</t>
  </si>
  <si>
    <t>Talířový ventil plastový ELI-200mm/přívod/ - dodávka</t>
  </si>
  <si>
    <t>-1607094138</t>
  </si>
  <si>
    <t>177</t>
  </si>
  <si>
    <t>3.007m</t>
  </si>
  <si>
    <t>Talířový ventil plastový ELI-160mm/přívod/ - montáž</t>
  </si>
  <si>
    <t>-1357989404</t>
  </si>
  <si>
    <t>178</t>
  </si>
  <si>
    <t>3.007d</t>
  </si>
  <si>
    <t>Talířový ventil plastový ELI-160mm/přívod/ - dodávka</t>
  </si>
  <si>
    <t>-1445526329</t>
  </si>
  <si>
    <t>179</t>
  </si>
  <si>
    <t>3.008m</t>
  </si>
  <si>
    <t>143676302</t>
  </si>
  <si>
    <t>180</t>
  </si>
  <si>
    <t>3.008d</t>
  </si>
  <si>
    <t>-1351216492</t>
  </si>
  <si>
    <t>181</t>
  </si>
  <si>
    <t>3.009m</t>
  </si>
  <si>
    <t>Ohebná hadice Sonodec 25 - 203mm x10m - montáž</t>
  </si>
  <si>
    <t>-417753748</t>
  </si>
  <si>
    <t>182</t>
  </si>
  <si>
    <t>3.009d</t>
  </si>
  <si>
    <t>Ohebná hadice Sonodec 25 - 203mm x10m - dodávka</t>
  </si>
  <si>
    <t>853763303</t>
  </si>
  <si>
    <t>183</t>
  </si>
  <si>
    <t>3.010m</t>
  </si>
  <si>
    <t>Ohebná hadice Sonodec 25 - 254mm x10m - montáž</t>
  </si>
  <si>
    <t>-1511935463</t>
  </si>
  <si>
    <t>184</t>
  </si>
  <si>
    <t>3.010d</t>
  </si>
  <si>
    <t>Ohebná hadice Sonodec 25 - 254mm x10m - dodávka</t>
  </si>
  <si>
    <t>1378430633</t>
  </si>
  <si>
    <t>185</t>
  </si>
  <si>
    <t>3.011m</t>
  </si>
  <si>
    <t>Regulátor konstantního průtoku RPM-K 200 S/I-.01 TPM 094/13 - montáž</t>
  </si>
  <si>
    <t>-1173483418</t>
  </si>
  <si>
    <t>186</t>
  </si>
  <si>
    <t>3.011d</t>
  </si>
  <si>
    <t>Regulátor konstantního průtoku RPM-K 200 S/I-.01 TPM 094/13 - dodávka</t>
  </si>
  <si>
    <t>-35032143</t>
  </si>
  <si>
    <t>187</t>
  </si>
  <si>
    <t>3.014m</t>
  </si>
  <si>
    <t>čtyřhran. potr. sk.I do obv. 1890, 50% tvarovek - montáž</t>
  </si>
  <si>
    <t>-833185596</t>
  </si>
  <si>
    <t>188</t>
  </si>
  <si>
    <t>3.014d</t>
  </si>
  <si>
    <t>čtyřhran. potr. sk.I do obv. 1890, 50% tvarovek - dodávka</t>
  </si>
  <si>
    <t>-258780015</t>
  </si>
  <si>
    <t>189</t>
  </si>
  <si>
    <t>3.016m</t>
  </si>
  <si>
    <t>Odbočka jednostranná 90° 200 - 160 - montáž</t>
  </si>
  <si>
    <t>-1215679119</t>
  </si>
  <si>
    <t>190</t>
  </si>
  <si>
    <t>3.016d</t>
  </si>
  <si>
    <t>Odbočka jednostranná 90° 200 - 160 - dodávka</t>
  </si>
  <si>
    <t>-1456365358</t>
  </si>
  <si>
    <t>191</t>
  </si>
  <si>
    <t>3.017m</t>
  </si>
  <si>
    <t>Odbočka jednostranná 90° 200 - 200 - montáž</t>
  </si>
  <si>
    <t>647791219</t>
  </si>
  <si>
    <t>192</t>
  </si>
  <si>
    <t>3.017d</t>
  </si>
  <si>
    <t>Odbočka jednostranná 90° 200 - 200 - dodávka</t>
  </si>
  <si>
    <t>-95710971</t>
  </si>
  <si>
    <t>193</t>
  </si>
  <si>
    <t>3.018m</t>
  </si>
  <si>
    <t>Odbočka jednostranná 90° 250 - 200 - montáž</t>
  </si>
  <si>
    <t>1214364416</t>
  </si>
  <si>
    <t>194</t>
  </si>
  <si>
    <t>3.018d</t>
  </si>
  <si>
    <t>Odbočka jednostranná 90° 250 - 200 - dodávka</t>
  </si>
  <si>
    <t>-5843314</t>
  </si>
  <si>
    <t>195</t>
  </si>
  <si>
    <t>3.019m</t>
  </si>
  <si>
    <t>Odbočka jednostranná 90° 280 - 200 - montáž</t>
  </si>
  <si>
    <t>-1028708857</t>
  </si>
  <si>
    <t>196</t>
  </si>
  <si>
    <t>3.019d</t>
  </si>
  <si>
    <t>Odbočka jednostranná 90° 280 - 200 - dodávka</t>
  </si>
  <si>
    <t>-1996154994</t>
  </si>
  <si>
    <t>197</t>
  </si>
  <si>
    <t>3.020m</t>
  </si>
  <si>
    <t>Přechod osový SPIRO 250 - 200 - montáž</t>
  </si>
  <si>
    <t>-1552300495</t>
  </si>
  <si>
    <t>198</t>
  </si>
  <si>
    <t>3.020d</t>
  </si>
  <si>
    <t>Přechod osový SPIRO 250 - 200 - dodávka</t>
  </si>
  <si>
    <t>76433007</t>
  </si>
  <si>
    <t>199</t>
  </si>
  <si>
    <t>3.021m</t>
  </si>
  <si>
    <t>Přechod osový SPIRO 280 - 250 - montáž</t>
  </si>
  <si>
    <t>-1262686774</t>
  </si>
  <si>
    <t>200</t>
  </si>
  <si>
    <t>3.021d</t>
  </si>
  <si>
    <t>Přechod osový SPIRO 280 - 250 - dodávka</t>
  </si>
  <si>
    <t>-2007291623</t>
  </si>
  <si>
    <t>201</t>
  </si>
  <si>
    <t>3.022m</t>
  </si>
  <si>
    <t>249945437</t>
  </si>
  <si>
    <t>202</t>
  </si>
  <si>
    <t>3.022d</t>
  </si>
  <si>
    <t>129848853</t>
  </si>
  <si>
    <t>203</t>
  </si>
  <si>
    <t>3.023m</t>
  </si>
  <si>
    <t>Oblouk SPIRO 45° segmentový D 200 - montáž</t>
  </si>
  <si>
    <t>-514903911</t>
  </si>
  <si>
    <t>204</t>
  </si>
  <si>
    <t>3.023d</t>
  </si>
  <si>
    <t>Oblouk SPIRO 45° segmentový D 200 - dodávka</t>
  </si>
  <si>
    <t>1015284108</t>
  </si>
  <si>
    <t>205</t>
  </si>
  <si>
    <t>3.024m</t>
  </si>
  <si>
    <t>Oblouk SPIRO 60° segmentový D 200 - montáž</t>
  </si>
  <si>
    <t>-2055636422</t>
  </si>
  <si>
    <t>206</t>
  </si>
  <si>
    <t>3.024d</t>
  </si>
  <si>
    <t>Oblouk SPIRO 60° segmentový D 200 - dodávka</t>
  </si>
  <si>
    <t>822201835</t>
  </si>
  <si>
    <t>207</t>
  </si>
  <si>
    <t>3.025m</t>
  </si>
  <si>
    <t>-482201842</t>
  </si>
  <si>
    <t>208</t>
  </si>
  <si>
    <t>3.025d</t>
  </si>
  <si>
    <t>1076641807</t>
  </si>
  <si>
    <t>209</t>
  </si>
  <si>
    <t>3.026m</t>
  </si>
  <si>
    <t>-1771503794</t>
  </si>
  <si>
    <t>210</t>
  </si>
  <si>
    <t>3.026d</t>
  </si>
  <si>
    <t>1374223083</t>
  </si>
  <si>
    <t>211</t>
  </si>
  <si>
    <t>3.027m</t>
  </si>
  <si>
    <t>Spiro potrubí pozink D 250 - montáž</t>
  </si>
  <si>
    <t>-768865950</t>
  </si>
  <si>
    <t>212</t>
  </si>
  <si>
    <t>3.027d</t>
  </si>
  <si>
    <t>Spiro potrubí pozink D 250 - dodávka</t>
  </si>
  <si>
    <t>712456486</t>
  </si>
  <si>
    <t>213</t>
  </si>
  <si>
    <t>3.028m</t>
  </si>
  <si>
    <t>Spiro potrubí pozink D 280 - montáž</t>
  </si>
  <si>
    <t>-1766691649</t>
  </si>
  <si>
    <t>214</t>
  </si>
  <si>
    <t>3.028d</t>
  </si>
  <si>
    <t>Spiro potrubí pozink D 280 - dodávka</t>
  </si>
  <si>
    <t>-1325738105</t>
  </si>
  <si>
    <t>215</t>
  </si>
  <si>
    <t>3.029m</t>
  </si>
  <si>
    <t>Tepelná izolace potrubí tl.20mm s obalem ALU fólií - montáž</t>
  </si>
  <si>
    <t>-1381496668</t>
  </si>
  <si>
    <t>216</t>
  </si>
  <si>
    <t>3.029d</t>
  </si>
  <si>
    <t>Tepelná izolace potrubí tl.20mm s obalem ALU fólií - dodávka</t>
  </si>
  <si>
    <t>-2087092150</t>
  </si>
  <si>
    <t>217</t>
  </si>
  <si>
    <t>3.030m</t>
  </si>
  <si>
    <t>Tepelná izolace potrubí tl.40mm s obalem ALU fólií - montáž</t>
  </si>
  <si>
    <t>-529707576</t>
  </si>
  <si>
    <t>218</t>
  </si>
  <si>
    <t>3.030d</t>
  </si>
  <si>
    <t>Tepelná izolace potrubí tl.40mm s obalem ALU fólií - dodávka</t>
  </si>
  <si>
    <t>-953937790</t>
  </si>
  <si>
    <t>219</t>
  </si>
  <si>
    <t>3.031m</t>
  </si>
  <si>
    <t>Montážní, těsnící a spojovací materiál - montáž</t>
  </si>
  <si>
    <t>kG</t>
  </si>
  <si>
    <t>887078611</t>
  </si>
  <si>
    <t>220</t>
  </si>
  <si>
    <t>3.031d</t>
  </si>
  <si>
    <t>Montážní, těsnící a spojovací materiál - dodávka</t>
  </si>
  <si>
    <t>-847533641</t>
  </si>
  <si>
    <t>221</t>
  </si>
  <si>
    <t>3.032m</t>
  </si>
  <si>
    <t>Návarek na potrubí d 32 pro svod kondenzátu - montáž</t>
  </si>
  <si>
    <t>304208129</t>
  </si>
  <si>
    <t>222</t>
  </si>
  <si>
    <t>3.032d</t>
  </si>
  <si>
    <t>Návarek na potrubí d 32 pro svod kondenzátu - dodávka</t>
  </si>
  <si>
    <t>375524263</t>
  </si>
  <si>
    <t>004</t>
  </si>
  <si>
    <t>Ostatní</t>
  </si>
  <si>
    <t>223</t>
  </si>
  <si>
    <t>4.001</t>
  </si>
  <si>
    <t>Náklady na dopravu (2,6% z ceny dodávek)</t>
  </si>
  <si>
    <t>-1974704171</t>
  </si>
  <si>
    <t>224</t>
  </si>
  <si>
    <t>4.002</t>
  </si>
  <si>
    <t>Přesun strojů a zařízení</t>
  </si>
  <si>
    <t>1736627585</t>
  </si>
  <si>
    <t>225</t>
  </si>
  <si>
    <t>4.003</t>
  </si>
  <si>
    <t>Přesun potrubí</t>
  </si>
  <si>
    <t>291517284</t>
  </si>
  <si>
    <t>226</t>
  </si>
  <si>
    <t>4.004</t>
  </si>
  <si>
    <t>Podíl přidruž. výkonů (2,8% z ceny montáže VZT)</t>
  </si>
  <si>
    <t>-685303877</t>
  </si>
  <si>
    <t>227</t>
  </si>
  <si>
    <t>4.005</t>
  </si>
  <si>
    <t>Zednické výpomoci (2,6% z ceny montáže VZT)</t>
  </si>
  <si>
    <t>1784104964</t>
  </si>
  <si>
    <t>228</t>
  </si>
  <si>
    <t>4.007</t>
  </si>
  <si>
    <t xml:space="preserve">Komplexní vyzkoušení    </t>
  </si>
  <si>
    <t>2055343333</t>
  </si>
  <si>
    <t>229</t>
  </si>
  <si>
    <t>4.008</t>
  </si>
  <si>
    <t xml:space="preserve">Zaregulování VZT       </t>
  </si>
  <si>
    <t>-932833848</t>
  </si>
  <si>
    <t>230</t>
  </si>
  <si>
    <t>4.009</t>
  </si>
  <si>
    <t>Zaškolení obsluhy</t>
  </si>
  <si>
    <t>-831186754</t>
  </si>
  <si>
    <t>06 - Rozvody medicínských plynů</t>
  </si>
  <si>
    <t>MP001 - Rozvody medicínských plynů</t>
  </si>
  <si>
    <t>MP001</t>
  </si>
  <si>
    <t>MP001_mont</t>
  </si>
  <si>
    <t>měděná trubka 8x1 - montáž</t>
  </si>
  <si>
    <t>1781213467</t>
  </si>
  <si>
    <t>MP001_dod</t>
  </si>
  <si>
    <t>měděná trubka 8x1 - dodávka</t>
  </si>
  <si>
    <t>256</t>
  </si>
  <si>
    <t>-163428654</t>
  </si>
  <si>
    <t>MP002_mont</t>
  </si>
  <si>
    <t>měděná trubka 12x1 - montáž</t>
  </si>
  <si>
    <t>-181987467</t>
  </si>
  <si>
    <t>MP002_dod</t>
  </si>
  <si>
    <t>měděná trubka 12x1 - dodávka</t>
  </si>
  <si>
    <t>1651740830</t>
  </si>
  <si>
    <t>MP003_mont</t>
  </si>
  <si>
    <t>měděná trubka 18x1 - montáž</t>
  </si>
  <si>
    <t>1713491003</t>
  </si>
  <si>
    <t>MP003_dod</t>
  </si>
  <si>
    <t>měděná trubka 18x1 - dodávka</t>
  </si>
  <si>
    <t>562341646</t>
  </si>
  <si>
    <t>MP004_dod.1</t>
  </si>
  <si>
    <t>prořez trubek 3% - dodávka</t>
  </si>
  <si>
    <t>-1148686218</t>
  </si>
  <si>
    <t>MP005_dod</t>
  </si>
  <si>
    <t>Ag pájka 45+pasta - dodávka</t>
  </si>
  <si>
    <t>g</t>
  </si>
  <si>
    <t>675633430</t>
  </si>
  <si>
    <t>MP0051_mont</t>
  </si>
  <si>
    <t>chránička potrubí-oc.trubka 26.9x2.6 (0,5m) - montáž</t>
  </si>
  <si>
    <t>545649328</t>
  </si>
  <si>
    <t>MP0051_dod</t>
  </si>
  <si>
    <t>chránička potrubí-oc.trubka 26.9x2.6 (0,5m) - dodávka</t>
  </si>
  <si>
    <t>330303</t>
  </si>
  <si>
    <t>MP006_mont</t>
  </si>
  <si>
    <t>tvarovky Cu do pr.18 - montáž</t>
  </si>
  <si>
    <t>1648453860</t>
  </si>
  <si>
    <t>MP006_dod</t>
  </si>
  <si>
    <t>tvarovky Cu do pr.18 - dodávka</t>
  </si>
  <si>
    <t>-1578142477</t>
  </si>
  <si>
    <t>MP007_mont</t>
  </si>
  <si>
    <t>konzole středně složitá - montáž</t>
  </si>
  <si>
    <t>803033801</t>
  </si>
  <si>
    <t>MP007_dod</t>
  </si>
  <si>
    <t>konzole středně složitá - dodávka</t>
  </si>
  <si>
    <t>340197127</t>
  </si>
  <si>
    <t>MP008_mont</t>
  </si>
  <si>
    <t>značení potrubí - montáž</t>
  </si>
  <si>
    <t>-1273176030</t>
  </si>
  <si>
    <t>MP008_dod</t>
  </si>
  <si>
    <t>značení potrubí - dodávka</t>
  </si>
  <si>
    <t>-135692454</t>
  </si>
  <si>
    <t>MP009_dod</t>
  </si>
  <si>
    <t>ochranný plyn pro pájení Cu trubek  - dodávka</t>
  </si>
  <si>
    <t>-845532218</t>
  </si>
  <si>
    <t>MP010_dod</t>
  </si>
  <si>
    <t>propláchnutí rozvodu dusíkem  - dodávka</t>
  </si>
  <si>
    <t>-1675462857</t>
  </si>
  <si>
    <t>MP011_mont</t>
  </si>
  <si>
    <t>zaslepení potrubí - montáž</t>
  </si>
  <si>
    <t>1824128045</t>
  </si>
  <si>
    <t>MP011_dod</t>
  </si>
  <si>
    <t>zaslepení potrubí - dodávka</t>
  </si>
  <si>
    <t>410284931</t>
  </si>
  <si>
    <t>MP012_mont</t>
  </si>
  <si>
    <t>napojení na stávající rozvod  - montáž</t>
  </si>
  <si>
    <t>-1649020228</t>
  </si>
  <si>
    <t>MP012_dod</t>
  </si>
  <si>
    <t>napojení na stávající rozvod  - dodávka</t>
  </si>
  <si>
    <t>-168567310</t>
  </si>
  <si>
    <t>MP013</t>
  </si>
  <si>
    <t>odstavení části stáv.rozvodu vč.zpětného uvedení do provozu</t>
  </si>
  <si>
    <t>-1210120432</t>
  </si>
  <si>
    <t>MP014</t>
  </si>
  <si>
    <t>úseková tlaková zkouška</t>
  </si>
  <si>
    <t>1092643516</t>
  </si>
  <si>
    <t>MP015</t>
  </si>
  <si>
    <t>závěrečná tlaková zkouška</t>
  </si>
  <si>
    <t>-1718979911</t>
  </si>
  <si>
    <t>MP016_mont</t>
  </si>
  <si>
    <t>kulový kohout DN15 vč.šroubení - montáž</t>
  </si>
  <si>
    <t>540214651</t>
  </si>
  <si>
    <t>MP016_dod</t>
  </si>
  <si>
    <t>kulový kohout DN15 vč.šroubení - dodávka</t>
  </si>
  <si>
    <t>1541388976</t>
  </si>
  <si>
    <t>MP017_mont</t>
  </si>
  <si>
    <t>lahvový uzavírací ventil  - montáž</t>
  </si>
  <si>
    <t>171235689</t>
  </si>
  <si>
    <t>MP017_dod</t>
  </si>
  <si>
    <t>lahvový uzavírací ventil  - dodávka</t>
  </si>
  <si>
    <t>1602542881</t>
  </si>
  <si>
    <t>MP018_mont</t>
  </si>
  <si>
    <t>manometr pr.100 rozsah 0-1MPa - montáž</t>
  </si>
  <si>
    <t>-2076155541</t>
  </si>
  <si>
    <t>MP018_dod</t>
  </si>
  <si>
    <t>manometr pr.100 rozsah 0-1MPa - dodávka</t>
  </si>
  <si>
    <t>1809797372</t>
  </si>
  <si>
    <t>MP019_mont</t>
  </si>
  <si>
    <t>vakuometr pr.100 rozsah 0--100kPa - montáž</t>
  </si>
  <si>
    <t>-556307001</t>
  </si>
  <si>
    <t>MP019_dod</t>
  </si>
  <si>
    <t>vakuometr pr.100 rozsah 0--100kPa - dodávka</t>
  </si>
  <si>
    <t>-1775534885</t>
  </si>
  <si>
    <t>MP0191_mont</t>
  </si>
  <si>
    <t>ukončení rozvodu (šroubení k lůžkovým rampám) - montáž</t>
  </si>
  <si>
    <t>4120396</t>
  </si>
  <si>
    <t>MP0191_dod</t>
  </si>
  <si>
    <t>ukončení rozvodu (šroubení k lůžkovým rampám) - dodávka</t>
  </si>
  <si>
    <t>882137884</t>
  </si>
  <si>
    <t>MP020_mont</t>
  </si>
  <si>
    <t>ventil.krabice pro 3 plyny kompletní (3xuzav.ventil,3xpřip.zálohy,3xčidlo snímání tlaku) - montáž</t>
  </si>
  <si>
    <t>-1704285501</t>
  </si>
  <si>
    <t>MP020_dod</t>
  </si>
  <si>
    <t>ventil.krabice pro 3 plyny kompletní (3xuzav.ventil,3xpřip.zálohy,3xčidlo snímání tlaku) - dodávka</t>
  </si>
  <si>
    <t>1535750679</t>
  </si>
  <si>
    <t>MP021_mont</t>
  </si>
  <si>
    <t>monitorovací zařízení s dotyk.LCD displejem pro 12 vstupů, uživatelsky nastavitelné, příprava pro měření spotřeby plynu - montáž</t>
  </si>
  <si>
    <t>-1189969272</t>
  </si>
  <si>
    <t>MP021_dod</t>
  </si>
  <si>
    <t>monitorovací zařízení s dotyk.LCD displejem pro 12 vstupů, uživatelsky nastavitelné, příprava pro měření spotřeby plynu - dodávka</t>
  </si>
  <si>
    <t>-1303284941</t>
  </si>
  <si>
    <t>MP022_mont</t>
  </si>
  <si>
    <t>kabel signalizace - montáž</t>
  </si>
  <si>
    <t>-1738505009</t>
  </si>
  <si>
    <t>MP022_dod</t>
  </si>
  <si>
    <t>kabel signalizace - dodávka</t>
  </si>
  <si>
    <t>-963279609</t>
  </si>
  <si>
    <t>MP023_mont</t>
  </si>
  <si>
    <t>lékařský nástěnný panel s terminální jednotkou  pod omítku - montáž</t>
  </si>
  <si>
    <t>-1165069255</t>
  </si>
  <si>
    <t>MP023_dod</t>
  </si>
  <si>
    <t>lékařský nástěnný panel s terminální jednotkou  pod omítku - dodávka</t>
  </si>
  <si>
    <t>-727262745</t>
  </si>
  <si>
    <t>MP024</t>
  </si>
  <si>
    <t>dokumentace skut.stavu (3x paré, 1x CD)</t>
  </si>
  <si>
    <t>-1406603234</t>
  </si>
  <si>
    <t>MP025</t>
  </si>
  <si>
    <t>LEK 15 - zkouška čistoty medic.stl.vzduchu dle čl.3.2 odst.b</t>
  </si>
  <si>
    <t>-273798691</t>
  </si>
  <si>
    <t>MP026</t>
  </si>
  <si>
    <t>zahájení,ukončení a předání</t>
  </si>
  <si>
    <t>-1891070082</t>
  </si>
  <si>
    <t>MP027</t>
  </si>
  <si>
    <t>přesun hmot</t>
  </si>
  <si>
    <t>556717676</t>
  </si>
  <si>
    <t>MP028</t>
  </si>
  <si>
    <t>zkoušky a revize</t>
  </si>
  <si>
    <t>-227552898</t>
  </si>
  <si>
    <t>MP029</t>
  </si>
  <si>
    <t>stavební přípomocné práce</t>
  </si>
  <si>
    <t>-516494340</t>
  </si>
  <si>
    <t>MP030</t>
  </si>
  <si>
    <t>demontáže</t>
  </si>
  <si>
    <t>-10066017</t>
  </si>
  <si>
    <t>05 - Elektroinstalace</t>
  </si>
  <si>
    <t>E001 - Rozváděč R5.1.G - rozváděcí síť</t>
  </si>
  <si>
    <t>E002 - Rozváděč R5.1.G - napájení</t>
  </si>
  <si>
    <t>E003 - Rozváděč R5.1.G - záloha</t>
  </si>
  <si>
    <t>E004 - Osvětlení</t>
  </si>
  <si>
    <t>E005 - Instalační materiál</t>
  </si>
  <si>
    <t>E0051 - Sada pro nouzovou signalizaci SESTRA-PACIENT</t>
  </si>
  <si>
    <t xml:space="preserve">    E0051.1 - Dodávka a montáž technologie</t>
  </si>
  <si>
    <t xml:space="preserve">    E0051.2 - Slaboproudé rozvody - dodávka a montáž vodičů</t>
  </si>
  <si>
    <t xml:space="preserve">    E0051.3 - Hrubá instalace - trubkování (lištování) a osazení instalačních krabic</t>
  </si>
  <si>
    <t>E006 - Medicínská rampa</t>
  </si>
  <si>
    <t>E007 - Kabely</t>
  </si>
  <si>
    <t>E090 - Ostatní</t>
  </si>
  <si>
    <t>E091 - Demontáže</t>
  </si>
  <si>
    <t>E0911 - Ostatní 2</t>
  </si>
  <si>
    <t>E001</t>
  </si>
  <si>
    <t>Rozváděč R5.1.G - rozváděcí síť</t>
  </si>
  <si>
    <t>1m</t>
  </si>
  <si>
    <t>Rozváděč DZ54-3513, IP54, protipožární úprava EI30S, kompletní dodávka - montáž</t>
  </si>
  <si>
    <t>-1571194389</t>
  </si>
  <si>
    <t>1d</t>
  </si>
  <si>
    <t>Rozváděč DZ54-3513, IP54, protipožární úprava EI30S, kompletní dodávka - dodávka</t>
  </si>
  <si>
    <t>155657759</t>
  </si>
  <si>
    <t>2m</t>
  </si>
  <si>
    <t>MSO-80-3 Vypínač - montáž</t>
  </si>
  <si>
    <t>-1149793014</t>
  </si>
  <si>
    <t>2d</t>
  </si>
  <si>
    <t>MSO-80-3 Vypínač - dodávka</t>
  </si>
  <si>
    <t>-1389064263</t>
  </si>
  <si>
    <t>3m</t>
  </si>
  <si>
    <t>SV-LT-X400 Napěťová spoušť - montáž</t>
  </si>
  <si>
    <t>-1994263214</t>
  </si>
  <si>
    <t>3d</t>
  </si>
  <si>
    <t>SV-LT-X400 Napěťová spoušť - dodávka</t>
  </si>
  <si>
    <t>-658734915</t>
  </si>
  <si>
    <t>4m</t>
  </si>
  <si>
    <t>LTN-4C-1 Jistič - montáž</t>
  </si>
  <si>
    <t>1887561393</t>
  </si>
  <si>
    <t>4d</t>
  </si>
  <si>
    <t>LTN-4C-1 Jistič - dodávka</t>
  </si>
  <si>
    <t>1849481235</t>
  </si>
  <si>
    <t>5m</t>
  </si>
  <si>
    <t>LTN-10B-1 Jistič - montáž</t>
  </si>
  <si>
    <t>912589751</t>
  </si>
  <si>
    <t>5d</t>
  </si>
  <si>
    <t>LTN-10B-1 Jistič - dodávka</t>
  </si>
  <si>
    <t>-467687295</t>
  </si>
  <si>
    <t>6m</t>
  </si>
  <si>
    <t>LTN-16B-1 Jistič - montáž</t>
  </si>
  <si>
    <t>-179076126</t>
  </si>
  <si>
    <t>6d</t>
  </si>
  <si>
    <t>LTN-16B-1 Jistič - dodávka</t>
  </si>
  <si>
    <t>-1503179446</t>
  </si>
  <si>
    <t>7m</t>
  </si>
  <si>
    <t>LTN-25B-3 Jistič - montáž</t>
  </si>
  <si>
    <t>436441530</t>
  </si>
  <si>
    <t>7d</t>
  </si>
  <si>
    <t>LTN-25B-3 Jistič - dodávka</t>
  </si>
  <si>
    <t>-963659787</t>
  </si>
  <si>
    <t>8m</t>
  </si>
  <si>
    <t>LFN-40-4-030A Proudový chránič - montáž</t>
  </si>
  <si>
    <t>2036033863</t>
  </si>
  <si>
    <t>8d</t>
  </si>
  <si>
    <t>LFN-40-4-030A Proudový chránič - dodávka</t>
  </si>
  <si>
    <t>2039613334</t>
  </si>
  <si>
    <t>9m</t>
  </si>
  <si>
    <t>LTN-10B-1N Jistič - montáž</t>
  </si>
  <si>
    <t>-829018284</t>
  </si>
  <si>
    <t>9d</t>
  </si>
  <si>
    <t>LTN-10B-1N Jistič - dodávka</t>
  </si>
  <si>
    <t>-1736395641</t>
  </si>
  <si>
    <t>10m</t>
  </si>
  <si>
    <t>LTN-16B-1N Jistič - montáž</t>
  </si>
  <si>
    <t>-2137227950</t>
  </si>
  <si>
    <t>10d</t>
  </si>
  <si>
    <t>LTN-16B-1N Jistič - dodávka</t>
  </si>
  <si>
    <t>489982460</t>
  </si>
  <si>
    <t>11m</t>
  </si>
  <si>
    <t>RSI-63-40-A230 Instalační stykač - montáž</t>
  </si>
  <si>
    <t>207903667</t>
  </si>
  <si>
    <t>11d</t>
  </si>
  <si>
    <t>RSI-63-40-A230 Instalační stykač - dodávka</t>
  </si>
  <si>
    <t>1270644151</t>
  </si>
  <si>
    <t>E002</t>
  </si>
  <si>
    <t>Rozváděč R5.1.G - napájení</t>
  </si>
  <si>
    <t>12m</t>
  </si>
  <si>
    <t>Rozváděč DZ54-2413, IP54, protipožární úprava EI30S, kompletní dodávka - montáž</t>
  </si>
  <si>
    <t>-1948793352</t>
  </si>
  <si>
    <t>12d</t>
  </si>
  <si>
    <t>Rozváděč DZ54-2413, IP54, protipožární úprava EI30S, kompletní dodávka - dodávka</t>
  </si>
  <si>
    <t>-600119679</t>
  </si>
  <si>
    <t>13m</t>
  </si>
  <si>
    <t>Svorka OTL 240/1x2 - montáž</t>
  </si>
  <si>
    <t>-329665056</t>
  </si>
  <si>
    <t>13d</t>
  </si>
  <si>
    <t>Svorka OTL 240/1x2 - dodávka</t>
  </si>
  <si>
    <t>-1151304138</t>
  </si>
  <si>
    <t>14m</t>
  </si>
  <si>
    <t>Uzemňovací přípojnice PEN - montáž</t>
  </si>
  <si>
    <t>543839209</t>
  </si>
  <si>
    <t>14d</t>
  </si>
  <si>
    <t>Uzemňovací přípojnice PEN - dodávka</t>
  </si>
  <si>
    <t>-781972911</t>
  </si>
  <si>
    <t>E003</t>
  </si>
  <si>
    <t>Rozváděč R5.1.G - záloha</t>
  </si>
  <si>
    <t>15m</t>
  </si>
  <si>
    <t>454895501</t>
  </si>
  <si>
    <t>15d</t>
  </si>
  <si>
    <t>1421438874</t>
  </si>
  <si>
    <t>16m</t>
  </si>
  <si>
    <t>-465489566</t>
  </si>
  <si>
    <t>16d</t>
  </si>
  <si>
    <t>-588879063</t>
  </si>
  <si>
    <t>17m</t>
  </si>
  <si>
    <t>1611993202</t>
  </si>
  <si>
    <t>17d</t>
  </si>
  <si>
    <t>-1024179852</t>
  </si>
  <si>
    <t>18m</t>
  </si>
  <si>
    <t>OPVP14-3 Pojistkový odpínač - montáž</t>
  </si>
  <si>
    <t>-1466197413</t>
  </si>
  <si>
    <t>18d</t>
  </si>
  <si>
    <t>OPVP14-3 Pojistkový odpínač - dodávka</t>
  </si>
  <si>
    <t>858377129</t>
  </si>
  <si>
    <t>19m</t>
  </si>
  <si>
    <t>PV14 40A gG Pojistková vložka - montáž</t>
  </si>
  <si>
    <t>-600016734</t>
  </si>
  <si>
    <t>19d</t>
  </si>
  <si>
    <t>PV14 40A gG Pojistková vložka - dodávka</t>
  </si>
  <si>
    <t>884578770</t>
  </si>
  <si>
    <t>20m</t>
  </si>
  <si>
    <t>463324937</t>
  </si>
  <si>
    <t>20d</t>
  </si>
  <si>
    <t>-620073840</t>
  </si>
  <si>
    <t>21m</t>
  </si>
  <si>
    <t>-679841042</t>
  </si>
  <si>
    <t>21d</t>
  </si>
  <si>
    <t>1440308147</t>
  </si>
  <si>
    <t>22m</t>
  </si>
  <si>
    <t>-922491601</t>
  </si>
  <si>
    <t>22d</t>
  </si>
  <si>
    <t>-969424080</t>
  </si>
  <si>
    <t>23m</t>
  </si>
  <si>
    <t>-534884786</t>
  </si>
  <si>
    <t>23d</t>
  </si>
  <si>
    <t>334833630</t>
  </si>
  <si>
    <t>24m</t>
  </si>
  <si>
    <t>1553763492</t>
  </si>
  <si>
    <t>24d</t>
  </si>
  <si>
    <t>-425110436</t>
  </si>
  <si>
    <t>25m</t>
  </si>
  <si>
    <t>1826768933</t>
  </si>
  <si>
    <t>25d</t>
  </si>
  <si>
    <t>-2006356947</t>
  </si>
  <si>
    <t>26m</t>
  </si>
  <si>
    <t>LTN-6B-1 Jistič - montáž</t>
  </si>
  <si>
    <t>387817243</t>
  </si>
  <si>
    <t>26d</t>
  </si>
  <si>
    <t>LTN-6B-1 Jistič - dodávka</t>
  </si>
  <si>
    <t>-1682108618</t>
  </si>
  <si>
    <t>27m</t>
  </si>
  <si>
    <t>-1370061262</t>
  </si>
  <si>
    <t>27d</t>
  </si>
  <si>
    <t>-1664310777</t>
  </si>
  <si>
    <t>28m</t>
  </si>
  <si>
    <t>RPI-16-001-X230-SE Instalační relé - montáž</t>
  </si>
  <si>
    <t>-1914687210</t>
  </si>
  <si>
    <t>28d</t>
  </si>
  <si>
    <t>RPI-16-001-X230-SE Instalační relé - dodávka</t>
  </si>
  <si>
    <t>-1904747500</t>
  </si>
  <si>
    <t>29m</t>
  </si>
  <si>
    <t>-1076974802</t>
  </si>
  <si>
    <t>29d</t>
  </si>
  <si>
    <t>-732156112</t>
  </si>
  <si>
    <t>30m</t>
  </si>
  <si>
    <t>LTN-16C-3 Jistič - montáž</t>
  </si>
  <si>
    <t>1520720409</t>
  </si>
  <si>
    <t>30d</t>
  </si>
  <si>
    <t>LTN-16C-3 Jistič - dodávka</t>
  </si>
  <si>
    <t>993179342</t>
  </si>
  <si>
    <t>E004</t>
  </si>
  <si>
    <t>Osvětlení</t>
  </si>
  <si>
    <t>31m</t>
  </si>
  <si>
    <t>A - DOMINO MINERAL LED NBB PRISMA RA80 3668lm, 436cd/klm 35W WHITE - montáž</t>
  </si>
  <si>
    <t>-96619810</t>
  </si>
  <si>
    <t>31d</t>
  </si>
  <si>
    <t>A - DOMINO MINERAL LED NBB PRISMA RA80 3668lm, 436cd/klm 35W WHITE - dodávka</t>
  </si>
  <si>
    <t>-264565376</t>
  </si>
  <si>
    <t>32m</t>
  </si>
  <si>
    <t>B - DOMINO MINERAL LED NBB PRISMA RA90 3057lm, 436cd/klm 35W SILVER - montáž</t>
  </si>
  <si>
    <t>-890294907</t>
  </si>
  <si>
    <t>32d</t>
  </si>
  <si>
    <t>B - DOMINO MINERAL LED NBB PRISMA RA90 3057lm, 436cd/klm 35W SILVER - dodávka</t>
  </si>
  <si>
    <t>1767832406</t>
  </si>
  <si>
    <t>33m</t>
  </si>
  <si>
    <t>C - DOMINO MINERAL LED NBB PRISMA RA80 3668lm, 436cd/klm 35W SILVER - montáž</t>
  </si>
  <si>
    <t>-1828465220</t>
  </si>
  <si>
    <t>33d</t>
  </si>
  <si>
    <t>C - DOMINO MINERAL LED NBB PRISMA RA80 3668lm, 436cd/klm 35W SILVER - dodávka</t>
  </si>
  <si>
    <t>1863480587</t>
  </si>
  <si>
    <t>34m</t>
  </si>
  <si>
    <t>NO1-Nouzové svítidlo LED 1W 1H - montáž</t>
  </si>
  <si>
    <t>-246058145</t>
  </si>
  <si>
    <t>34d</t>
  </si>
  <si>
    <t>NO1-Nouzové svítidlo LED 1W 1H - dodávka</t>
  </si>
  <si>
    <t>-872782872</t>
  </si>
  <si>
    <t>35m</t>
  </si>
  <si>
    <t>NO2-Nouzové svítidlo LED 3W 1H - montáž</t>
  </si>
  <si>
    <t>84658159</t>
  </si>
  <si>
    <t>35d</t>
  </si>
  <si>
    <t>NO2-Nouzové svítidlo LED 3W 1H - dodávka</t>
  </si>
  <si>
    <t>1131666166</t>
  </si>
  <si>
    <t>36m</t>
  </si>
  <si>
    <t>D - ICARUS LED NBB 15W/840 - montáž</t>
  </si>
  <si>
    <t>1656202896</t>
  </si>
  <si>
    <t>36d</t>
  </si>
  <si>
    <t>D - ICARUS LED NBB 15W/840 - dodávka</t>
  </si>
  <si>
    <t>-1129480599</t>
  </si>
  <si>
    <t>E005</t>
  </si>
  <si>
    <t>Instalační materiál</t>
  </si>
  <si>
    <t>37m</t>
  </si>
  <si>
    <t>Zásuvka jednonásobná, s ochranným kolíkem; 2P+PE - montáž</t>
  </si>
  <si>
    <t>720756322</t>
  </si>
  <si>
    <t>37d</t>
  </si>
  <si>
    <t>Zásuvka jednonásobná, s ochranným kolíkem; 2P+PE - dodávka</t>
  </si>
  <si>
    <t>2026415719</t>
  </si>
  <si>
    <t>38m</t>
  </si>
  <si>
    <t>Dvojzásuvka RJ datová - montáž</t>
  </si>
  <si>
    <t>1427204608</t>
  </si>
  <si>
    <t>38d</t>
  </si>
  <si>
    <t>Dvojzásuvka RJ datová - dodávka</t>
  </si>
  <si>
    <t>1234668360</t>
  </si>
  <si>
    <t>39m</t>
  </si>
  <si>
    <t>Zásuvka RJ TV - montáž</t>
  </si>
  <si>
    <t>-794490483</t>
  </si>
  <si>
    <t>39d</t>
  </si>
  <si>
    <t>Zásuvka RJ TV - dodávka</t>
  </si>
  <si>
    <t>-442693237</t>
  </si>
  <si>
    <t>40m</t>
  </si>
  <si>
    <t>Rámeček trojnásobný - montáž</t>
  </si>
  <si>
    <t>-1195034472</t>
  </si>
  <si>
    <t>40d</t>
  </si>
  <si>
    <t>Rámeček trojnásobný - dodávka</t>
  </si>
  <si>
    <t>265115933</t>
  </si>
  <si>
    <t>41m</t>
  </si>
  <si>
    <t>Přístrojová krabice - montáž</t>
  </si>
  <si>
    <t>-215264417</t>
  </si>
  <si>
    <t>41d</t>
  </si>
  <si>
    <t>Přístrojová krabice - dodávka</t>
  </si>
  <si>
    <t>1875596433</t>
  </si>
  <si>
    <t>42m</t>
  </si>
  <si>
    <t>Spínač; řazení 1 - montáž</t>
  </si>
  <si>
    <t>-1886279950</t>
  </si>
  <si>
    <t>42d</t>
  </si>
  <si>
    <t>Spínač; řazení 1 - dodávka</t>
  </si>
  <si>
    <t>893464479</t>
  </si>
  <si>
    <t>43m</t>
  </si>
  <si>
    <t>Přepínač sériový; řazení 6 - montáž</t>
  </si>
  <si>
    <t>-1310248492</t>
  </si>
  <si>
    <t>43d</t>
  </si>
  <si>
    <t>Přepínač sériový; řazení 6 - dodávka</t>
  </si>
  <si>
    <t>-2057696511</t>
  </si>
  <si>
    <t>45m</t>
  </si>
  <si>
    <t>Drátěný žlab CF54/200 + úchyt dle Pavus - montáž</t>
  </si>
  <si>
    <t>1645411789</t>
  </si>
  <si>
    <t>45d</t>
  </si>
  <si>
    <t>Drátěný žlab CF54/200 + úchyt dle Pavus - dodávka</t>
  </si>
  <si>
    <t>284645338</t>
  </si>
  <si>
    <t>46m</t>
  </si>
  <si>
    <t>Ohebná hadice PVC 16-21 - montáž</t>
  </si>
  <si>
    <t>-1229634011</t>
  </si>
  <si>
    <t>46d</t>
  </si>
  <si>
    <t>Ohebná hadice PVC 16-21 - dodávka</t>
  </si>
  <si>
    <t>-1846028856</t>
  </si>
  <si>
    <t>47m</t>
  </si>
  <si>
    <t>Krabice KO125 se PE svorkami - montáž</t>
  </si>
  <si>
    <t>-713826362</t>
  </si>
  <si>
    <t>47d</t>
  </si>
  <si>
    <t>Krabice KO125 se PE svorkami - dodávka</t>
  </si>
  <si>
    <t>-791033536</t>
  </si>
  <si>
    <t>48m</t>
  </si>
  <si>
    <t>Ovládač ""Nouzového zastavení"" s hřib. knoflíkem s aretací v krabičce s označením - montáž</t>
  </si>
  <si>
    <t>-1719883887</t>
  </si>
  <si>
    <t>48d</t>
  </si>
  <si>
    <t>Ovládač ""Nouzového zastavení"" s hřib. knoflíkem s aretací v krabičce s označením - dodávka</t>
  </si>
  <si>
    <t>1481502389</t>
  </si>
  <si>
    <t>49m</t>
  </si>
  <si>
    <t>Pohybový spínač do podhledu - montáž</t>
  </si>
  <si>
    <t>-1366785035</t>
  </si>
  <si>
    <t>49d</t>
  </si>
  <si>
    <t>Pohybový spínač do podhledu - dodávka</t>
  </si>
  <si>
    <t>-1051818897</t>
  </si>
  <si>
    <t>50m</t>
  </si>
  <si>
    <t>IP kamera Axis, antivandal, rozlišení min. 720p, nap.ethernet 802.3af - montáž</t>
  </si>
  <si>
    <t>-1444093397</t>
  </si>
  <si>
    <t>50d</t>
  </si>
  <si>
    <t>IP kamera Axis, antivandal, rozlišení min. 720p, nap.ethernet 802.3af - dodávka</t>
  </si>
  <si>
    <t>2109739497</t>
  </si>
  <si>
    <t>51m</t>
  </si>
  <si>
    <t>Konektor TV - montáž</t>
  </si>
  <si>
    <t>-1763937733</t>
  </si>
  <si>
    <t>51d</t>
  </si>
  <si>
    <t>Konektor TV - dodávka</t>
  </si>
  <si>
    <t>875099782</t>
  </si>
  <si>
    <t>52m</t>
  </si>
  <si>
    <t>Konektor datový - montáž</t>
  </si>
  <si>
    <t>868534739</t>
  </si>
  <si>
    <t>52d</t>
  </si>
  <si>
    <t>Konektor datový - dodávka</t>
  </si>
  <si>
    <t>1919027795</t>
  </si>
  <si>
    <t>53m</t>
  </si>
  <si>
    <t>Čtečka karet cominfo L-PRO + potřebná kabeláž - montáž</t>
  </si>
  <si>
    <t>1491453727</t>
  </si>
  <si>
    <t>53d.</t>
  </si>
  <si>
    <t>Čtečka karet cominfo L-PRO + potřebná kabeláž - dodávka</t>
  </si>
  <si>
    <t>987630311</t>
  </si>
  <si>
    <t>54m</t>
  </si>
  <si>
    <t>Řídící jednotka REA:MP + Zdroj KPN-18 - montáž</t>
  </si>
  <si>
    <t>1005929799</t>
  </si>
  <si>
    <t>54d.</t>
  </si>
  <si>
    <t>Řídící jednotka REA:MP + Zdroj KPN-18 - dodávka</t>
  </si>
  <si>
    <t>-54091541</t>
  </si>
  <si>
    <t>55m</t>
  </si>
  <si>
    <t>Elektromagnetický dveřní zámek, cominfo - montáž</t>
  </si>
  <si>
    <t>-89764754</t>
  </si>
  <si>
    <t>55d.</t>
  </si>
  <si>
    <t>Elektromagnetický dveřní zámek, cominfo - dodávka</t>
  </si>
  <si>
    <t>-883765105</t>
  </si>
  <si>
    <t>56m</t>
  </si>
  <si>
    <t>Kopoflex DN50 - montáž</t>
  </si>
  <si>
    <t>-999479065</t>
  </si>
  <si>
    <t>56d.</t>
  </si>
  <si>
    <t>Kopoflex DN50 - dodávka</t>
  </si>
  <si>
    <t>-1096817115</t>
  </si>
  <si>
    <t>57m</t>
  </si>
  <si>
    <t>Protipožární ucpávka - montáž</t>
  </si>
  <si>
    <t>189035095</t>
  </si>
  <si>
    <t>57d.</t>
  </si>
  <si>
    <t>Protipožární ucpávka - dodávka</t>
  </si>
  <si>
    <t>-1734666702</t>
  </si>
  <si>
    <t>E0051</t>
  </si>
  <si>
    <t>Sada pro nouzovou signalizaci SESTRA-PACIENT</t>
  </si>
  <si>
    <t>E0051.1</t>
  </si>
  <si>
    <t>Dodávka a montáž technologie</t>
  </si>
  <si>
    <t>kontr</t>
  </si>
  <si>
    <t>Kontrola vedení</t>
  </si>
  <si>
    <t>kmpl</t>
  </si>
  <si>
    <t>803892216</t>
  </si>
  <si>
    <t>MT - 07 IP_mont</t>
  </si>
  <si>
    <t>Hlavní terminál - montáž</t>
  </si>
  <si>
    <t>-325584643</t>
  </si>
  <si>
    <t>MT - 07 IP_dod</t>
  </si>
  <si>
    <t>Hlavní terminál - dodávka</t>
  </si>
  <si>
    <t>1619670778</t>
  </si>
  <si>
    <t>RA-07/12U_mont</t>
  </si>
  <si>
    <t>Datový rozvaděč 19"/12U - montáž</t>
  </si>
  <si>
    <t>1651101366</t>
  </si>
  <si>
    <t>RA-07/12U_dod</t>
  </si>
  <si>
    <t>Datový rozvaděč 19"/12U - dodávka</t>
  </si>
  <si>
    <t>-1235340944</t>
  </si>
  <si>
    <t>PS-07 IP_mont</t>
  </si>
  <si>
    <t>Napájecí zdroj + lokální server - montáž</t>
  </si>
  <si>
    <t>828090969</t>
  </si>
  <si>
    <t>PS-07 IP_dod</t>
  </si>
  <si>
    <t>Napájecí zdroj + lokální server - dodávka</t>
  </si>
  <si>
    <t>1418826184</t>
  </si>
  <si>
    <t>PDP 19/1U_mont</t>
  </si>
  <si>
    <t>Rozvodný panel 8x 230V 19"/1U - montáž</t>
  </si>
  <si>
    <t>-216426848</t>
  </si>
  <si>
    <t>PDP 19/1U_dod</t>
  </si>
  <si>
    <t>Rozvodný panel 8x 230V 19"/1U - dodávka</t>
  </si>
  <si>
    <t>1276179260</t>
  </si>
  <si>
    <t>SW - L1_mont</t>
  </si>
  <si>
    <t>SW - licence provozu účastníka - montáž</t>
  </si>
  <si>
    <t>-749775702</t>
  </si>
  <si>
    <t>SW - L1_dod</t>
  </si>
  <si>
    <t>SW - licence provozu účastníka - dodávka</t>
  </si>
  <si>
    <t>-1918856000</t>
  </si>
  <si>
    <t>SW - HC_mont</t>
  </si>
  <si>
    <t>SW - databáze historie volání - montáž</t>
  </si>
  <si>
    <t>1546554682</t>
  </si>
  <si>
    <t>SW - HC_dod</t>
  </si>
  <si>
    <t>SW - databáze historie volání - dodávka</t>
  </si>
  <si>
    <t>374961298</t>
  </si>
  <si>
    <t>SW - SQLHV_mont</t>
  </si>
  <si>
    <t>SW - prohlížeč historie - montáž</t>
  </si>
  <si>
    <t>-1359444945</t>
  </si>
  <si>
    <t>SW - SQLHV_dod</t>
  </si>
  <si>
    <t>SW - prohlížeč historie - dodávka</t>
  </si>
  <si>
    <t>1711531898</t>
  </si>
  <si>
    <t>CT-07 IP_mont</t>
  </si>
  <si>
    <t>Kabel k terminálu (2m) - montáž</t>
  </si>
  <si>
    <t>1973357800</t>
  </si>
  <si>
    <t>CT-07 IP_dod</t>
  </si>
  <si>
    <t>Kabel k terminálu (2m) - dodávka</t>
  </si>
  <si>
    <t>1123865570</t>
  </si>
  <si>
    <t>AT-12V_mont</t>
  </si>
  <si>
    <t>Adaptér k terminálu - montáž</t>
  </si>
  <si>
    <t>1611507894</t>
  </si>
  <si>
    <t>AT-12V_dod</t>
  </si>
  <si>
    <t>Adaptér k terminálu - dodávka</t>
  </si>
  <si>
    <t>-1287936180</t>
  </si>
  <si>
    <t>CTC_mont</t>
  </si>
  <si>
    <t>Kabel telefonní přípojky - montáž</t>
  </si>
  <si>
    <t>194474992</t>
  </si>
  <si>
    <t>CTC_dod</t>
  </si>
  <si>
    <t>Kabel telefonní přípojky - dodávka</t>
  </si>
  <si>
    <t>-277338498</t>
  </si>
  <si>
    <t>US 19/1U_mont</t>
  </si>
  <si>
    <t>Univerzální police 19"/1U - montáž</t>
  </si>
  <si>
    <t>1818019392</t>
  </si>
  <si>
    <t>US 19/1U_dod</t>
  </si>
  <si>
    <t>Univerzální police 19"/1U - dodávka</t>
  </si>
  <si>
    <t>1868912546</t>
  </si>
  <si>
    <t>CMT-07 IP_mont</t>
  </si>
  <si>
    <t>Zásuvka terminálu - montáž</t>
  </si>
  <si>
    <t>-1920082603</t>
  </si>
  <si>
    <t>CMT-07 IP_dod</t>
  </si>
  <si>
    <t>Zásuvka terminálu - dodávka</t>
  </si>
  <si>
    <t>935272805</t>
  </si>
  <si>
    <t>CMT-07 IP_mont.1</t>
  </si>
  <si>
    <t>1275935141</t>
  </si>
  <si>
    <t>CMT-07 IP_dod.1</t>
  </si>
  <si>
    <t>-1040253421</t>
  </si>
  <si>
    <t>DECT PHONE-A_mont</t>
  </si>
  <si>
    <t>Přenosný analogový přístroj - montáž</t>
  </si>
  <si>
    <t>-92448992</t>
  </si>
  <si>
    <t>DECT PHONE-A_dod</t>
  </si>
  <si>
    <t>Přenosný analogový přístroj - dodávka</t>
  </si>
  <si>
    <t>-1800729754</t>
  </si>
  <si>
    <t>TI - 07 IP_mont</t>
  </si>
  <si>
    <t>Telefonní interface (pro analog. přístr.) - montáž</t>
  </si>
  <si>
    <t>-377400825</t>
  </si>
  <si>
    <t>TI - 07 IP_dod</t>
  </si>
  <si>
    <t>Telefonní interface (pro analog. přístr.) - dodávka</t>
  </si>
  <si>
    <t>-447722669</t>
  </si>
  <si>
    <t>SWI-24_mont</t>
  </si>
  <si>
    <t>Datový switch 24 portů/19" - montáž</t>
  </si>
  <si>
    <t>-1932608363</t>
  </si>
  <si>
    <t>SWI-24_dod</t>
  </si>
  <si>
    <t>Datový switch 24 portů/19" - dodávka</t>
  </si>
  <si>
    <t>2083975822</t>
  </si>
  <si>
    <t>POE - 24/24_mont</t>
  </si>
  <si>
    <t>Napájecí injektor 24 portů/19" - montáž</t>
  </si>
  <si>
    <t>1565976041</t>
  </si>
  <si>
    <t>POE - 24/24_dod</t>
  </si>
  <si>
    <t>Napájecí injektor 24 portů/19" - dodávka</t>
  </si>
  <si>
    <t>370748089</t>
  </si>
  <si>
    <t>CL_mont</t>
  </si>
  <si>
    <t>Svítidlo signalizační LED - montáž</t>
  </si>
  <si>
    <t>-1585436347</t>
  </si>
  <si>
    <t>CL_dod</t>
  </si>
  <si>
    <t>Svítidlo signalizační LED - dodávka</t>
  </si>
  <si>
    <t>420665093</t>
  </si>
  <si>
    <t>RT-07V IP_mont</t>
  </si>
  <si>
    <t>Pokojový terminál hovorový - montáž</t>
  </si>
  <si>
    <t>39752824</t>
  </si>
  <si>
    <t>RT-07V IP_dod</t>
  </si>
  <si>
    <t>Pokojový terminál hovorový - dodávka</t>
  </si>
  <si>
    <t>-165191015</t>
  </si>
  <si>
    <t>RT-07DV IP_mont</t>
  </si>
  <si>
    <t>Pokojový terminál hovorový s displejem - montáž</t>
  </si>
  <si>
    <t>1970165304</t>
  </si>
  <si>
    <t>RT-07DV IP_dod</t>
  </si>
  <si>
    <t>Pokojový terminál hovorový s displejem - dodávka</t>
  </si>
  <si>
    <t>-288063177</t>
  </si>
  <si>
    <t>BC-07HS IP_mont</t>
  </si>
  <si>
    <t>Zásuvka pacienta s držákem a reproduktorem - montáž</t>
  </si>
  <si>
    <t>-1889580330</t>
  </si>
  <si>
    <t>BC-07HS IP_dod</t>
  </si>
  <si>
    <t>Zásuvka pacienta s držákem a reproduktorem - dodávka</t>
  </si>
  <si>
    <t>350059378</t>
  </si>
  <si>
    <t>PT - 07S IP_mont</t>
  </si>
  <si>
    <t>Terminál pacienta s tlačítkem volání ošetřovatelky. Bez displeje. S vytrhávacím konektorem - montáž</t>
  </si>
  <si>
    <t>417929983</t>
  </si>
  <si>
    <t>PT - 07S IP_dod</t>
  </si>
  <si>
    <t>Terminál pacienta s tlačítkem volání ošetřovatelky. Bez displeje. S vytrhávacím konektorem - dodávka</t>
  </si>
  <si>
    <t>-1684607652</t>
  </si>
  <si>
    <t>EC-07 IP_mont</t>
  </si>
  <si>
    <t>Táhlo nouzového volání - montáž</t>
  </si>
  <si>
    <t>15625905</t>
  </si>
  <si>
    <t>EC-07 IP_dod</t>
  </si>
  <si>
    <t>Táhlo nouzového volání - dodávka</t>
  </si>
  <si>
    <t>714061127</t>
  </si>
  <si>
    <t>EBC-07 IP_mont</t>
  </si>
  <si>
    <t>Táhlo a tlačítko nouzového volání - montáž</t>
  </si>
  <si>
    <t>-1701834942</t>
  </si>
  <si>
    <t>EBC-07 IP_dod</t>
  </si>
  <si>
    <t>Táhlo a tlačítko nouzového volání - dodávka</t>
  </si>
  <si>
    <t>-890431667</t>
  </si>
  <si>
    <t>ST - 07V IP_mont</t>
  </si>
  <si>
    <t>Služební terminál Vchod - montáž</t>
  </si>
  <si>
    <t>-538811936</t>
  </si>
  <si>
    <t>ST - 07V IP_dod</t>
  </si>
  <si>
    <t>Služební terminál Vchod - dodávka</t>
  </si>
  <si>
    <t>-1089714942</t>
  </si>
  <si>
    <t>CR-07 IP_mont</t>
  </si>
  <si>
    <t>Čtečka karet (EM 125kHz) - montáž</t>
  </si>
  <si>
    <t>-1156482602</t>
  </si>
  <si>
    <t>CR-07 IP_dod</t>
  </si>
  <si>
    <t>Čtečka karet (EM 125kHz) - dodávka</t>
  </si>
  <si>
    <t>-451492791</t>
  </si>
  <si>
    <t>RB-07 IP_mont</t>
  </si>
  <si>
    <t>Router - montáž</t>
  </si>
  <si>
    <t>-126034816</t>
  </si>
  <si>
    <t>RB-07 IP_dod</t>
  </si>
  <si>
    <t>Router - dodávka</t>
  </si>
  <si>
    <t>-1171164575</t>
  </si>
  <si>
    <t>Repeater_mont</t>
  </si>
  <si>
    <t>Opakovač - montáž</t>
  </si>
  <si>
    <t>2063241932</t>
  </si>
  <si>
    <t>Repeater_dod</t>
  </si>
  <si>
    <t>Opakovač - dodávka</t>
  </si>
  <si>
    <t>-673962209</t>
  </si>
  <si>
    <t>CAM IP_mont</t>
  </si>
  <si>
    <t>IP kamera - montáž</t>
  </si>
  <si>
    <t>-1363365943</t>
  </si>
  <si>
    <t>CAM IP_dod</t>
  </si>
  <si>
    <t>IP kamera - dodávka</t>
  </si>
  <si>
    <t>146477123</t>
  </si>
  <si>
    <t>DS-12V_mont</t>
  </si>
  <si>
    <t>Modul DS 12V - montáž</t>
  </si>
  <si>
    <t>525778858</t>
  </si>
  <si>
    <t>DS-12V_dod</t>
  </si>
  <si>
    <t>Modul DS 12V - dodávka</t>
  </si>
  <si>
    <t>-1573023252</t>
  </si>
  <si>
    <t>TF_mont</t>
  </si>
  <si>
    <t>Svorkovnice napájení 24V s el. Pojistkou - montáž</t>
  </si>
  <si>
    <t>-1562355317</t>
  </si>
  <si>
    <t>TF_dod</t>
  </si>
  <si>
    <t>Svorkovnice napájení 24V s el. Pojistkou - dodávka</t>
  </si>
  <si>
    <t>-123238432</t>
  </si>
  <si>
    <t>SQLSM_mont</t>
  </si>
  <si>
    <t>SQL server malý (do 5-ti oddělení) - montáž</t>
  </si>
  <si>
    <t>-1589785752</t>
  </si>
  <si>
    <t>SQLSM_dod</t>
  </si>
  <si>
    <t>SQL server malý (do 5-ti oddělení) - dodávka</t>
  </si>
  <si>
    <t>200744925</t>
  </si>
  <si>
    <t>IPRS_mont</t>
  </si>
  <si>
    <t>IP rádio server - montáž</t>
  </si>
  <si>
    <t>-1971407195</t>
  </si>
  <si>
    <t>IPRS_dod</t>
  </si>
  <si>
    <t>IP rádio server - dodávka</t>
  </si>
  <si>
    <t>258630440</t>
  </si>
  <si>
    <t>Patch 0,3m_mont</t>
  </si>
  <si>
    <t>Patch kabel - montáž</t>
  </si>
  <si>
    <t>274485918</t>
  </si>
  <si>
    <t>Patch 0,3m_dod</t>
  </si>
  <si>
    <t>Patch kabel - dodávka</t>
  </si>
  <si>
    <t>-54099615</t>
  </si>
  <si>
    <t>CAT5E_mont</t>
  </si>
  <si>
    <t>Konektor včetně ochrany a proměření RJ45 - montáž</t>
  </si>
  <si>
    <t>1688210645</t>
  </si>
  <si>
    <t>CAT5E_dod</t>
  </si>
  <si>
    <t>Konektor včetně ochrany a proměření RJ45 - dodávka</t>
  </si>
  <si>
    <t>794873145</t>
  </si>
  <si>
    <t>instalace</t>
  </si>
  <si>
    <t>Instalace a konfigurace systému</t>
  </si>
  <si>
    <t>235231023</t>
  </si>
  <si>
    <t>škol</t>
  </si>
  <si>
    <t>Kontrolní provoz, zaškolení, vedlejší výdaje</t>
  </si>
  <si>
    <t>1820431553</t>
  </si>
  <si>
    <t>dopr</t>
  </si>
  <si>
    <t>Doprava</t>
  </si>
  <si>
    <t>-1081386900</t>
  </si>
  <si>
    <t>E0051.2</t>
  </si>
  <si>
    <t>Slaboproudé rozvody - dodávka a montáž vodičů</t>
  </si>
  <si>
    <t>UTP Cat 5e_mont</t>
  </si>
  <si>
    <t>kabel do trubek, nebo do lišt LSOH - montáž</t>
  </si>
  <si>
    <t>-1070740649</t>
  </si>
  <si>
    <t>UTP Cat 5e_dod</t>
  </si>
  <si>
    <t>kabel do trubek, nebo do lišt LSOH - dodávka</t>
  </si>
  <si>
    <t>-1802907314</t>
  </si>
  <si>
    <t>2x2,5_mont</t>
  </si>
  <si>
    <t>vodič do trubek, nebo do lišt 2x2,5 - montáž</t>
  </si>
  <si>
    <t>-1733654812</t>
  </si>
  <si>
    <t>2x2,5_dod</t>
  </si>
  <si>
    <t>vodič do trubek, nebo do lišt 2x2,5 - dodávka</t>
  </si>
  <si>
    <t>-2000617354</t>
  </si>
  <si>
    <t>CY 3x1,5_mont</t>
  </si>
  <si>
    <t>vodič do trubek, nebo do lišt CY 3x1,5 - montáž</t>
  </si>
  <si>
    <t>-1597950714</t>
  </si>
  <si>
    <t>CY 3x1,5_dod</t>
  </si>
  <si>
    <t>vodič do trubek, nebo do lišt CY 3x1,5 - dodávka</t>
  </si>
  <si>
    <t>1689110352</t>
  </si>
  <si>
    <t>E0051.3</t>
  </si>
  <si>
    <t>Hrubá instalace - trubkování (lištování) a osazení instalačních krabic</t>
  </si>
  <si>
    <t>KU 68/2_mont</t>
  </si>
  <si>
    <t>instalační krabice pod omítku KU 68/2 - montáž</t>
  </si>
  <si>
    <t>1280680151</t>
  </si>
  <si>
    <t>KU 68/2_dod</t>
  </si>
  <si>
    <t>instalační krabice pod omítku KU 68/2 - dodávka</t>
  </si>
  <si>
    <t>1091852853</t>
  </si>
  <si>
    <t>2xKP 687/1_mont</t>
  </si>
  <si>
    <t>instalační krabice pod omítku 2xKP 687/1 - montáž</t>
  </si>
  <si>
    <t>1637982348</t>
  </si>
  <si>
    <t>2xKP 687/1_dod</t>
  </si>
  <si>
    <t>instalační krabice pod omítku 2xKP 687/1 - dodávka</t>
  </si>
  <si>
    <t>-572960414</t>
  </si>
  <si>
    <t>3xKP 687/1_mont</t>
  </si>
  <si>
    <t>instalační krabice pod omítku 3xKP 687/1 - montáž</t>
  </si>
  <si>
    <t>2032943943</t>
  </si>
  <si>
    <t>3xKP 687/1_dod</t>
  </si>
  <si>
    <t>instalační krabice pod omítku 3xKP 687/1 - dodávka</t>
  </si>
  <si>
    <t>1234168210</t>
  </si>
  <si>
    <t>PVC 16_mont</t>
  </si>
  <si>
    <t>trubka pod omítku PVC 16 - montáž</t>
  </si>
  <si>
    <t>825029359</t>
  </si>
  <si>
    <t>PVC 16_dod</t>
  </si>
  <si>
    <t>trubka pod omítku PVC 16 - dodávka</t>
  </si>
  <si>
    <t>1409706744</t>
  </si>
  <si>
    <t>PVC 25_mont</t>
  </si>
  <si>
    <t>trubka pod omítku PVC 25 - montáž</t>
  </si>
  <si>
    <t>1485162793</t>
  </si>
  <si>
    <t>PVC 25_dod</t>
  </si>
  <si>
    <t>trubka pod omítku PVC 25 - dodávka</t>
  </si>
  <si>
    <t>-408780669</t>
  </si>
  <si>
    <t>AZ 2,5_mont</t>
  </si>
  <si>
    <t>vodič protahovací AZ 2,5 - montáž</t>
  </si>
  <si>
    <t>117152527</t>
  </si>
  <si>
    <t>AZ 2,5_dod</t>
  </si>
  <si>
    <t>vodič protahovací AZ 2,5 - dodávka</t>
  </si>
  <si>
    <t>-1431743616</t>
  </si>
  <si>
    <t>vrut 3,5x40_mont</t>
  </si>
  <si>
    <t>vrut 3,5x40 - montáž</t>
  </si>
  <si>
    <t>887849646</t>
  </si>
  <si>
    <t>vrut 3,5x40_dod</t>
  </si>
  <si>
    <t>vrut 3,5x40 - dodávka</t>
  </si>
  <si>
    <t>-864079600</t>
  </si>
  <si>
    <t>sádra štuk_mont</t>
  </si>
  <si>
    <t>sádra štukatérská - montáž</t>
  </si>
  <si>
    <t>-1678897446</t>
  </si>
  <si>
    <t>sádra štuk_dod</t>
  </si>
  <si>
    <t>sádra štukatérská - dodávka</t>
  </si>
  <si>
    <t>-1767412670</t>
  </si>
  <si>
    <t>rýhy</t>
  </si>
  <si>
    <t>rýhy do zdi</t>
  </si>
  <si>
    <t>916560551</t>
  </si>
  <si>
    <t>prostupy zdivem</t>
  </si>
  <si>
    <t>1193351883</t>
  </si>
  <si>
    <t>ost</t>
  </si>
  <si>
    <t>ostatní stavební přípomoce (přesun hmot, stěhování zařízení, demontáž původního zařízení, koordinace s ostatními profesemi)</t>
  </si>
  <si>
    <t>-1069360767</t>
  </si>
  <si>
    <t>instal</t>
  </si>
  <si>
    <t>drobný instalační materiál (izolační pásky, stahovací pásky, spojovací materiál, hmoždinky)</t>
  </si>
  <si>
    <t>kpl</t>
  </si>
  <si>
    <t>680775569</t>
  </si>
  <si>
    <t>ukl</t>
  </si>
  <si>
    <t>úklid staveniště</t>
  </si>
  <si>
    <t>-763839289</t>
  </si>
  <si>
    <t>podhl</t>
  </si>
  <si>
    <t>demontáž a zpětná montáž podhledů</t>
  </si>
  <si>
    <t>219872453</t>
  </si>
  <si>
    <t>E006</t>
  </si>
  <si>
    <t>Medicínská rampa</t>
  </si>
  <si>
    <t>58m</t>
  </si>
  <si>
    <t>5 – RN07-DN0 Atyp Levý (Rampa L 2000mm, 2+1zásuvka 230V, Signalizace sestra pacient, osvětlení DIN) - montáž</t>
  </si>
  <si>
    <t>395767824</t>
  </si>
  <si>
    <t>58d.</t>
  </si>
  <si>
    <t>5 – RN07-DN0 Atyp Levý (Rampa L 2000mm, 2+1zásuvka 230V, Signalizace sestra pacient, osvětlení DIN) - dodávka</t>
  </si>
  <si>
    <t>-215831075</t>
  </si>
  <si>
    <t>59m</t>
  </si>
  <si>
    <t>5 – RN07-DN0 Atyp Pravý (Rampa P 2000mm, 2+1zásuvka 230V, Signalizace sestra pacient, osvětlení DIN) - montáž</t>
  </si>
  <si>
    <t>-463870405</t>
  </si>
  <si>
    <t>59d.</t>
  </si>
  <si>
    <t>5 – RN07-DN0 Atyp Pravý (Rampa P 2000mm, 2+1zásuvka 230V, Signalizace sestra pacient, osvětlení DIN) - dodávka</t>
  </si>
  <si>
    <t>2081755600</t>
  </si>
  <si>
    <t>60m</t>
  </si>
  <si>
    <t>6 – RN07-DN1 Atyp Levý (Rampa L 2000mm, Modul Technických plynů, 2+1zásuvka 230V, Signalizace sestra pacient, osvětlení DIN) - montáž</t>
  </si>
  <si>
    <t>618135290</t>
  </si>
  <si>
    <t>60d.</t>
  </si>
  <si>
    <t>6 – RN07-DN1 Atyp Levý (Rampa L 2000mm, Modul Technických plynů, 2+1zásuvka 230V, Signalizace sestra pacient, osvětlení DIN) - dodávka</t>
  </si>
  <si>
    <t>1661409906</t>
  </si>
  <si>
    <t>61m</t>
  </si>
  <si>
    <t>6 – RN07-DN1 Atyp Pravý (Rampa L 2000mm, Modul Technických plynů, 2+1zásuvka 230V, Signalizace sestra pacient, osvětlení DIN) - montáž</t>
  </si>
  <si>
    <t>-119729617</t>
  </si>
  <si>
    <t>61d.</t>
  </si>
  <si>
    <t>6 – RN07-DN1 Atyp Pravý (Rampa L 2000mm, Modul Technických plynů, 2+1zásuvka 230V, Signalizace sestra pacient, osvětlení DIN) - dodávka</t>
  </si>
  <si>
    <t>1094397077</t>
  </si>
  <si>
    <t>62m</t>
  </si>
  <si>
    <t>7 – RN07-DN1 Atyp Levý (Rampa L 2000mm, Modul Technických plynů, 2+1zásuvka 230V, Signalizace sestra pacient, osvětlení DIN) - montáž</t>
  </si>
  <si>
    <t>-138825991</t>
  </si>
  <si>
    <t>62d.</t>
  </si>
  <si>
    <t>7 – RN07-DN1 Atyp Levý (Rampa L 2000mm, Modul Technických plynů, 2+1zásuvka 230V, Signalizace sestra pacient, osvětlení DIN) - dodávka</t>
  </si>
  <si>
    <t>65678549</t>
  </si>
  <si>
    <t>63m</t>
  </si>
  <si>
    <t>7 – RN07-DN1 Atyp Pravý (Rampa L 2000mm, Modul Technických plynů, 2+1zásuvka 230V, Signalizace sestra pacient, osvětlení DIN) - montáž</t>
  </si>
  <si>
    <t>933567414</t>
  </si>
  <si>
    <t>63d.</t>
  </si>
  <si>
    <t>7 – RN07-DN1 Atyp Pravý (Rampa L 2000mm, Modul Technických plynů, 2+1zásuvka 230V, Signalizace sestra pacient, osvětlení DIN) - dodávka</t>
  </si>
  <si>
    <t>-911846197</t>
  </si>
  <si>
    <t>64m</t>
  </si>
  <si>
    <t>C1 – DN01 - Modul Technických plynů - montáž</t>
  </si>
  <si>
    <t>300360722</t>
  </si>
  <si>
    <t>64d.</t>
  </si>
  <si>
    <t>C1 – DN01 - Modul Technických plynů - dodávka</t>
  </si>
  <si>
    <t>-894785188</t>
  </si>
  <si>
    <t>65m</t>
  </si>
  <si>
    <t>Rampa - Koncové elementy 3 - montáž</t>
  </si>
  <si>
    <t>1682545287</t>
  </si>
  <si>
    <t>65d.</t>
  </si>
  <si>
    <t>Rampa - Koncové elementy 3 - dodávka</t>
  </si>
  <si>
    <t>1755929969</t>
  </si>
  <si>
    <t>231</t>
  </si>
  <si>
    <t>66m</t>
  </si>
  <si>
    <t>Rampa - Manometr certifikovaný - montáž</t>
  </si>
  <si>
    <t>-1851963317</t>
  </si>
  <si>
    <t>232</t>
  </si>
  <si>
    <t>66d.</t>
  </si>
  <si>
    <t>Rampa - Manometr certifikovaný - dodávka</t>
  </si>
  <si>
    <t>-1666692127</t>
  </si>
  <si>
    <t>233</t>
  </si>
  <si>
    <t>67m</t>
  </si>
  <si>
    <t>Signalizační hlásič klinického alarmu - montáž</t>
  </si>
  <si>
    <t>-1655066589</t>
  </si>
  <si>
    <t>234</t>
  </si>
  <si>
    <t>67d.</t>
  </si>
  <si>
    <t>Signalizační hlásič klinického alarmu - dodávka</t>
  </si>
  <si>
    <t>-1343817662</t>
  </si>
  <si>
    <t>E007</t>
  </si>
  <si>
    <t>Kabely</t>
  </si>
  <si>
    <t>235</t>
  </si>
  <si>
    <t>68m</t>
  </si>
  <si>
    <t>1-CXKH-R-J 3x1.5 B2ca,s1,d1 - montáž</t>
  </si>
  <si>
    <t>-1364221305</t>
  </si>
  <si>
    <t>236</t>
  </si>
  <si>
    <t>68d.</t>
  </si>
  <si>
    <t>1-CXKH-R-J 3x1.5 B2ca,s1,d1 - dodávka</t>
  </si>
  <si>
    <t>930702955</t>
  </si>
  <si>
    <t>237</t>
  </si>
  <si>
    <t>69m</t>
  </si>
  <si>
    <t>1-CXKH-R-J 3x2.5 B2ca,s1,d1 - montáž</t>
  </si>
  <si>
    <t>1020124869</t>
  </si>
  <si>
    <t>238</t>
  </si>
  <si>
    <t>69d.</t>
  </si>
  <si>
    <t>1-CXKH-R-J 3x2.5 B2ca,s1,d1 - dodávka</t>
  </si>
  <si>
    <t>274466172</t>
  </si>
  <si>
    <t>239</t>
  </si>
  <si>
    <t>70m</t>
  </si>
  <si>
    <t>1-CXKH-R-J 5x1.5 B2ca,s1,d1 - montáž</t>
  </si>
  <si>
    <t>-450769456</t>
  </si>
  <si>
    <t>240</t>
  </si>
  <si>
    <t>70d.</t>
  </si>
  <si>
    <t>1-CXKH-R-J 5x1.5 B2ca,s1,d1 - dodávka</t>
  </si>
  <si>
    <t>1381710660</t>
  </si>
  <si>
    <t>241</t>
  </si>
  <si>
    <t>71m</t>
  </si>
  <si>
    <t>1-CXKH-R-J 5x2.5 B2ca,s1,d1 - montáž</t>
  </si>
  <si>
    <t>1707531953</t>
  </si>
  <si>
    <t>242</t>
  </si>
  <si>
    <t>71d.</t>
  </si>
  <si>
    <t>1-CXKH-R-J 5x2.5 B2ca,s1,d1 - dodávka</t>
  </si>
  <si>
    <t>-1779442418</t>
  </si>
  <si>
    <t>243</t>
  </si>
  <si>
    <t>72m</t>
  </si>
  <si>
    <t>1-CXKH-R-J 5x6 B2ca,s1,d1 - montáž</t>
  </si>
  <si>
    <t>755080729</t>
  </si>
  <si>
    <t>244</t>
  </si>
  <si>
    <t>72d.</t>
  </si>
  <si>
    <t>1-CXKH-R-J 5x6 B2ca,s1,d1 - dodávka</t>
  </si>
  <si>
    <t>-1666006527</t>
  </si>
  <si>
    <t>245</t>
  </si>
  <si>
    <t>73m</t>
  </si>
  <si>
    <t>CYKY-O 2x1.5 - montáž</t>
  </si>
  <si>
    <t>-599797632</t>
  </si>
  <si>
    <t>246</t>
  </si>
  <si>
    <t>73d.</t>
  </si>
  <si>
    <t>CYKY-O 2x1.5 - dodávka</t>
  </si>
  <si>
    <t>587020824</t>
  </si>
  <si>
    <t>247</t>
  </si>
  <si>
    <t>74m</t>
  </si>
  <si>
    <t>CYKY-O 3x1.5 - montáž</t>
  </si>
  <si>
    <t>-1789734255</t>
  </si>
  <si>
    <t>248</t>
  </si>
  <si>
    <t>74d.</t>
  </si>
  <si>
    <t>CYKY-O 3x1.5 - dodávka</t>
  </si>
  <si>
    <t>-1409582480</t>
  </si>
  <si>
    <t>249</t>
  </si>
  <si>
    <t>75m</t>
  </si>
  <si>
    <t>1-CXKH-V-J 3x1.5 B2ca,s1,d1 - montáž</t>
  </si>
  <si>
    <t>-766189628</t>
  </si>
  <si>
    <t>250</t>
  </si>
  <si>
    <t>75d.</t>
  </si>
  <si>
    <t>1-CXKH-V-J 3x1.5 B2ca,s1,d1 - dodávka</t>
  </si>
  <si>
    <t>-1182661014</t>
  </si>
  <si>
    <t>251</t>
  </si>
  <si>
    <t>76m</t>
  </si>
  <si>
    <t>CY 16 zž - montáž</t>
  </si>
  <si>
    <t>263004015</t>
  </si>
  <si>
    <t>252</t>
  </si>
  <si>
    <t>76d.</t>
  </si>
  <si>
    <t>CY 16 zž - dodávka</t>
  </si>
  <si>
    <t>66581618</t>
  </si>
  <si>
    <t>253</t>
  </si>
  <si>
    <t>77m</t>
  </si>
  <si>
    <t>CY 6 zž - montáž</t>
  </si>
  <si>
    <t>1496075586</t>
  </si>
  <si>
    <t>254</t>
  </si>
  <si>
    <t>77d.</t>
  </si>
  <si>
    <t>CY 6 zž - dodávka</t>
  </si>
  <si>
    <t>-880808168</t>
  </si>
  <si>
    <t>255</t>
  </si>
  <si>
    <t>78m</t>
  </si>
  <si>
    <t>CY 4 zž - montáž</t>
  </si>
  <si>
    <t>1795019885</t>
  </si>
  <si>
    <t>78d.</t>
  </si>
  <si>
    <t>CY 4 zž - dodávka</t>
  </si>
  <si>
    <t>-2009865927</t>
  </si>
  <si>
    <t>257</t>
  </si>
  <si>
    <t>79m</t>
  </si>
  <si>
    <t>Datový kabel cat6 bezhalogenový - montáž</t>
  </si>
  <si>
    <t>1774828751</t>
  </si>
  <si>
    <t>258</t>
  </si>
  <si>
    <t>79d.</t>
  </si>
  <si>
    <t>Datový kabel cat6 bezhalogenový - dodávka</t>
  </si>
  <si>
    <t>-110297892</t>
  </si>
  <si>
    <t>259</t>
  </si>
  <si>
    <t>80m</t>
  </si>
  <si>
    <t>koax pro TV - montáž</t>
  </si>
  <si>
    <t>-1127429475</t>
  </si>
  <si>
    <t>260</t>
  </si>
  <si>
    <t>80d.</t>
  </si>
  <si>
    <t>koax pro TV - dodávka</t>
  </si>
  <si>
    <t>-672606247</t>
  </si>
  <si>
    <t>261</t>
  </si>
  <si>
    <t>81m</t>
  </si>
  <si>
    <t>Telefonní kabel - montáž</t>
  </si>
  <si>
    <t>458036641</t>
  </si>
  <si>
    <t>262</t>
  </si>
  <si>
    <t>81d.</t>
  </si>
  <si>
    <t>Telefonní kabel - dodávka</t>
  </si>
  <si>
    <t>1353625863</t>
  </si>
  <si>
    <t>E090</t>
  </si>
  <si>
    <t>263</t>
  </si>
  <si>
    <t>Zednické přípomoci</t>
  </si>
  <si>
    <t>1302844347</t>
  </si>
  <si>
    <t>264</t>
  </si>
  <si>
    <t>Měření osvětlení, protokol</t>
  </si>
  <si>
    <t>-2062762850</t>
  </si>
  <si>
    <t>265</t>
  </si>
  <si>
    <t>Měření zemních odporů</t>
  </si>
  <si>
    <t>-705794565</t>
  </si>
  <si>
    <t>266</t>
  </si>
  <si>
    <t>Revize</t>
  </si>
  <si>
    <t>-1715125519</t>
  </si>
  <si>
    <t>267</t>
  </si>
  <si>
    <t>Dokumentace skuteč. provedení</t>
  </si>
  <si>
    <t>-75109724</t>
  </si>
  <si>
    <t>268</t>
  </si>
  <si>
    <t>Úklid</t>
  </si>
  <si>
    <t>-2143938052</t>
  </si>
  <si>
    <t>269</t>
  </si>
  <si>
    <t>Zabezpečení pracoviště</t>
  </si>
  <si>
    <t>1206645326</t>
  </si>
  <si>
    <t>270</t>
  </si>
  <si>
    <t>Připojení veškerých rozváděčů</t>
  </si>
  <si>
    <t>-187748312</t>
  </si>
  <si>
    <t>271</t>
  </si>
  <si>
    <t>89b</t>
  </si>
  <si>
    <t>Připojení veškerých kabelů</t>
  </si>
  <si>
    <t>23431827</t>
  </si>
  <si>
    <t>272</t>
  </si>
  <si>
    <t>Drážky pro uložení kabelů</t>
  </si>
  <si>
    <t>-362965526</t>
  </si>
  <si>
    <t>273</t>
  </si>
  <si>
    <t>Hrubá výplň kabelových rýh</t>
  </si>
  <si>
    <t>-1124497212</t>
  </si>
  <si>
    <t>274</t>
  </si>
  <si>
    <t>Jemná omítka kabelových rýh</t>
  </si>
  <si>
    <t>773736087</t>
  </si>
  <si>
    <t>275</t>
  </si>
  <si>
    <t>Označení rozváděče dle norem</t>
  </si>
  <si>
    <t>748863427</t>
  </si>
  <si>
    <t>276</t>
  </si>
  <si>
    <t>Zkoušky, oživení, měření, protokoly, slaboproudy</t>
  </si>
  <si>
    <t>-1090618408</t>
  </si>
  <si>
    <t>277</t>
  </si>
  <si>
    <t>Uložení stávající elektroinstalace pod omítku</t>
  </si>
  <si>
    <t>-1563528659</t>
  </si>
  <si>
    <t>278</t>
  </si>
  <si>
    <t>Následná montáž čidel EPS a centrály přístupového systému vč. Náhradního zdroje</t>
  </si>
  <si>
    <t>2027712283</t>
  </si>
  <si>
    <t>279</t>
  </si>
  <si>
    <t>Následná montáž demontovaných zásuvek 230V</t>
  </si>
  <si>
    <t>-435454486</t>
  </si>
  <si>
    <t>280</t>
  </si>
  <si>
    <t>98m</t>
  </si>
  <si>
    <t>Zásuvka jednonásobná, s ochranným kolíkem; 2P+PE, náhrada za demontovaný špatný kus - montáž</t>
  </si>
  <si>
    <t>-1493347036</t>
  </si>
  <si>
    <t>281</t>
  </si>
  <si>
    <t>98d</t>
  </si>
  <si>
    <t>Zásuvka jednonásobná, s ochranným kolíkem; 2P+PE, náhrada za demontovaný špatný kus - dodávka</t>
  </si>
  <si>
    <t>-2003630468</t>
  </si>
  <si>
    <t>282</t>
  </si>
  <si>
    <t>Napojení na stávající zařízení</t>
  </si>
  <si>
    <t>-168361673</t>
  </si>
  <si>
    <t>283</t>
  </si>
  <si>
    <t>Podružný materiál</t>
  </si>
  <si>
    <t>1034403291</t>
  </si>
  <si>
    <t>E091</t>
  </si>
  <si>
    <t>Demontáže</t>
  </si>
  <si>
    <t>284</t>
  </si>
  <si>
    <t>Demontáže osvětlení</t>
  </si>
  <si>
    <t>2011416283</t>
  </si>
  <si>
    <t>285</t>
  </si>
  <si>
    <t>Demontáž čidel EPS a centrály přístupového systému vč. Náhradního zdroje</t>
  </si>
  <si>
    <t>-1006781408</t>
  </si>
  <si>
    <t>286</t>
  </si>
  <si>
    <t>Demontáž stávajících zásuvek 230V</t>
  </si>
  <si>
    <t>-2034492389</t>
  </si>
  <si>
    <t>287</t>
  </si>
  <si>
    <t>Demontáž stávajícího rozváděče</t>
  </si>
  <si>
    <t>1553015037</t>
  </si>
  <si>
    <t>288</t>
  </si>
  <si>
    <t>Ekologická likvidace elektro</t>
  </si>
  <si>
    <t>481601051</t>
  </si>
  <si>
    <t>E0911</t>
  </si>
  <si>
    <t>Ostatní 2</t>
  </si>
  <si>
    <t>289</t>
  </si>
  <si>
    <t>PPV (6,00% z montáže: materiál + práce)</t>
  </si>
  <si>
    <t>900939190</t>
  </si>
  <si>
    <t>VON - Vedlejší a ostatní náklady</t>
  </si>
  <si>
    <t>VRN - Vedlejší rozpočtové náklady</t>
  </si>
  <si>
    <t>VRN</t>
  </si>
  <si>
    <t>Vedlejší rozpočtové náklady</t>
  </si>
  <si>
    <t>100004</t>
  </si>
  <si>
    <t>Zařízení staveniště</t>
  </si>
  <si>
    <t>1024</t>
  </si>
  <si>
    <t>127812727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</si>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</sst>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42.75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KALM010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Stavební úpravy stanice st.dětí, dětská klinika-pavilon D3-4.NP, Krajská zdravotní a.s. - Masarykova nemocnice Ústí n.L.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Ústí nad Labem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19. 12. 2017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Krajská zdravotní a.s., Masarykova nemocnice UL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ARCHATELIÉR, spol.s r.o., Ústí n.L.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ROUND(SUM(AG52:AG58),2)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ROUND(SUM(AS52:AS58),2)</f>
        <v>0</v>
      </c>
      <c r="AT51" s="114">
        <f>ROUND(SUM(AV51:AW51),2)</f>
        <v>0</v>
      </c>
      <c r="AU51" s="115">
        <f>ROUND(SUM(AU52:AU58),5)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ROUND(SUM(AZ52:AZ58),2)</f>
        <v>0</v>
      </c>
      <c r="BA51" s="114">
        <f>ROUND(SUM(BA52:BA58),2)</f>
        <v>0</v>
      </c>
      <c r="BB51" s="114">
        <f>ROUND(SUM(BB52:BB58),2)</f>
        <v>0</v>
      </c>
      <c r="BC51" s="114">
        <f>ROUND(SUM(BC52:BC58),2)</f>
        <v>0</v>
      </c>
      <c r="BD51" s="116">
        <f>ROUND(SUM(BD52:BD58),2)</f>
        <v>0</v>
      </c>
      <c r="BS51" s="117" t="s">
        <v>71</v>
      </c>
      <c r="BT51" s="117" t="s">
        <v>72</v>
      </c>
      <c r="BU51" s="118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pans="1:91" s="5" customFormat="1" ht="16.5" customHeight="1">
      <c r="A52" s="119" t="s">
        <v>76</v>
      </c>
      <c r="B52" s="120"/>
      <c r="C52" s="121"/>
      <c r="D52" s="122" t="s">
        <v>77</v>
      </c>
      <c r="E52" s="122"/>
      <c r="F52" s="122"/>
      <c r="G52" s="122"/>
      <c r="H52" s="122"/>
      <c r="I52" s="123"/>
      <c r="J52" s="122" t="s">
        <v>78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'01 - Stavební část'!J27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79</v>
      </c>
      <c r="AR52" s="126"/>
      <c r="AS52" s="127">
        <v>0</v>
      </c>
      <c r="AT52" s="128">
        <f>ROUND(SUM(AV52:AW52),2)</f>
        <v>0</v>
      </c>
      <c r="AU52" s="129">
        <f>'01 - Stavební část'!P98</f>
        <v>0</v>
      </c>
      <c r="AV52" s="128">
        <f>'01 - Stavební část'!J30</f>
        <v>0</v>
      </c>
      <c r="AW52" s="128">
        <f>'01 - Stavební část'!J31</f>
        <v>0</v>
      </c>
      <c r="AX52" s="128">
        <f>'01 - Stavební část'!J32</f>
        <v>0</v>
      </c>
      <c r="AY52" s="128">
        <f>'01 - Stavební část'!J33</f>
        <v>0</v>
      </c>
      <c r="AZ52" s="128">
        <f>'01 - Stavební část'!F30</f>
        <v>0</v>
      </c>
      <c r="BA52" s="128">
        <f>'01 - Stavební část'!F31</f>
        <v>0</v>
      </c>
      <c r="BB52" s="128">
        <f>'01 - Stavební část'!F32</f>
        <v>0</v>
      </c>
      <c r="BC52" s="128">
        <f>'01 - Stavební část'!F33</f>
        <v>0</v>
      </c>
      <c r="BD52" s="130">
        <f>'01 - Stavební část'!F34</f>
        <v>0</v>
      </c>
      <c r="BT52" s="131" t="s">
        <v>80</v>
      </c>
      <c r="BV52" s="131" t="s">
        <v>74</v>
      </c>
      <c r="BW52" s="131" t="s">
        <v>81</v>
      </c>
      <c r="BX52" s="131" t="s">
        <v>7</v>
      </c>
      <c r="CL52" s="131" t="s">
        <v>21</v>
      </c>
      <c r="CM52" s="131" t="s">
        <v>82</v>
      </c>
    </row>
    <row r="53" spans="1:91" s="5" customFormat="1" ht="16.5" customHeight="1">
      <c r="A53" s="119" t="s">
        <v>76</v>
      </c>
      <c r="B53" s="120"/>
      <c r="C53" s="121"/>
      <c r="D53" s="122" t="s">
        <v>83</v>
      </c>
      <c r="E53" s="122"/>
      <c r="F53" s="122"/>
      <c r="G53" s="122"/>
      <c r="H53" s="122"/>
      <c r="I53" s="123"/>
      <c r="J53" s="122" t="s">
        <v>84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'02 - ZTI'!J27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79</v>
      </c>
      <c r="AR53" s="126"/>
      <c r="AS53" s="127">
        <v>0</v>
      </c>
      <c r="AT53" s="128">
        <f>ROUND(SUM(AV53:AW53),2)</f>
        <v>0</v>
      </c>
      <c r="AU53" s="129">
        <f>'02 - ZTI'!P86</f>
        <v>0</v>
      </c>
      <c r="AV53" s="128">
        <f>'02 - ZTI'!J30</f>
        <v>0</v>
      </c>
      <c r="AW53" s="128">
        <f>'02 - ZTI'!J31</f>
        <v>0</v>
      </c>
      <c r="AX53" s="128">
        <f>'02 - ZTI'!J32</f>
        <v>0</v>
      </c>
      <c r="AY53" s="128">
        <f>'02 - ZTI'!J33</f>
        <v>0</v>
      </c>
      <c r="AZ53" s="128">
        <f>'02 - ZTI'!F30</f>
        <v>0</v>
      </c>
      <c r="BA53" s="128">
        <f>'02 - ZTI'!F31</f>
        <v>0</v>
      </c>
      <c r="BB53" s="128">
        <f>'02 - ZTI'!F32</f>
        <v>0</v>
      </c>
      <c r="BC53" s="128">
        <f>'02 - ZTI'!F33</f>
        <v>0</v>
      </c>
      <c r="BD53" s="130">
        <f>'02 - ZTI'!F34</f>
        <v>0</v>
      </c>
      <c r="BT53" s="131" t="s">
        <v>80</v>
      </c>
      <c r="BV53" s="131" t="s">
        <v>74</v>
      </c>
      <c r="BW53" s="131" t="s">
        <v>85</v>
      </c>
      <c r="BX53" s="131" t="s">
        <v>7</v>
      </c>
      <c r="CL53" s="131" t="s">
        <v>21</v>
      </c>
      <c r="CM53" s="131" t="s">
        <v>82</v>
      </c>
    </row>
    <row r="54" spans="1:91" s="5" customFormat="1" ht="16.5" customHeight="1">
      <c r="A54" s="119" t="s">
        <v>76</v>
      </c>
      <c r="B54" s="120"/>
      <c r="C54" s="121"/>
      <c r="D54" s="122" t="s">
        <v>86</v>
      </c>
      <c r="E54" s="122"/>
      <c r="F54" s="122"/>
      <c r="G54" s="122"/>
      <c r="H54" s="122"/>
      <c r="I54" s="123"/>
      <c r="J54" s="122" t="s">
        <v>87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'03 - Úpravy otopné soustavy'!J27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79</v>
      </c>
      <c r="AR54" s="126"/>
      <c r="AS54" s="127">
        <v>0</v>
      </c>
      <c r="AT54" s="128">
        <f>ROUND(SUM(AV54:AW54),2)</f>
        <v>0</v>
      </c>
      <c r="AU54" s="129">
        <f>'03 - Úpravy otopné soustavy'!P89</f>
        <v>0</v>
      </c>
      <c r="AV54" s="128">
        <f>'03 - Úpravy otopné soustavy'!J30</f>
        <v>0</v>
      </c>
      <c r="AW54" s="128">
        <f>'03 - Úpravy otopné soustavy'!J31</f>
        <v>0</v>
      </c>
      <c r="AX54" s="128">
        <f>'03 - Úpravy otopné soustavy'!J32</f>
        <v>0</v>
      </c>
      <c r="AY54" s="128">
        <f>'03 - Úpravy otopné soustavy'!J33</f>
        <v>0</v>
      </c>
      <c r="AZ54" s="128">
        <f>'03 - Úpravy otopné soustavy'!F30</f>
        <v>0</v>
      </c>
      <c r="BA54" s="128">
        <f>'03 - Úpravy otopné soustavy'!F31</f>
        <v>0</v>
      </c>
      <c r="BB54" s="128">
        <f>'03 - Úpravy otopné soustavy'!F32</f>
        <v>0</v>
      </c>
      <c r="BC54" s="128">
        <f>'03 - Úpravy otopné soustavy'!F33</f>
        <v>0</v>
      </c>
      <c r="BD54" s="130">
        <f>'03 - Úpravy otopné soustavy'!F34</f>
        <v>0</v>
      </c>
      <c r="BT54" s="131" t="s">
        <v>80</v>
      </c>
      <c r="BV54" s="131" t="s">
        <v>74</v>
      </c>
      <c r="BW54" s="131" t="s">
        <v>88</v>
      </c>
      <c r="BX54" s="131" t="s">
        <v>7</v>
      </c>
      <c r="CL54" s="131" t="s">
        <v>21</v>
      </c>
      <c r="CM54" s="131" t="s">
        <v>82</v>
      </c>
    </row>
    <row r="55" spans="1:91" s="5" customFormat="1" ht="16.5" customHeight="1">
      <c r="A55" s="119" t="s">
        <v>76</v>
      </c>
      <c r="B55" s="120"/>
      <c r="C55" s="121"/>
      <c r="D55" s="122" t="s">
        <v>89</v>
      </c>
      <c r="E55" s="122"/>
      <c r="F55" s="122"/>
      <c r="G55" s="122"/>
      <c r="H55" s="122"/>
      <c r="I55" s="123"/>
      <c r="J55" s="122" t="s">
        <v>90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'04 - Vzduchotechnika'!J27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79</v>
      </c>
      <c r="AR55" s="126"/>
      <c r="AS55" s="127">
        <v>0</v>
      </c>
      <c r="AT55" s="128">
        <f>ROUND(SUM(AV55:AW55),2)</f>
        <v>0</v>
      </c>
      <c r="AU55" s="129">
        <f>'04 - Vzduchotechnika'!P80</f>
        <v>0</v>
      </c>
      <c r="AV55" s="128">
        <f>'04 - Vzduchotechnika'!J30</f>
        <v>0</v>
      </c>
      <c r="AW55" s="128">
        <f>'04 - Vzduchotechnika'!J31</f>
        <v>0</v>
      </c>
      <c r="AX55" s="128">
        <f>'04 - Vzduchotechnika'!J32</f>
        <v>0</v>
      </c>
      <c r="AY55" s="128">
        <f>'04 - Vzduchotechnika'!J33</f>
        <v>0</v>
      </c>
      <c r="AZ55" s="128">
        <f>'04 - Vzduchotechnika'!F30</f>
        <v>0</v>
      </c>
      <c r="BA55" s="128">
        <f>'04 - Vzduchotechnika'!F31</f>
        <v>0</v>
      </c>
      <c r="BB55" s="128">
        <f>'04 - Vzduchotechnika'!F32</f>
        <v>0</v>
      </c>
      <c r="BC55" s="128">
        <f>'04 - Vzduchotechnika'!F33</f>
        <v>0</v>
      </c>
      <c r="BD55" s="130">
        <f>'04 - Vzduchotechnika'!F34</f>
        <v>0</v>
      </c>
      <c r="BT55" s="131" t="s">
        <v>80</v>
      </c>
      <c r="BV55" s="131" t="s">
        <v>74</v>
      </c>
      <c r="BW55" s="131" t="s">
        <v>91</v>
      </c>
      <c r="BX55" s="131" t="s">
        <v>7</v>
      </c>
      <c r="CL55" s="131" t="s">
        <v>21</v>
      </c>
      <c r="CM55" s="131" t="s">
        <v>82</v>
      </c>
    </row>
    <row r="56" spans="1:91" s="5" customFormat="1" ht="16.5" customHeight="1">
      <c r="A56" s="119" t="s">
        <v>76</v>
      </c>
      <c r="B56" s="120"/>
      <c r="C56" s="121"/>
      <c r="D56" s="122" t="s">
        <v>92</v>
      </c>
      <c r="E56" s="122"/>
      <c r="F56" s="122"/>
      <c r="G56" s="122"/>
      <c r="H56" s="122"/>
      <c r="I56" s="123"/>
      <c r="J56" s="122" t="s">
        <v>93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'06 - Rozvody medicínských...'!J27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79</v>
      </c>
      <c r="AR56" s="126"/>
      <c r="AS56" s="127">
        <v>0</v>
      </c>
      <c r="AT56" s="128">
        <f>ROUND(SUM(AV56:AW56),2)</f>
        <v>0</v>
      </c>
      <c r="AU56" s="129">
        <f>'06 - Rozvody medicínských...'!P77</f>
        <v>0</v>
      </c>
      <c r="AV56" s="128">
        <f>'06 - Rozvody medicínských...'!J30</f>
        <v>0</v>
      </c>
      <c r="AW56" s="128">
        <f>'06 - Rozvody medicínských...'!J31</f>
        <v>0</v>
      </c>
      <c r="AX56" s="128">
        <f>'06 - Rozvody medicínských...'!J32</f>
        <v>0</v>
      </c>
      <c r="AY56" s="128">
        <f>'06 - Rozvody medicínských...'!J33</f>
        <v>0</v>
      </c>
      <c r="AZ56" s="128">
        <f>'06 - Rozvody medicínských...'!F30</f>
        <v>0</v>
      </c>
      <c r="BA56" s="128">
        <f>'06 - Rozvody medicínských...'!F31</f>
        <v>0</v>
      </c>
      <c r="BB56" s="128">
        <f>'06 - Rozvody medicínských...'!F32</f>
        <v>0</v>
      </c>
      <c r="BC56" s="128">
        <f>'06 - Rozvody medicínských...'!F33</f>
        <v>0</v>
      </c>
      <c r="BD56" s="130">
        <f>'06 - Rozvody medicínských...'!F34</f>
        <v>0</v>
      </c>
      <c r="BT56" s="131" t="s">
        <v>80</v>
      </c>
      <c r="BV56" s="131" t="s">
        <v>74</v>
      </c>
      <c r="BW56" s="131" t="s">
        <v>94</v>
      </c>
      <c r="BX56" s="131" t="s">
        <v>7</v>
      </c>
      <c r="CL56" s="131" t="s">
        <v>21</v>
      </c>
      <c r="CM56" s="131" t="s">
        <v>82</v>
      </c>
    </row>
    <row r="57" spans="1:91" s="5" customFormat="1" ht="16.5" customHeight="1">
      <c r="A57" s="119" t="s">
        <v>76</v>
      </c>
      <c r="B57" s="120"/>
      <c r="C57" s="121"/>
      <c r="D57" s="122" t="s">
        <v>95</v>
      </c>
      <c r="E57" s="122"/>
      <c r="F57" s="122"/>
      <c r="G57" s="122"/>
      <c r="H57" s="122"/>
      <c r="I57" s="123"/>
      <c r="J57" s="122" t="s">
        <v>96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4">
        <f>'05 - Elektroinstalace'!J27</f>
        <v>0</v>
      </c>
      <c r="AH57" s="123"/>
      <c r="AI57" s="123"/>
      <c r="AJ57" s="123"/>
      <c r="AK57" s="123"/>
      <c r="AL57" s="123"/>
      <c r="AM57" s="123"/>
      <c r="AN57" s="124">
        <f>SUM(AG57,AT57)</f>
        <v>0</v>
      </c>
      <c r="AO57" s="123"/>
      <c r="AP57" s="123"/>
      <c r="AQ57" s="125" t="s">
        <v>79</v>
      </c>
      <c r="AR57" s="126"/>
      <c r="AS57" s="127">
        <v>0</v>
      </c>
      <c r="AT57" s="128">
        <f>ROUND(SUM(AV57:AW57),2)</f>
        <v>0</v>
      </c>
      <c r="AU57" s="129">
        <f>'05 - Elektroinstalace'!P90</f>
        <v>0</v>
      </c>
      <c r="AV57" s="128">
        <f>'05 - Elektroinstalace'!J30</f>
        <v>0</v>
      </c>
      <c r="AW57" s="128">
        <f>'05 - Elektroinstalace'!J31</f>
        <v>0</v>
      </c>
      <c r="AX57" s="128">
        <f>'05 - Elektroinstalace'!J32</f>
        <v>0</v>
      </c>
      <c r="AY57" s="128">
        <f>'05 - Elektroinstalace'!J33</f>
        <v>0</v>
      </c>
      <c r="AZ57" s="128">
        <f>'05 - Elektroinstalace'!F30</f>
        <v>0</v>
      </c>
      <c r="BA57" s="128">
        <f>'05 - Elektroinstalace'!F31</f>
        <v>0</v>
      </c>
      <c r="BB57" s="128">
        <f>'05 - Elektroinstalace'!F32</f>
        <v>0</v>
      </c>
      <c r="BC57" s="128">
        <f>'05 - Elektroinstalace'!F33</f>
        <v>0</v>
      </c>
      <c r="BD57" s="130">
        <f>'05 - Elektroinstalace'!F34</f>
        <v>0</v>
      </c>
      <c r="BT57" s="131" t="s">
        <v>80</v>
      </c>
      <c r="BV57" s="131" t="s">
        <v>74</v>
      </c>
      <c r="BW57" s="131" t="s">
        <v>97</v>
      </c>
      <c r="BX57" s="131" t="s">
        <v>7</v>
      </c>
      <c r="CL57" s="131" t="s">
        <v>21</v>
      </c>
      <c r="CM57" s="131" t="s">
        <v>82</v>
      </c>
    </row>
    <row r="58" spans="1:91" s="5" customFormat="1" ht="16.5" customHeight="1">
      <c r="A58" s="119" t="s">
        <v>76</v>
      </c>
      <c r="B58" s="120"/>
      <c r="C58" s="121"/>
      <c r="D58" s="122" t="s">
        <v>98</v>
      </c>
      <c r="E58" s="122"/>
      <c r="F58" s="122"/>
      <c r="G58" s="122"/>
      <c r="H58" s="122"/>
      <c r="I58" s="123"/>
      <c r="J58" s="122" t="s">
        <v>99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4">
        <f>'VON - Vedlejší a ostatní ...'!J27</f>
        <v>0</v>
      </c>
      <c r="AH58" s="123"/>
      <c r="AI58" s="123"/>
      <c r="AJ58" s="123"/>
      <c r="AK58" s="123"/>
      <c r="AL58" s="123"/>
      <c r="AM58" s="123"/>
      <c r="AN58" s="124">
        <f>SUM(AG58,AT58)</f>
        <v>0</v>
      </c>
      <c r="AO58" s="123"/>
      <c r="AP58" s="123"/>
      <c r="AQ58" s="125" t="s">
        <v>98</v>
      </c>
      <c r="AR58" s="126"/>
      <c r="AS58" s="132">
        <v>0</v>
      </c>
      <c r="AT58" s="133">
        <f>ROUND(SUM(AV58:AW58),2)</f>
        <v>0</v>
      </c>
      <c r="AU58" s="134">
        <f>'VON - Vedlejší a ostatní ...'!P77</f>
        <v>0</v>
      </c>
      <c r="AV58" s="133">
        <f>'VON - Vedlejší a ostatní ...'!J30</f>
        <v>0</v>
      </c>
      <c r="AW58" s="133">
        <f>'VON - Vedlejší a ostatní ...'!J31</f>
        <v>0</v>
      </c>
      <c r="AX58" s="133">
        <f>'VON - Vedlejší a ostatní ...'!J32</f>
        <v>0</v>
      </c>
      <c r="AY58" s="133">
        <f>'VON - Vedlejší a ostatní ...'!J33</f>
        <v>0</v>
      </c>
      <c r="AZ58" s="133">
        <f>'VON - Vedlejší a ostatní ...'!F30</f>
        <v>0</v>
      </c>
      <c r="BA58" s="133">
        <f>'VON - Vedlejší a ostatní ...'!F31</f>
        <v>0</v>
      </c>
      <c r="BB58" s="133">
        <f>'VON - Vedlejší a ostatní ...'!F32</f>
        <v>0</v>
      </c>
      <c r="BC58" s="133">
        <f>'VON - Vedlejší a ostatní ...'!F33</f>
        <v>0</v>
      </c>
      <c r="BD58" s="135">
        <f>'VON - Vedlejší a ostatní ...'!F34</f>
        <v>0</v>
      </c>
      <c r="BT58" s="131" t="s">
        <v>80</v>
      </c>
      <c r="BV58" s="131" t="s">
        <v>74</v>
      </c>
      <c r="BW58" s="131" t="s">
        <v>100</v>
      </c>
      <c r="BX58" s="131" t="s">
        <v>7</v>
      </c>
      <c r="CL58" s="131" t="s">
        <v>21</v>
      </c>
      <c r="CM58" s="131" t="s">
        <v>82</v>
      </c>
    </row>
    <row r="59" spans="2:44" s="1" customFormat="1" ht="30" customHeight="1">
      <c r="B59" s="46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2"/>
    </row>
    <row r="60" spans="2:44" s="1" customFormat="1" ht="6.95" customHeight="1"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72"/>
    </row>
  </sheetData>
  <sheetProtection password="CC35" sheet="1" objects="1" scenarios="1" formatColumns="0" formatRows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Stavební část'!C2" display="/"/>
    <hyperlink ref="A53" location="'02 - ZTI'!C2" display="/"/>
    <hyperlink ref="A54" location="'03 - Úpravy otopné soustavy'!C2" display="/"/>
    <hyperlink ref="A55" location="'04 - Vzduchotechnika'!C2" display="/"/>
    <hyperlink ref="A56" location="'06 - Rozvody medicínských...'!C2" display="/"/>
    <hyperlink ref="A57" location="'05 - Elektroinstalace'!C2" display="/"/>
    <hyperlink ref="A58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stanice st.dětí, dětská klinika-pavilon D3-4.NP, Krajská zdravotní a.s. - Masarykova nemocnice Ústí n.L.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108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19. 12. 2017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57" customHeight="1">
      <c r="B24" s="148"/>
      <c r="C24" s="149"/>
      <c r="D24" s="149"/>
      <c r="E24" s="44" t="s">
        <v>37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ROUND(J98,2)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ROUND(SUM(BE98:BE1007),2)</f>
        <v>0</v>
      </c>
      <c r="G30" s="47"/>
      <c r="H30" s="47"/>
      <c r="I30" s="158">
        <v>0.21</v>
      </c>
      <c r="J30" s="157">
        <f>ROUND(ROUND((SUM(BE98:BE1007)),2)*I30,2)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ROUND(SUM(BF98:BF1007),2)</f>
        <v>0</v>
      </c>
      <c r="G31" s="47"/>
      <c r="H31" s="47"/>
      <c r="I31" s="158">
        <v>0.15</v>
      </c>
      <c r="J31" s="157">
        <f>ROUND(ROUND((SUM(BF98:BF1007)),2)*I31,2)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ROUND(SUM(BG98:BG1007),2)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ROUND(SUM(BH98:BH1007),2)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ROUND(SUM(BI98:BI1007),2)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stanice st.dětí, dětská klinika-pavilon D3-4.NP, Krajská zdravotní a.s. - Masarykova nemocnice Ústí n.L.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01 - Stavební část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19. 12. 2017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Krajská zdravotní a.s., Masarykova nemocnice UL</v>
      </c>
      <c r="G51" s="47"/>
      <c r="H51" s="47"/>
      <c r="I51" s="146" t="s">
        <v>33</v>
      </c>
      <c r="J51" s="44" t="str">
        <f>E21</f>
        <v>ARCHATELIÉR, spol.s r.o., Ústí n.L.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J98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114</v>
      </c>
      <c r="E57" s="180"/>
      <c r="F57" s="180"/>
      <c r="G57" s="180"/>
      <c r="H57" s="180"/>
      <c r="I57" s="181"/>
      <c r="J57" s="182">
        <f>J99</f>
        <v>0</v>
      </c>
      <c r="K57" s="183"/>
    </row>
    <row r="58" spans="2:11" s="8" customFormat="1" ht="19.9" customHeight="1">
      <c r="B58" s="184"/>
      <c r="C58" s="185"/>
      <c r="D58" s="186" t="s">
        <v>115</v>
      </c>
      <c r="E58" s="187"/>
      <c r="F58" s="187"/>
      <c r="G58" s="187"/>
      <c r="H58" s="187"/>
      <c r="I58" s="188"/>
      <c r="J58" s="189">
        <f>J100</f>
        <v>0</v>
      </c>
      <c r="K58" s="190"/>
    </row>
    <row r="59" spans="2:11" s="8" customFormat="1" ht="19.9" customHeight="1">
      <c r="B59" s="184"/>
      <c r="C59" s="185"/>
      <c r="D59" s="186" t="s">
        <v>116</v>
      </c>
      <c r="E59" s="187"/>
      <c r="F59" s="187"/>
      <c r="G59" s="187"/>
      <c r="H59" s="187"/>
      <c r="I59" s="188"/>
      <c r="J59" s="189">
        <f>J172</f>
        <v>0</v>
      </c>
      <c r="K59" s="190"/>
    </row>
    <row r="60" spans="2:11" s="8" customFormat="1" ht="19.9" customHeight="1">
      <c r="B60" s="184"/>
      <c r="C60" s="185"/>
      <c r="D60" s="186" t="s">
        <v>117</v>
      </c>
      <c r="E60" s="187"/>
      <c r="F60" s="187"/>
      <c r="G60" s="187"/>
      <c r="H60" s="187"/>
      <c r="I60" s="188"/>
      <c r="J60" s="189">
        <f>J267</f>
        <v>0</v>
      </c>
      <c r="K60" s="190"/>
    </row>
    <row r="61" spans="2:11" s="8" customFormat="1" ht="19.9" customHeight="1">
      <c r="B61" s="184"/>
      <c r="C61" s="185"/>
      <c r="D61" s="186" t="s">
        <v>118</v>
      </c>
      <c r="E61" s="187"/>
      <c r="F61" s="187"/>
      <c r="G61" s="187"/>
      <c r="H61" s="187"/>
      <c r="I61" s="188"/>
      <c r="J61" s="189">
        <f>J276</f>
        <v>0</v>
      </c>
      <c r="K61" s="190"/>
    </row>
    <row r="62" spans="2:11" s="8" customFormat="1" ht="19.9" customHeight="1">
      <c r="B62" s="184"/>
      <c r="C62" s="185"/>
      <c r="D62" s="186" t="s">
        <v>119</v>
      </c>
      <c r="E62" s="187"/>
      <c r="F62" s="187"/>
      <c r="G62" s="187"/>
      <c r="H62" s="187"/>
      <c r="I62" s="188"/>
      <c r="J62" s="189">
        <f>J293</f>
        <v>0</v>
      </c>
      <c r="K62" s="190"/>
    </row>
    <row r="63" spans="2:11" s="8" customFormat="1" ht="19.9" customHeight="1">
      <c r="B63" s="184"/>
      <c r="C63" s="185"/>
      <c r="D63" s="186" t="s">
        <v>120</v>
      </c>
      <c r="E63" s="187"/>
      <c r="F63" s="187"/>
      <c r="G63" s="187"/>
      <c r="H63" s="187"/>
      <c r="I63" s="188"/>
      <c r="J63" s="189">
        <f>J305</f>
        <v>0</v>
      </c>
      <c r="K63" s="190"/>
    </row>
    <row r="64" spans="2:11" s="8" customFormat="1" ht="19.9" customHeight="1">
      <c r="B64" s="184"/>
      <c r="C64" s="185"/>
      <c r="D64" s="186" t="s">
        <v>121</v>
      </c>
      <c r="E64" s="187"/>
      <c r="F64" s="187"/>
      <c r="G64" s="187"/>
      <c r="H64" s="187"/>
      <c r="I64" s="188"/>
      <c r="J64" s="189">
        <f>J311</f>
        <v>0</v>
      </c>
      <c r="K64" s="190"/>
    </row>
    <row r="65" spans="2:11" s="8" customFormat="1" ht="19.9" customHeight="1">
      <c r="B65" s="184"/>
      <c r="C65" s="185"/>
      <c r="D65" s="186" t="s">
        <v>122</v>
      </c>
      <c r="E65" s="187"/>
      <c r="F65" s="187"/>
      <c r="G65" s="187"/>
      <c r="H65" s="187"/>
      <c r="I65" s="188"/>
      <c r="J65" s="189">
        <f>J320</f>
        <v>0</v>
      </c>
      <c r="K65" s="190"/>
    </row>
    <row r="66" spans="2:11" s="8" customFormat="1" ht="19.9" customHeight="1">
      <c r="B66" s="184"/>
      <c r="C66" s="185"/>
      <c r="D66" s="186" t="s">
        <v>123</v>
      </c>
      <c r="E66" s="187"/>
      <c r="F66" s="187"/>
      <c r="G66" s="187"/>
      <c r="H66" s="187"/>
      <c r="I66" s="188"/>
      <c r="J66" s="189">
        <f>J461</f>
        <v>0</v>
      </c>
      <c r="K66" s="190"/>
    </row>
    <row r="67" spans="2:11" s="7" customFormat="1" ht="24.95" customHeight="1">
      <c r="B67" s="177"/>
      <c r="C67" s="178"/>
      <c r="D67" s="179" t="s">
        <v>124</v>
      </c>
      <c r="E67" s="180"/>
      <c r="F67" s="180"/>
      <c r="G67" s="180"/>
      <c r="H67" s="180"/>
      <c r="I67" s="181"/>
      <c r="J67" s="182">
        <f>J464</f>
        <v>0</v>
      </c>
      <c r="K67" s="183"/>
    </row>
    <row r="68" spans="2:11" s="8" customFormat="1" ht="19.9" customHeight="1">
      <c r="B68" s="184"/>
      <c r="C68" s="185"/>
      <c r="D68" s="186" t="s">
        <v>125</v>
      </c>
      <c r="E68" s="187"/>
      <c r="F68" s="187"/>
      <c r="G68" s="187"/>
      <c r="H68" s="187"/>
      <c r="I68" s="188"/>
      <c r="J68" s="189">
        <f>J465</f>
        <v>0</v>
      </c>
      <c r="K68" s="190"/>
    </row>
    <row r="69" spans="2:11" s="8" customFormat="1" ht="19.9" customHeight="1">
      <c r="B69" s="184"/>
      <c r="C69" s="185"/>
      <c r="D69" s="186" t="s">
        <v>126</v>
      </c>
      <c r="E69" s="187"/>
      <c r="F69" s="187"/>
      <c r="G69" s="187"/>
      <c r="H69" s="187"/>
      <c r="I69" s="188"/>
      <c r="J69" s="189">
        <f>J500</f>
        <v>0</v>
      </c>
      <c r="K69" s="190"/>
    </row>
    <row r="70" spans="2:11" s="8" customFormat="1" ht="19.9" customHeight="1">
      <c r="B70" s="184"/>
      <c r="C70" s="185"/>
      <c r="D70" s="186" t="s">
        <v>127</v>
      </c>
      <c r="E70" s="187"/>
      <c r="F70" s="187"/>
      <c r="G70" s="187"/>
      <c r="H70" s="187"/>
      <c r="I70" s="188"/>
      <c r="J70" s="189">
        <f>J538</f>
        <v>0</v>
      </c>
      <c r="K70" s="190"/>
    </row>
    <row r="71" spans="2:11" s="8" customFormat="1" ht="19.9" customHeight="1">
      <c r="B71" s="184"/>
      <c r="C71" s="185"/>
      <c r="D71" s="186" t="s">
        <v>128</v>
      </c>
      <c r="E71" s="187"/>
      <c r="F71" s="187"/>
      <c r="G71" s="187"/>
      <c r="H71" s="187"/>
      <c r="I71" s="188"/>
      <c r="J71" s="189">
        <f>J603</f>
        <v>0</v>
      </c>
      <c r="K71" s="190"/>
    </row>
    <row r="72" spans="2:11" s="8" customFormat="1" ht="19.9" customHeight="1">
      <c r="B72" s="184"/>
      <c r="C72" s="185"/>
      <c r="D72" s="186" t="s">
        <v>129</v>
      </c>
      <c r="E72" s="187"/>
      <c r="F72" s="187"/>
      <c r="G72" s="187"/>
      <c r="H72" s="187"/>
      <c r="I72" s="188"/>
      <c r="J72" s="189">
        <f>J712</f>
        <v>0</v>
      </c>
      <c r="K72" s="190"/>
    </row>
    <row r="73" spans="2:11" s="8" customFormat="1" ht="19.9" customHeight="1">
      <c r="B73" s="184"/>
      <c r="C73" s="185"/>
      <c r="D73" s="186" t="s">
        <v>130</v>
      </c>
      <c r="E73" s="187"/>
      <c r="F73" s="187"/>
      <c r="G73" s="187"/>
      <c r="H73" s="187"/>
      <c r="I73" s="188"/>
      <c r="J73" s="189">
        <f>J800</f>
        <v>0</v>
      </c>
      <c r="K73" s="190"/>
    </row>
    <row r="74" spans="2:11" s="8" customFormat="1" ht="19.9" customHeight="1">
      <c r="B74" s="184"/>
      <c r="C74" s="185"/>
      <c r="D74" s="186" t="s">
        <v>131</v>
      </c>
      <c r="E74" s="187"/>
      <c r="F74" s="187"/>
      <c r="G74" s="187"/>
      <c r="H74" s="187"/>
      <c r="I74" s="188"/>
      <c r="J74" s="189">
        <f>J829</f>
        <v>0</v>
      </c>
      <c r="K74" s="190"/>
    </row>
    <row r="75" spans="2:11" s="8" customFormat="1" ht="19.9" customHeight="1">
      <c r="B75" s="184"/>
      <c r="C75" s="185"/>
      <c r="D75" s="186" t="s">
        <v>132</v>
      </c>
      <c r="E75" s="187"/>
      <c r="F75" s="187"/>
      <c r="G75" s="187"/>
      <c r="H75" s="187"/>
      <c r="I75" s="188"/>
      <c r="J75" s="189">
        <f>J850</f>
        <v>0</v>
      </c>
      <c r="K75" s="190"/>
    </row>
    <row r="76" spans="2:11" s="8" customFormat="1" ht="19.9" customHeight="1">
      <c r="B76" s="184"/>
      <c r="C76" s="185"/>
      <c r="D76" s="186" t="s">
        <v>133</v>
      </c>
      <c r="E76" s="187"/>
      <c r="F76" s="187"/>
      <c r="G76" s="187"/>
      <c r="H76" s="187"/>
      <c r="I76" s="188"/>
      <c r="J76" s="189">
        <f>J901</f>
        <v>0</v>
      </c>
      <c r="K76" s="190"/>
    </row>
    <row r="77" spans="2:11" s="8" customFormat="1" ht="19.9" customHeight="1">
      <c r="B77" s="184"/>
      <c r="C77" s="185"/>
      <c r="D77" s="186" t="s">
        <v>134</v>
      </c>
      <c r="E77" s="187"/>
      <c r="F77" s="187"/>
      <c r="G77" s="187"/>
      <c r="H77" s="187"/>
      <c r="I77" s="188"/>
      <c r="J77" s="189">
        <f>J922</f>
        <v>0</v>
      </c>
      <c r="K77" s="190"/>
    </row>
    <row r="78" spans="2:11" s="8" customFormat="1" ht="19.9" customHeight="1">
      <c r="B78" s="184"/>
      <c r="C78" s="185"/>
      <c r="D78" s="186" t="s">
        <v>135</v>
      </c>
      <c r="E78" s="187"/>
      <c r="F78" s="187"/>
      <c r="G78" s="187"/>
      <c r="H78" s="187"/>
      <c r="I78" s="188"/>
      <c r="J78" s="189">
        <f>J994</f>
        <v>0</v>
      </c>
      <c r="K78" s="190"/>
    </row>
    <row r="79" spans="2:11" s="1" customFormat="1" ht="21.8" customHeight="1">
      <c r="B79" s="46"/>
      <c r="C79" s="47"/>
      <c r="D79" s="47"/>
      <c r="E79" s="47"/>
      <c r="F79" s="47"/>
      <c r="G79" s="47"/>
      <c r="H79" s="47"/>
      <c r="I79" s="144"/>
      <c r="J79" s="47"/>
      <c r="K79" s="51"/>
    </row>
    <row r="80" spans="2:11" s="1" customFormat="1" ht="6.95" customHeight="1">
      <c r="B80" s="67"/>
      <c r="C80" s="68"/>
      <c r="D80" s="68"/>
      <c r="E80" s="68"/>
      <c r="F80" s="68"/>
      <c r="G80" s="68"/>
      <c r="H80" s="68"/>
      <c r="I80" s="166"/>
      <c r="J80" s="68"/>
      <c r="K80" s="69"/>
    </row>
    <row r="84" spans="2:12" s="1" customFormat="1" ht="6.95" customHeight="1">
      <c r="B84" s="70"/>
      <c r="C84" s="71"/>
      <c r="D84" s="71"/>
      <c r="E84" s="71"/>
      <c r="F84" s="71"/>
      <c r="G84" s="71"/>
      <c r="H84" s="71"/>
      <c r="I84" s="169"/>
      <c r="J84" s="71"/>
      <c r="K84" s="71"/>
      <c r="L84" s="72"/>
    </row>
    <row r="85" spans="2:12" s="1" customFormat="1" ht="36.95" customHeight="1">
      <c r="B85" s="46"/>
      <c r="C85" s="73" t="s">
        <v>136</v>
      </c>
      <c r="D85" s="74"/>
      <c r="E85" s="74"/>
      <c r="F85" s="74"/>
      <c r="G85" s="74"/>
      <c r="H85" s="74"/>
      <c r="I85" s="191"/>
      <c r="J85" s="74"/>
      <c r="K85" s="74"/>
      <c r="L85" s="72"/>
    </row>
    <row r="86" spans="2:12" s="1" customFormat="1" ht="6.95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pans="2:12" s="1" customFormat="1" ht="14.4" customHeight="1">
      <c r="B87" s="46"/>
      <c r="C87" s="76" t="s">
        <v>18</v>
      </c>
      <c r="D87" s="74"/>
      <c r="E87" s="74"/>
      <c r="F87" s="74"/>
      <c r="G87" s="74"/>
      <c r="H87" s="74"/>
      <c r="I87" s="191"/>
      <c r="J87" s="74"/>
      <c r="K87" s="74"/>
      <c r="L87" s="72"/>
    </row>
    <row r="88" spans="2:12" s="1" customFormat="1" ht="16.5" customHeight="1">
      <c r="B88" s="46"/>
      <c r="C88" s="74"/>
      <c r="D88" s="74"/>
      <c r="E88" s="192" t="str">
        <f>E7</f>
        <v>Stavební úpravy stanice st.dětí, dětská klinika-pavilon D3-4.NP, Krajská zdravotní a.s. - Masarykova nemocnice Ústí n.L.</v>
      </c>
      <c r="F88" s="76"/>
      <c r="G88" s="76"/>
      <c r="H88" s="76"/>
      <c r="I88" s="191"/>
      <c r="J88" s="74"/>
      <c r="K88" s="74"/>
      <c r="L88" s="72"/>
    </row>
    <row r="89" spans="2:12" s="1" customFormat="1" ht="14.4" customHeight="1">
      <c r="B89" s="46"/>
      <c r="C89" s="76" t="s">
        <v>107</v>
      </c>
      <c r="D89" s="74"/>
      <c r="E89" s="74"/>
      <c r="F89" s="74"/>
      <c r="G89" s="74"/>
      <c r="H89" s="74"/>
      <c r="I89" s="191"/>
      <c r="J89" s="74"/>
      <c r="K89" s="74"/>
      <c r="L89" s="72"/>
    </row>
    <row r="90" spans="2:12" s="1" customFormat="1" ht="17.25" customHeight="1">
      <c r="B90" s="46"/>
      <c r="C90" s="74"/>
      <c r="D90" s="74"/>
      <c r="E90" s="82" t="str">
        <f>E9</f>
        <v>01 - Stavební část</v>
      </c>
      <c r="F90" s="74"/>
      <c r="G90" s="74"/>
      <c r="H90" s="74"/>
      <c r="I90" s="191"/>
      <c r="J90" s="74"/>
      <c r="K90" s="74"/>
      <c r="L90" s="72"/>
    </row>
    <row r="91" spans="2:12" s="1" customFormat="1" ht="6.95" customHeight="1">
      <c r="B91" s="46"/>
      <c r="C91" s="74"/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18" customHeight="1">
      <c r="B92" s="46"/>
      <c r="C92" s="76" t="s">
        <v>23</v>
      </c>
      <c r="D92" s="74"/>
      <c r="E92" s="74"/>
      <c r="F92" s="193" t="str">
        <f>F12</f>
        <v>Ústí nad Labem</v>
      </c>
      <c r="G92" s="74"/>
      <c r="H92" s="74"/>
      <c r="I92" s="194" t="s">
        <v>25</v>
      </c>
      <c r="J92" s="85" t="str">
        <f>IF(J12="","",J12)</f>
        <v>19. 12. 2017</v>
      </c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3.5">
      <c r="B94" s="46"/>
      <c r="C94" s="76" t="s">
        <v>27</v>
      </c>
      <c r="D94" s="74"/>
      <c r="E94" s="74"/>
      <c r="F94" s="193" t="str">
        <f>E15</f>
        <v>Krajská zdravotní a.s., Masarykova nemocnice UL</v>
      </c>
      <c r="G94" s="74"/>
      <c r="H94" s="74"/>
      <c r="I94" s="194" t="s">
        <v>33</v>
      </c>
      <c r="J94" s="193" t="str">
        <f>E21</f>
        <v>ARCHATELIÉR, spol.s r.o., Ústí n.L.</v>
      </c>
      <c r="K94" s="74"/>
      <c r="L94" s="72"/>
    </row>
    <row r="95" spans="2:12" s="1" customFormat="1" ht="14.4" customHeight="1">
      <c r="B95" s="46"/>
      <c r="C95" s="76" t="s">
        <v>31</v>
      </c>
      <c r="D95" s="74"/>
      <c r="E95" s="74"/>
      <c r="F95" s="193" t="str">
        <f>IF(E18="","",E18)</f>
        <v/>
      </c>
      <c r="G95" s="74"/>
      <c r="H95" s="74"/>
      <c r="I95" s="191"/>
      <c r="J95" s="74"/>
      <c r="K95" s="74"/>
      <c r="L95" s="72"/>
    </row>
    <row r="96" spans="2:12" s="1" customFormat="1" ht="10.3" customHeight="1">
      <c r="B96" s="46"/>
      <c r="C96" s="74"/>
      <c r="D96" s="74"/>
      <c r="E96" s="74"/>
      <c r="F96" s="74"/>
      <c r="G96" s="74"/>
      <c r="H96" s="74"/>
      <c r="I96" s="191"/>
      <c r="J96" s="74"/>
      <c r="K96" s="74"/>
      <c r="L96" s="72"/>
    </row>
    <row r="97" spans="2:20" s="9" customFormat="1" ht="29.25" customHeight="1">
      <c r="B97" s="195"/>
      <c r="C97" s="196" t="s">
        <v>137</v>
      </c>
      <c r="D97" s="197" t="s">
        <v>57</v>
      </c>
      <c r="E97" s="197" t="s">
        <v>53</v>
      </c>
      <c r="F97" s="197" t="s">
        <v>138</v>
      </c>
      <c r="G97" s="197" t="s">
        <v>139</v>
      </c>
      <c r="H97" s="197" t="s">
        <v>140</v>
      </c>
      <c r="I97" s="198" t="s">
        <v>141</v>
      </c>
      <c r="J97" s="197" t="s">
        <v>111</v>
      </c>
      <c r="K97" s="199" t="s">
        <v>142</v>
      </c>
      <c r="L97" s="200"/>
      <c r="M97" s="102" t="s">
        <v>143</v>
      </c>
      <c r="N97" s="103" t="s">
        <v>42</v>
      </c>
      <c r="O97" s="103" t="s">
        <v>144</v>
      </c>
      <c r="P97" s="103" t="s">
        <v>145</v>
      </c>
      <c r="Q97" s="103" t="s">
        <v>146</v>
      </c>
      <c r="R97" s="103" t="s">
        <v>147</v>
      </c>
      <c r="S97" s="103" t="s">
        <v>148</v>
      </c>
      <c r="T97" s="104" t="s">
        <v>149</v>
      </c>
    </row>
    <row r="98" spans="2:63" s="1" customFormat="1" ht="29.25" customHeight="1">
      <c r="B98" s="46"/>
      <c r="C98" s="108" t="s">
        <v>112</v>
      </c>
      <c r="D98" s="74"/>
      <c r="E98" s="74"/>
      <c r="F98" s="74"/>
      <c r="G98" s="74"/>
      <c r="H98" s="74"/>
      <c r="I98" s="191"/>
      <c r="J98" s="201">
        <f>BK98</f>
        <v>0</v>
      </c>
      <c r="K98" s="74"/>
      <c r="L98" s="72"/>
      <c r="M98" s="105"/>
      <c r="N98" s="106"/>
      <c r="O98" s="106"/>
      <c r="P98" s="202">
        <f>P99+P464</f>
        <v>0</v>
      </c>
      <c r="Q98" s="106"/>
      <c r="R98" s="202">
        <f>R99+R464</f>
        <v>81.20625758</v>
      </c>
      <c r="S98" s="106"/>
      <c r="T98" s="203">
        <f>T99+T464</f>
        <v>112.40790618000001</v>
      </c>
      <c r="AT98" s="24" t="s">
        <v>71</v>
      </c>
      <c r="AU98" s="24" t="s">
        <v>113</v>
      </c>
      <c r="BK98" s="204">
        <f>BK99+BK464</f>
        <v>0</v>
      </c>
    </row>
    <row r="99" spans="2:63" s="10" customFormat="1" ht="37.4" customHeight="1">
      <c r="B99" s="205"/>
      <c r="C99" s="206"/>
      <c r="D99" s="207" t="s">
        <v>71</v>
      </c>
      <c r="E99" s="208" t="s">
        <v>150</v>
      </c>
      <c r="F99" s="208" t="s">
        <v>151</v>
      </c>
      <c r="G99" s="206"/>
      <c r="H99" s="206"/>
      <c r="I99" s="209"/>
      <c r="J99" s="210">
        <f>BK99</f>
        <v>0</v>
      </c>
      <c r="K99" s="206"/>
      <c r="L99" s="211"/>
      <c r="M99" s="212"/>
      <c r="N99" s="213"/>
      <c r="O99" s="213"/>
      <c r="P99" s="214">
        <f>P100+P172+P267+P276+P293+P305+P311+P320+P461</f>
        <v>0</v>
      </c>
      <c r="Q99" s="213"/>
      <c r="R99" s="214">
        <f>R100+R172+R267+R276+R293+R305+R311+R320+R461</f>
        <v>49.17174968</v>
      </c>
      <c r="S99" s="213"/>
      <c r="T99" s="215">
        <f>T100+T172+T267+T276+T293+T305+T311+T320+T461</f>
        <v>104.51519800000001</v>
      </c>
      <c r="AR99" s="216" t="s">
        <v>80</v>
      </c>
      <c r="AT99" s="217" t="s">
        <v>71</v>
      </c>
      <c r="AU99" s="217" t="s">
        <v>72</v>
      </c>
      <c r="AY99" s="216" t="s">
        <v>152</v>
      </c>
      <c r="BK99" s="218">
        <f>BK100+BK172+BK267+BK276+BK293+BK305+BK311+BK320+BK461</f>
        <v>0</v>
      </c>
    </row>
    <row r="100" spans="2:63" s="10" customFormat="1" ht="19.9" customHeight="1">
      <c r="B100" s="205"/>
      <c r="C100" s="206"/>
      <c r="D100" s="207" t="s">
        <v>71</v>
      </c>
      <c r="E100" s="219" t="s">
        <v>153</v>
      </c>
      <c r="F100" s="219" t="s">
        <v>154</v>
      </c>
      <c r="G100" s="206"/>
      <c r="H100" s="206"/>
      <c r="I100" s="209"/>
      <c r="J100" s="220">
        <f>BK100</f>
        <v>0</v>
      </c>
      <c r="K100" s="206"/>
      <c r="L100" s="211"/>
      <c r="M100" s="212"/>
      <c r="N100" s="213"/>
      <c r="O100" s="213"/>
      <c r="P100" s="214">
        <f>SUM(P101:P171)</f>
        <v>0</v>
      </c>
      <c r="Q100" s="213"/>
      <c r="R100" s="214">
        <f>SUM(R101:R171)</f>
        <v>16.691231959999996</v>
      </c>
      <c r="S100" s="213"/>
      <c r="T100" s="215">
        <f>SUM(T101:T171)</f>
        <v>0</v>
      </c>
      <c r="AR100" s="216" t="s">
        <v>80</v>
      </c>
      <c r="AT100" s="217" t="s">
        <v>71</v>
      </c>
      <c r="AU100" s="217" t="s">
        <v>80</v>
      </c>
      <c r="AY100" s="216" t="s">
        <v>152</v>
      </c>
      <c r="BK100" s="218">
        <f>SUM(BK101:BK171)</f>
        <v>0</v>
      </c>
    </row>
    <row r="101" spans="2:65" s="1" customFormat="1" ht="25.5" customHeight="1">
      <c r="B101" s="46"/>
      <c r="C101" s="221" t="s">
        <v>80</v>
      </c>
      <c r="D101" s="221" t="s">
        <v>155</v>
      </c>
      <c r="E101" s="222" t="s">
        <v>156</v>
      </c>
      <c r="F101" s="223" t="s">
        <v>157</v>
      </c>
      <c r="G101" s="224" t="s">
        <v>158</v>
      </c>
      <c r="H101" s="225">
        <v>0.363</v>
      </c>
      <c r="I101" s="226"/>
      <c r="J101" s="227">
        <f>ROUND(I101*H101,2)</f>
        <v>0</v>
      </c>
      <c r="K101" s="223" t="s">
        <v>159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0.01954</v>
      </c>
      <c r="R101" s="230">
        <f>Q101*H101</f>
        <v>0.007093019999999999</v>
      </c>
      <c r="S101" s="230">
        <v>0</v>
      </c>
      <c r="T101" s="231">
        <f>S101*H101</f>
        <v>0</v>
      </c>
      <c r="AR101" s="24" t="s">
        <v>160</v>
      </c>
      <c r="AT101" s="24" t="s">
        <v>155</v>
      </c>
      <c r="AU101" s="24" t="s">
        <v>82</v>
      </c>
      <c r="AY101" s="24" t="s">
        <v>152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160</v>
      </c>
      <c r="BM101" s="24" t="s">
        <v>161</v>
      </c>
    </row>
    <row r="102" spans="2:47" s="1" customFormat="1" ht="13.5">
      <c r="B102" s="46"/>
      <c r="C102" s="74"/>
      <c r="D102" s="233" t="s">
        <v>162</v>
      </c>
      <c r="E102" s="74"/>
      <c r="F102" s="234" t="s">
        <v>163</v>
      </c>
      <c r="G102" s="74"/>
      <c r="H102" s="74"/>
      <c r="I102" s="191"/>
      <c r="J102" s="74"/>
      <c r="K102" s="74"/>
      <c r="L102" s="72"/>
      <c r="M102" s="235"/>
      <c r="N102" s="47"/>
      <c r="O102" s="47"/>
      <c r="P102" s="47"/>
      <c r="Q102" s="47"/>
      <c r="R102" s="47"/>
      <c r="S102" s="47"/>
      <c r="T102" s="95"/>
      <c r="AT102" s="24" t="s">
        <v>162</v>
      </c>
      <c r="AU102" s="24" t="s">
        <v>82</v>
      </c>
    </row>
    <row r="103" spans="2:51" s="11" customFormat="1" ht="13.5">
      <c r="B103" s="236"/>
      <c r="C103" s="237"/>
      <c r="D103" s="233" t="s">
        <v>164</v>
      </c>
      <c r="E103" s="238" t="s">
        <v>21</v>
      </c>
      <c r="F103" s="239" t="s">
        <v>165</v>
      </c>
      <c r="G103" s="237"/>
      <c r="H103" s="238" t="s">
        <v>21</v>
      </c>
      <c r="I103" s="240"/>
      <c r="J103" s="237"/>
      <c r="K103" s="237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164</v>
      </c>
      <c r="AU103" s="245" t="s">
        <v>82</v>
      </c>
      <c r="AV103" s="11" t="s">
        <v>80</v>
      </c>
      <c r="AW103" s="11" t="s">
        <v>35</v>
      </c>
      <c r="AX103" s="11" t="s">
        <v>72</v>
      </c>
      <c r="AY103" s="245" t="s">
        <v>152</v>
      </c>
    </row>
    <row r="104" spans="2:51" s="12" customFormat="1" ht="13.5">
      <c r="B104" s="246"/>
      <c r="C104" s="247"/>
      <c r="D104" s="233" t="s">
        <v>164</v>
      </c>
      <c r="E104" s="248" t="s">
        <v>21</v>
      </c>
      <c r="F104" s="249" t="s">
        <v>166</v>
      </c>
      <c r="G104" s="247"/>
      <c r="H104" s="250">
        <v>0.074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164</v>
      </c>
      <c r="AU104" s="256" t="s">
        <v>82</v>
      </c>
      <c r="AV104" s="12" t="s">
        <v>82</v>
      </c>
      <c r="AW104" s="12" t="s">
        <v>35</v>
      </c>
      <c r="AX104" s="12" t="s">
        <v>72</v>
      </c>
      <c r="AY104" s="256" t="s">
        <v>152</v>
      </c>
    </row>
    <row r="105" spans="2:51" s="12" customFormat="1" ht="13.5">
      <c r="B105" s="246"/>
      <c r="C105" s="247"/>
      <c r="D105" s="233" t="s">
        <v>164</v>
      </c>
      <c r="E105" s="248" t="s">
        <v>21</v>
      </c>
      <c r="F105" s="249" t="s">
        <v>167</v>
      </c>
      <c r="G105" s="247"/>
      <c r="H105" s="250">
        <v>0.027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AT105" s="256" t="s">
        <v>164</v>
      </c>
      <c r="AU105" s="256" t="s">
        <v>82</v>
      </c>
      <c r="AV105" s="12" t="s">
        <v>82</v>
      </c>
      <c r="AW105" s="12" t="s">
        <v>35</v>
      </c>
      <c r="AX105" s="12" t="s">
        <v>72</v>
      </c>
      <c r="AY105" s="256" t="s">
        <v>152</v>
      </c>
    </row>
    <row r="106" spans="2:51" s="12" customFormat="1" ht="13.5">
      <c r="B106" s="246"/>
      <c r="C106" s="247"/>
      <c r="D106" s="233" t="s">
        <v>164</v>
      </c>
      <c r="E106" s="248" t="s">
        <v>21</v>
      </c>
      <c r="F106" s="249" t="s">
        <v>168</v>
      </c>
      <c r="G106" s="247"/>
      <c r="H106" s="250">
        <v>0.053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164</v>
      </c>
      <c r="AU106" s="256" t="s">
        <v>82</v>
      </c>
      <c r="AV106" s="12" t="s">
        <v>82</v>
      </c>
      <c r="AW106" s="12" t="s">
        <v>35</v>
      </c>
      <c r="AX106" s="12" t="s">
        <v>72</v>
      </c>
      <c r="AY106" s="256" t="s">
        <v>152</v>
      </c>
    </row>
    <row r="107" spans="2:51" s="12" customFormat="1" ht="13.5">
      <c r="B107" s="246"/>
      <c r="C107" s="247"/>
      <c r="D107" s="233" t="s">
        <v>164</v>
      </c>
      <c r="E107" s="248" t="s">
        <v>21</v>
      </c>
      <c r="F107" s="249" t="s">
        <v>169</v>
      </c>
      <c r="G107" s="247"/>
      <c r="H107" s="250">
        <v>0.069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164</v>
      </c>
      <c r="AU107" s="256" t="s">
        <v>82</v>
      </c>
      <c r="AV107" s="12" t="s">
        <v>82</v>
      </c>
      <c r="AW107" s="12" t="s">
        <v>35</v>
      </c>
      <c r="AX107" s="12" t="s">
        <v>72</v>
      </c>
      <c r="AY107" s="256" t="s">
        <v>152</v>
      </c>
    </row>
    <row r="108" spans="2:51" s="12" customFormat="1" ht="13.5">
      <c r="B108" s="246"/>
      <c r="C108" s="247"/>
      <c r="D108" s="233" t="s">
        <v>164</v>
      </c>
      <c r="E108" s="248" t="s">
        <v>21</v>
      </c>
      <c r="F108" s="249" t="s">
        <v>170</v>
      </c>
      <c r="G108" s="247"/>
      <c r="H108" s="250">
        <v>0.065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164</v>
      </c>
      <c r="AU108" s="256" t="s">
        <v>82</v>
      </c>
      <c r="AV108" s="12" t="s">
        <v>82</v>
      </c>
      <c r="AW108" s="12" t="s">
        <v>35</v>
      </c>
      <c r="AX108" s="12" t="s">
        <v>72</v>
      </c>
      <c r="AY108" s="256" t="s">
        <v>152</v>
      </c>
    </row>
    <row r="109" spans="2:51" s="13" customFormat="1" ht="13.5">
      <c r="B109" s="257"/>
      <c r="C109" s="258"/>
      <c r="D109" s="233" t="s">
        <v>164</v>
      </c>
      <c r="E109" s="259" t="s">
        <v>21</v>
      </c>
      <c r="F109" s="260" t="s">
        <v>171</v>
      </c>
      <c r="G109" s="258"/>
      <c r="H109" s="261">
        <v>0.288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AT109" s="267" t="s">
        <v>164</v>
      </c>
      <c r="AU109" s="267" t="s">
        <v>82</v>
      </c>
      <c r="AV109" s="13" t="s">
        <v>153</v>
      </c>
      <c r="AW109" s="13" t="s">
        <v>35</v>
      </c>
      <c r="AX109" s="13" t="s">
        <v>72</v>
      </c>
      <c r="AY109" s="267" t="s">
        <v>152</v>
      </c>
    </row>
    <row r="110" spans="2:51" s="11" customFormat="1" ht="13.5">
      <c r="B110" s="236"/>
      <c r="C110" s="237"/>
      <c r="D110" s="233" t="s">
        <v>164</v>
      </c>
      <c r="E110" s="238" t="s">
        <v>21</v>
      </c>
      <c r="F110" s="239" t="s">
        <v>172</v>
      </c>
      <c r="G110" s="237"/>
      <c r="H110" s="238" t="s">
        <v>21</v>
      </c>
      <c r="I110" s="240"/>
      <c r="J110" s="237"/>
      <c r="K110" s="237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164</v>
      </c>
      <c r="AU110" s="245" t="s">
        <v>82</v>
      </c>
      <c r="AV110" s="11" t="s">
        <v>80</v>
      </c>
      <c r="AW110" s="11" t="s">
        <v>35</v>
      </c>
      <c r="AX110" s="11" t="s">
        <v>72</v>
      </c>
      <c r="AY110" s="245" t="s">
        <v>152</v>
      </c>
    </row>
    <row r="111" spans="2:51" s="12" customFormat="1" ht="13.5">
      <c r="B111" s="246"/>
      <c r="C111" s="247"/>
      <c r="D111" s="233" t="s">
        <v>164</v>
      </c>
      <c r="E111" s="248" t="s">
        <v>21</v>
      </c>
      <c r="F111" s="249" t="s">
        <v>173</v>
      </c>
      <c r="G111" s="247"/>
      <c r="H111" s="250">
        <v>0.027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AT111" s="256" t="s">
        <v>164</v>
      </c>
      <c r="AU111" s="256" t="s">
        <v>82</v>
      </c>
      <c r="AV111" s="12" t="s">
        <v>82</v>
      </c>
      <c r="AW111" s="12" t="s">
        <v>35</v>
      </c>
      <c r="AX111" s="12" t="s">
        <v>72</v>
      </c>
      <c r="AY111" s="256" t="s">
        <v>152</v>
      </c>
    </row>
    <row r="112" spans="2:51" s="12" customFormat="1" ht="13.5">
      <c r="B112" s="246"/>
      <c r="C112" s="247"/>
      <c r="D112" s="233" t="s">
        <v>164</v>
      </c>
      <c r="E112" s="248" t="s">
        <v>21</v>
      </c>
      <c r="F112" s="249" t="s">
        <v>174</v>
      </c>
      <c r="G112" s="247"/>
      <c r="H112" s="250">
        <v>0.023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164</v>
      </c>
      <c r="AU112" s="256" t="s">
        <v>82</v>
      </c>
      <c r="AV112" s="12" t="s">
        <v>82</v>
      </c>
      <c r="AW112" s="12" t="s">
        <v>35</v>
      </c>
      <c r="AX112" s="12" t="s">
        <v>72</v>
      </c>
      <c r="AY112" s="256" t="s">
        <v>152</v>
      </c>
    </row>
    <row r="113" spans="2:51" s="12" customFormat="1" ht="13.5">
      <c r="B113" s="246"/>
      <c r="C113" s="247"/>
      <c r="D113" s="233" t="s">
        <v>164</v>
      </c>
      <c r="E113" s="248" t="s">
        <v>21</v>
      </c>
      <c r="F113" s="249" t="s">
        <v>175</v>
      </c>
      <c r="G113" s="247"/>
      <c r="H113" s="250">
        <v>0.025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AT113" s="256" t="s">
        <v>164</v>
      </c>
      <c r="AU113" s="256" t="s">
        <v>82</v>
      </c>
      <c r="AV113" s="12" t="s">
        <v>82</v>
      </c>
      <c r="AW113" s="12" t="s">
        <v>35</v>
      </c>
      <c r="AX113" s="12" t="s">
        <v>72</v>
      </c>
      <c r="AY113" s="256" t="s">
        <v>152</v>
      </c>
    </row>
    <row r="114" spans="2:51" s="13" customFormat="1" ht="13.5">
      <c r="B114" s="257"/>
      <c r="C114" s="258"/>
      <c r="D114" s="233" t="s">
        <v>164</v>
      </c>
      <c r="E114" s="259" t="s">
        <v>21</v>
      </c>
      <c r="F114" s="260" t="s">
        <v>171</v>
      </c>
      <c r="G114" s="258"/>
      <c r="H114" s="261">
        <v>0.075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AT114" s="267" t="s">
        <v>164</v>
      </c>
      <c r="AU114" s="267" t="s">
        <v>82</v>
      </c>
      <c r="AV114" s="13" t="s">
        <v>153</v>
      </c>
      <c r="AW114" s="13" t="s">
        <v>35</v>
      </c>
      <c r="AX114" s="13" t="s">
        <v>72</v>
      </c>
      <c r="AY114" s="267" t="s">
        <v>152</v>
      </c>
    </row>
    <row r="115" spans="2:51" s="14" customFormat="1" ht="13.5">
      <c r="B115" s="268"/>
      <c r="C115" s="269"/>
      <c r="D115" s="233" t="s">
        <v>164</v>
      </c>
      <c r="E115" s="270" t="s">
        <v>21</v>
      </c>
      <c r="F115" s="271" t="s">
        <v>176</v>
      </c>
      <c r="G115" s="269"/>
      <c r="H115" s="272">
        <v>0.363</v>
      </c>
      <c r="I115" s="273"/>
      <c r="J115" s="269"/>
      <c r="K115" s="269"/>
      <c r="L115" s="274"/>
      <c r="M115" s="275"/>
      <c r="N115" s="276"/>
      <c r="O115" s="276"/>
      <c r="P115" s="276"/>
      <c r="Q115" s="276"/>
      <c r="R115" s="276"/>
      <c r="S115" s="276"/>
      <c r="T115" s="277"/>
      <c r="AT115" s="278" t="s">
        <v>164</v>
      </c>
      <c r="AU115" s="278" t="s">
        <v>82</v>
      </c>
      <c r="AV115" s="14" t="s">
        <v>160</v>
      </c>
      <c r="AW115" s="14" t="s">
        <v>35</v>
      </c>
      <c r="AX115" s="14" t="s">
        <v>80</v>
      </c>
      <c r="AY115" s="278" t="s">
        <v>152</v>
      </c>
    </row>
    <row r="116" spans="2:65" s="1" customFormat="1" ht="16.5" customHeight="1">
      <c r="B116" s="46"/>
      <c r="C116" s="279" t="s">
        <v>82</v>
      </c>
      <c r="D116" s="279" t="s">
        <v>177</v>
      </c>
      <c r="E116" s="280" t="s">
        <v>178</v>
      </c>
      <c r="F116" s="281" t="s">
        <v>179</v>
      </c>
      <c r="G116" s="282" t="s">
        <v>158</v>
      </c>
      <c r="H116" s="283">
        <v>0.311</v>
      </c>
      <c r="I116" s="284"/>
      <c r="J116" s="285">
        <f>ROUND(I116*H116,2)</f>
        <v>0</v>
      </c>
      <c r="K116" s="281" t="s">
        <v>159</v>
      </c>
      <c r="L116" s="286"/>
      <c r="M116" s="287" t="s">
        <v>21</v>
      </c>
      <c r="N116" s="288" t="s">
        <v>43</v>
      </c>
      <c r="O116" s="47"/>
      <c r="P116" s="230">
        <f>O116*H116</f>
        <v>0</v>
      </c>
      <c r="Q116" s="230">
        <v>1</v>
      </c>
      <c r="R116" s="230">
        <f>Q116*H116</f>
        <v>0.311</v>
      </c>
      <c r="S116" s="230">
        <v>0</v>
      </c>
      <c r="T116" s="231">
        <f>S116*H116</f>
        <v>0</v>
      </c>
      <c r="AR116" s="24" t="s">
        <v>180</v>
      </c>
      <c r="AT116" s="24" t="s">
        <v>177</v>
      </c>
      <c r="AU116" s="24" t="s">
        <v>82</v>
      </c>
      <c r="AY116" s="24" t="s">
        <v>152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80</v>
      </c>
      <c r="BK116" s="232">
        <f>ROUND(I116*H116,2)</f>
        <v>0</v>
      </c>
      <c r="BL116" s="24" t="s">
        <v>160</v>
      </c>
      <c r="BM116" s="24" t="s">
        <v>181</v>
      </c>
    </row>
    <row r="117" spans="2:47" s="1" customFormat="1" ht="13.5">
      <c r="B117" s="46"/>
      <c r="C117" s="74"/>
      <c r="D117" s="233" t="s">
        <v>162</v>
      </c>
      <c r="E117" s="74"/>
      <c r="F117" s="234" t="s">
        <v>179</v>
      </c>
      <c r="G117" s="74"/>
      <c r="H117" s="74"/>
      <c r="I117" s="191"/>
      <c r="J117" s="74"/>
      <c r="K117" s="74"/>
      <c r="L117" s="72"/>
      <c r="M117" s="235"/>
      <c r="N117" s="47"/>
      <c r="O117" s="47"/>
      <c r="P117" s="47"/>
      <c r="Q117" s="47"/>
      <c r="R117" s="47"/>
      <c r="S117" s="47"/>
      <c r="T117" s="95"/>
      <c r="AT117" s="24" t="s">
        <v>162</v>
      </c>
      <c r="AU117" s="24" t="s">
        <v>82</v>
      </c>
    </row>
    <row r="118" spans="2:47" s="1" customFormat="1" ht="13.5">
      <c r="B118" s="46"/>
      <c r="C118" s="74"/>
      <c r="D118" s="233" t="s">
        <v>182</v>
      </c>
      <c r="E118" s="74"/>
      <c r="F118" s="289" t="s">
        <v>183</v>
      </c>
      <c r="G118" s="74"/>
      <c r="H118" s="74"/>
      <c r="I118" s="191"/>
      <c r="J118" s="74"/>
      <c r="K118" s="74"/>
      <c r="L118" s="72"/>
      <c r="M118" s="235"/>
      <c r="N118" s="47"/>
      <c r="O118" s="47"/>
      <c r="P118" s="47"/>
      <c r="Q118" s="47"/>
      <c r="R118" s="47"/>
      <c r="S118" s="47"/>
      <c r="T118" s="95"/>
      <c r="AT118" s="24" t="s">
        <v>182</v>
      </c>
      <c r="AU118" s="24" t="s">
        <v>82</v>
      </c>
    </row>
    <row r="119" spans="2:51" s="12" customFormat="1" ht="13.5">
      <c r="B119" s="246"/>
      <c r="C119" s="247"/>
      <c r="D119" s="233" t="s">
        <v>164</v>
      </c>
      <c r="E119" s="248" t="s">
        <v>21</v>
      </c>
      <c r="F119" s="249" t="s">
        <v>184</v>
      </c>
      <c r="G119" s="247"/>
      <c r="H119" s="250">
        <v>0.311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164</v>
      </c>
      <c r="AU119" s="256" t="s">
        <v>82</v>
      </c>
      <c r="AV119" s="12" t="s">
        <v>82</v>
      </c>
      <c r="AW119" s="12" t="s">
        <v>35</v>
      </c>
      <c r="AX119" s="12" t="s">
        <v>80</v>
      </c>
      <c r="AY119" s="256" t="s">
        <v>152</v>
      </c>
    </row>
    <row r="120" spans="2:65" s="1" customFormat="1" ht="16.5" customHeight="1">
      <c r="B120" s="46"/>
      <c r="C120" s="279" t="s">
        <v>153</v>
      </c>
      <c r="D120" s="279" t="s">
        <v>177</v>
      </c>
      <c r="E120" s="280" t="s">
        <v>185</v>
      </c>
      <c r="F120" s="281" t="s">
        <v>186</v>
      </c>
      <c r="G120" s="282" t="s">
        <v>158</v>
      </c>
      <c r="H120" s="283">
        <v>0.081</v>
      </c>
      <c r="I120" s="284"/>
      <c r="J120" s="285">
        <f>ROUND(I120*H120,2)</f>
        <v>0</v>
      </c>
      <c r="K120" s="281" t="s">
        <v>159</v>
      </c>
      <c r="L120" s="286"/>
      <c r="M120" s="287" t="s">
        <v>21</v>
      </c>
      <c r="N120" s="288" t="s">
        <v>43</v>
      </c>
      <c r="O120" s="47"/>
      <c r="P120" s="230">
        <f>O120*H120</f>
        <v>0</v>
      </c>
      <c r="Q120" s="230">
        <v>1</v>
      </c>
      <c r="R120" s="230">
        <f>Q120*H120</f>
        <v>0.081</v>
      </c>
      <c r="S120" s="230">
        <v>0</v>
      </c>
      <c r="T120" s="231">
        <f>S120*H120</f>
        <v>0</v>
      </c>
      <c r="AR120" s="24" t="s">
        <v>180</v>
      </c>
      <c r="AT120" s="24" t="s">
        <v>177</v>
      </c>
      <c r="AU120" s="24" t="s">
        <v>82</v>
      </c>
      <c r="AY120" s="24" t="s">
        <v>152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80</v>
      </c>
      <c r="BK120" s="232">
        <f>ROUND(I120*H120,2)</f>
        <v>0</v>
      </c>
      <c r="BL120" s="24" t="s">
        <v>160</v>
      </c>
      <c r="BM120" s="24" t="s">
        <v>187</v>
      </c>
    </row>
    <row r="121" spans="2:47" s="1" customFormat="1" ht="13.5">
      <c r="B121" s="46"/>
      <c r="C121" s="74"/>
      <c r="D121" s="233" t="s">
        <v>162</v>
      </c>
      <c r="E121" s="74"/>
      <c r="F121" s="234" t="s">
        <v>186</v>
      </c>
      <c r="G121" s="74"/>
      <c r="H121" s="74"/>
      <c r="I121" s="191"/>
      <c r="J121" s="74"/>
      <c r="K121" s="74"/>
      <c r="L121" s="72"/>
      <c r="M121" s="235"/>
      <c r="N121" s="47"/>
      <c r="O121" s="47"/>
      <c r="P121" s="47"/>
      <c r="Q121" s="47"/>
      <c r="R121" s="47"/>
      <c r="S121" s="47"/>
      <c r="T121" s="95"/>
      <c r="AT121" s="24" t="s">
        <v>162</v>
      </c>
      <c r="AU121" s="24" t="s">
        <v>82</v>
      </c>
    </row>
    <row r="122" spans="2:47" s="1" customFormat="1" ht="13.5">
      <c r="B122" s="46"/>
      <c r="C122" s="74"/>
      <c r="D122" s="233" t="s">
        <v>182</v>
      </c>
      <c r="E122" s="74"/>
      <c r="F122" s="289" t="s">
        <v>188</v>
      </c>
      <c r="G122" s="74"/>
      <c r="H122" s="74"/>
      <c r="I122" s="191"/>
      <c r="J122" s="74"/>
      <c r="K122" s="74"/>
      <c r="L122" s="72"/>
      <c r="M122" s="235"/>
      <c r="N122" s="47"/>
      <c r="O122" s="47"/>
      <c r="P122" s="47"/>
      <c r="Q122" s="47"/>
      <c r="R122" s="47"/>
      <c r="S122" s="47"/>
      <c r="T122" s="95"/>
      <c r="AT122" s="24" t="s">
        <v>182</v>
      </c>
      <c r="AU122" s="24" t="s">
        <v>82</v>
      </c>
    </row>
    <row r="123" spans="2:51" s="12" customFormat="1" ht="13.5">
      <c r="B123" s="246"/>
      <c r="C123" s="247"/>
      <c r="D123" s="233" t="s">
        <v>164</v>
      </c>
      <c r="E123" s="248" t="s">
        <v>21</v>
      </c>
      <c r="F123" s="249" t="s">
        <v>189</v>
      </c>
      <c r="G123" s="247"/>
      <c r="H123" s="250">
        <v>0.081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AT123" s="256" t="s">
        <v>164</v>
      </c>
      <c r="AU123" s="256" t="s">
        <v>82</v>
      </c>
      <c r="AV123" s="12" t="s">
        <v>82</v>
      </c>
      <c r="AW123" s="12" t="s">
        <v>35</v>
      </c>
      <c r="AX123" s="12" t="s">
        <v>80</v>
      </c>
      <c r="AY123" s="256" t="s">
        <v>152</v>
      </c>
    </row>
    <row r="124" spans="2:65" s="1" customFormat="1" ht="16.5" customHeight="1">
      <c r="B124" s="46"/>
      <c r="C124" s="221" t="s">
        <v>160</v>
      </c>
      <c r="D124" s="221" t="s">
        <v>155</v>
      </c>
      <c r="E124" s="222" t="s">
        <v>190</v>
      </c>
      <c r="F124" s="223" t="s">
        <v>191</v>
      </c>
      <c r="G124" s="224" t="s">
        <v>192</v>
      </c>
      <c r="H124" s="225">
        <v>10.824</v>
      </c>
      <c r="I124" s="226"/>
      <c r="J124" s="227">
        <f>ROUND(I124*H124,2)</f>
        <v>0</v>
      </c>
      <c r="K124" s="223" t="s">
        <v>159</v>
      </c>
      <c r="L124" s="72"/>
      <c r="M124" s="228" t="s">
        <v>21</v>
      </c>
      <c r="N124" s="229" t="s">
        <v>43</v>
      </c>
      <c r="O124" s="47"/>
      <c r="P124" s="230">
        <f>O124*H124</f>
        <v>0</v>
      </c>
      <c r="Q124" s="230">
        <v>0.17818</v>
      </c>
      <c r="R124" s="230">
        <f>Q124*H124</f>
        <v>1.92862032</v>
      </c>
      <c r="S124" s="230">
        <v>0</v>
      </c>
      <c r="T124" s="231">
        <f>S124*H124</f>
        <v>0</v>
      </c>
      <c r="AR124" s="24" t="s">
        <v>160</v>
      </c>
      <c r="AT124" s="24" t="s">
        <v>155</v>
      </c>
      <c r="AU124" s="24" t="s">
        <v>82</v>
      </c>
      <c r="AY124" s="24" t="s">
        <v>152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80</v>
      </c>
      <c r="BK124" s="232">
        <f>ROUND(I124*H124,2)</f>
        <v>0</v>
      </c>
      <c r="BL124" s="24" t="s">
        <v>160</v>
      </c>
      <c r="BM124" s="24" t="s">
        <v>193</v>
      </c>
    </row>
    <row r="125" spans="2:47" s="1" customFormat="1" ht="13.5">
      <c r="B125" s="46"/>
      <c r="C125" s="74"/>
      <c r="D125" s="233" t="s">
        <v>162</v>
      </c>
      <c r="E125" s="74"/>
      <c r="F125" s="234" t="s">
        <v>194</v>
      </c>
      <c r="G125" s="74"/>
      <c r="H125" s="74"/>
      <c r="I125" s="191"/>
      <c r="J125" s="74"/>
      <c r="K125" s="74"/>
      <c r="L125" s="72"/>
      <c r="M125" s="235"/>
      <c r="N125" s="47"/>
      <c r="O125" s="47"/>
      <c r="P125" s="47"/>
      <c r="Q125" s="47"/>
      <c r="R125" s="47"/>
      <c r="S125" s="47"/>
      <c r="T125" s="95"/>
      <c r="AT125" s="24" t="s">
        <v>162</v>
      </c>
      <c r="AU125" s="24" t="s">
        <v>82</v>
      </c>
    </row>
    <row r="126" spans="2:51" s="12" customFormat="1" ht="13.5">
      <c r="B126" s="246"/>
      <c r="C126" s="247"/>
      <c r="D126" s="233" t="s">
        <v>164</v>
      </c>
      <c r="E126" s="248" t="s">
        <v>21</v>
      </c>
      <c r="F126" s="249" t="s">
        <v>195</v>
      </c>
      <c r="G126" s="247"/>
      <c r="H126" s="250">
        <v>9.344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164</v>
      </c>
      <c r="AU126" s="256" t="s">
        <v>82</v>
      </c>
      <c r="AV126" s="12" t="s">
        <v>82</v>
      </c>
      <c r="AW126" s="12" t="s">
        <v>35</v>
      </c>
      <c r="AX126" s="12" t="s">
        <v>72</v>
      </c>
      <c r="AY126" s="256" t="s">
        <v>152</v>
      </c>
    </row>
    <row r="127" spans="2:51" s="12" customFormat="1" ht="13.5">
      <c r="B127" s="246"/>
      <c r="C127" s="247"/>
      <c r="D127" s="233" t="s">
        <v>164</v>
      </c>
      <c r="E127" s="248" t="s">
        <v>21</v>
      </c>
      <c r="F127" s="249" t="s">
        <v>196</v>
      </c>
      <c r="G127" s="247"/>
      <c r="H127" s="250">
        <v>1.48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164</v>
      </c>
      <c r="AU127" s="256" t="s">
        <v>82</v>
      </c>
      <c r="AV127" s="12" t="s">
        <v>82</v>
      </c>
      <c r="AW127" s="12" t="s">
        <v>35</v>
      </c>
      <c r="AX127" s="12" t="s">
        <v>72</v>
      </c>
      <c r="AY127" s="256" t="s">
        <v>152</v>
      </c>
    </row>
    <row r="128" spans="2:51" s="14" customFormat="1" ht="13.5">
      <c r="B128" s="268"/>
      <c r="C128" s="269"/>
      <c r="D128" s="233" t="s">
        <v>164</v>
      </c>
      <c r="E128" s="270" t="s">
        <v>21</v>
      </c>
      <c r="F128" s="271" t="s">
        <v>176</v>
      </c>
      <c r="G128" s="269"/>
      <c r="H128" s="272">
        <v>10.824</v>
      </c>
      <c r="I128" s="273"/>
      <c r="J128" s="269"/>
      <c r="K128" s="269"/>
      <c r="L128" s="274"/>
      <c r="M128" s="275"/>
      <c r="N128" s="276"/>
      <c r="O128" s="276"/>
      <c r="P128" s="276"/>
      <c r="Q128" s="276"/>
      <c r="R128" s="276"/>
      <c r="S128" s="276"/>
      <c r="T128" s="277"/>
      <c r="AT128" s="278" t="s">
        <v>164</v>
      </c>
      <c r="AU128" s="278" t="s">
        <v>82</v>
      </c>
      <c r="AV128" s="14" t="s">
        <v>160</v>
      </c>
      <c r="AW128" s="14" t="s">
        <v>35</v>
      </c>
      <c r="AX128" s="14" t="s">
        <v>80</v>
      </c>
      <c r="AY128" s="278" t="s">
        <v>152</v>
      </c>
    </row>
    <row r="129" spans="2:65" s="1" customFormat="1" ht="25.5" customHeight="1">
      <c r="B129" s="46"/>
      <c r="C129" s="221" t="s">
        <v>197</v>
      </c>
      <c r="D129" s="221" t="s">
        <v>155</v>
      </c>
      <c r="E129" s="222" t="s">
        <v>198</v>
      </c>
      <c r="F129" s="223" t="s">
        <v>199</v>
      </c>
      <c r="G129" s="224" t="s">
        <v>192</v>
      </c>
      <c r="H129" s="225">
        <v>12.54</v>
      </c>
      <c r="I129" s="226"/>
      <c r="J129" s="227">
        <f>ROUND(I129*H129,2)</f>
        <v>0</v>
      </c>
      <c r="K129" s="223" t="s">
        <v>159</v>
      </c>
      <c r="L129" s="72"/>
      <c r="M129" s="228" t="s">
        <v>21</v>
      </c>
      <c r="N129" s="229" t="s">
        <v>43</v>
      </c>
      <c r="O129" s="47"/>
      <c r="P129" s="230">
        <f>O129*H129</f>
        <v>0</v>
      </c>
      <c r="Q129" s="230">
        <v>0.06982</v>
      </c>
      <c r="R129" s="230">
        <f>Q129*H129</f>
        <v>0.8755427999999998</v>
      </c>
      <c r="S129" s="230">
        <v>0</v>
      </c>
      <c r="T129" s="231">
        <f>S129*H129</f>
        <v>0</v>
      </c>
      <c r="AR129" s="24" t="s">
        <v>160</v>
      </c>
      <c r="AT129" s="24" t="s">
        <v>155</v>
      </c>
      <c r="AU129" s="24" t="s">
        <v>82</v>
      </c>
      <c r="AY129" s="24" t="s">
        <v>152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80</v>
      </c>
      <c r="BK129" s="232">
        <f>ROUND(I129*H129,2)</f>
        <v>0</v>
      </c>
      <c r="BL129" s="24" t="s">
        <v>160</v>
      </c>
      <c r="BM129" s="24" t="s">
        <v>200</v>
      </c>
    </row>
    <row r="130" spans="2:47" s="1" customFormat="1" ht="13.5">
      <c r="B130" s="46"/>
      <c r="C130" s="74"/>
      <c r="D130" s="233" t="s">
        <v>162</v>
      </c>
      <c r="E130" s="74"/>
      <c r="F130" s="234" t="s">
        <v>201</v>
      </c>
      <c r="G130" s="74"/>
      <c r="H130" s="74"/>
      <c r="I130" s="191"/>
      <c r="J130" s="74"/>
      <c r="K130" s="74"/>
      <c r="L130" s="72"/>
      <c r="M130" s="235"/>
      <c r="N130" s="47"/>
      <c r="O130" s="47"/>
      <c r="P130" s="47"/>
      <c r="Q130" s="47"/>
      <c r="R130" s="47"/>
      <c r="S130" s="47"/>
      <c r="T130" s="95"/>
      <c r="AT130" s="24" t="s">
        <v>162</v>
      </c>
      <c r="AU130" s="24" t="s">
        <v>82</v>
      </c>
    </row>
    <row r="131" spans="2:51" s="11" customFormat="1" ht="13.5">
      <c r="B131" s="236"/>
      <c r="C131" s="237"/>
      <c r="D131" s="233" t="s">
        <v>164</v>
      </c>
      <c r="E131" s="238" t="s">
        <v>21</v>
      </c>
      <c r="F131" s="239" t="s">
        <v>202</v>
      </c>
      <c r="G131" s="237"/>
      <c r="H131" s="238" t="s">
        <v>21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164</v>
      </c>
      <c r="AU131" s="245" t="s">
        <v>82</v>
      </c>
      <c r="AV131" s="11" t="s">
        <v>80</v>
      </c>
      <c r="AW131" s="11" t="s">
        <v>35</v>
      </c>
      <c r="AX131" s="11" t="s">
        <v>72</v>
      </c>
      <c r="AY131" s="245" t="s">
        <v>152</v>
      </c>
    </row>
    <row r="132" spans="2:51" s="12" customFormat="1" ht="13.5">
      <c r="B132" s="246"/>
      <c r="C132" s="247"/>
      <c r="D132" s="233" t="s">
        <v>164</v>
      </c>
      <c r="E132" s="248" t="s">
        <v>21</v>
      </c>
      <c r="F132" s="249" t="s">
        <v>203</v>
      </c>
      <c r="G132" s="247"/>
      <c r="H132" s="250">
        <v>12.54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164</v>
      </c>
      <c r="AU132" s="256" t="s">
        <v>82</v>
      </c>
      <c r="AV132" s="12" t="s">
        <v>82</v>
      </c>
      <c r="AW132" s="12" t="s">
        <v>35</v>
      </c>
      <c r="AX132" s="12" t="s">
        <v>80</v>
      </c>
      <c r="AY132" s="256" t="s">
        <v>152</v>
      </c>
    </row>
    <row r="133" spans="2:65" s="1" customFormat="1" ht="25.5" customHeight="1">
      <c r="B133" s="46"/>
      <c r="C133" s="221" t="s">
        <v>204</v>
      </c>
      <c r="D133" s="221" t="s">
        <v>155</v>
      </c>
      <c r="E133" s="222" t="s">
        <v>205</v>
      </c>
      <c r="F133" s="223" t="s">
        <v>206</v>
      </c>
      <c r="G133" s="224" t="s">
        <v>192</v>
      </c>
      <c r="H133" s="225">
        <v>144.655</v>
      </c>
      <c r="I133" s="226"/>
      <c r="J133" s="227">
        <f>ROUND(I133*H133,2)</f>
        <v>0</v>
      </c>
      <c r="K133" s="223" t="s">
        <v>159</v>
      </c>
      <c r="L133" s="72"/>
      <c r="M133" s="228" t="s">
        <v>21</v>
      </c>
      <c r="N133" s="229" t="s">
        <v>43</v>
      </c>
      <c r="O133" s="47"/>
      <c r="P133" s="230">
        <f>O133*H133</f>
        <v>0</v>
      </c>
      <c r="Q133" s="230">
        <v>0.08707</v>
      </c>
      <c r="R133" s="230">
        <f>Q133*H133</f>
        <v>12.59511085</v>
      </c>
      <c r="S133" s="230">
        <v>0</v>
      </c>
      <c r="T133" s="231">
        <f>S133*H133</f>
        <v>0</v>
      </c>
      <c r="AR133" s="24" t="s">
        <v>160</v>
      </c>
      <c r="AT133" s="24" t="s">
        <v>155</v>
      </c>
      <c r="AU133" s="24" t="s">
        <v>82</v>
      </c>
      <c r="AY133" s="24" t="s">
        <v>152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80</v>
      </c>
      <c r="BK133" s="232">
        <f>ROUND(I133*H133,2)</f>
        <v>0</v>
      </c>
      <c r="BL133" s="24" t="s">
        <v>160</v>
      </c>
      <c r="BM133" s="24" t="s">
        <v>207</v>
      </c>
    </row>
    <row r="134" spans="2:47" s="1" customFormat="1" ht="13.5">
      <c r="B134" s="46"/>
      <c r="C134" s="74"/>
      <c r="D134" s="233" t="s">
        <v>162</v>
      </c>
      <c r="E134" s="74"/>
      <c r="F134" s="234" t="s">
        <v>208</v>
      </c>
      <c r="G134" s="74"/>
      <c r="H134" s="74"/>
      <c r="I134" s="191"/>
      <c r="J134" s="74"/>
      <c r="K134" s="74"/>
      <c r="L134" s="72"/>
      <c r="M134" s="235"/>
      <c r="N134" s="47"/>
      <c r="O134" s="47"/>
      <c r="P134" s="47"/>
      <c r="Q134" s="47"/>
      <c r="R134" s="47"/>
      <c r="S134" s="47"/>
      <c r="T134" s="95"/>
      <c r="AT134" s="24" t="s">
        <v>162</v>
      </c>
      <c r="AU134" s="24" t="s">
        <v>82</v>
      </c>
    </row>
    <row r="135" spans="2:51" s="11" customFormat="1" ht="13.5">
      <c r="B135" s="236"/>
      <c r="C135" s="237"/>
      <c r="D135" s="233" t="s">
        <v>164</v>
      </c>
      <c r="E135" s="238" t="s">
        <v>21</v>
      </c>
      <c r="F135" s="239" t="s">
        <v>209</v>
      </c>
      <c r="G135" s="237"/>
      <c r="H135" s="238" t="s">
        <v>21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164</v>
      </c>
      <c r="AU135" s="245" t="s">
        <v>82</v>
      </c>
      <c r="AV135" s="11" t="s">
        <v>80</v>
      </c>
      <c r="AW135" s="11" t="s">
        <v>35</v>
      </c>
      <c r="AX135" s="11" t="s">
        <v>72</v>
      </c>
      <c r="AY135" s="245" t="s">
        <v>152</v>
      </c>
    </row>
    <row r="136" spans="2:51" s="12" customFormat="1" ht="13.5">
      <c r="B136" s="246"/>
      <c r="C136" s="247"/>
      <c r="D136" s="233" t="s">
        <v>164</v>
      </c>
      <c r="E136" s="248" t="s">
        <v>21</v>
      </c>
      <c r="F136" s="249" t="s">
        <v>210</v>
      </c>
      <c r="G136" s="247"/>
      <c r="H136" s="250">
        <v>85.305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164</v>
      </c>
      <c r="AU136" s="256" t="s">
        <v>82</v>
      </c>
      <c r="AV136" s="12" t="s">
        <v>82</v>
      </c>
      <c r="AW136" s="12" t="s">
        <v>35</v>
      </c>
      <c r="AX136" s="12" t="s">
        <v>72</v>
      </c>
      <c r="AY136" s="256" t="s">
        <v>152</v>
      </c>
    </row>
    <row r="137" spans="2:51" s="12" customFormat="1" ht="13.5">
      <c r="B137" s="246"/>
      <c r="C137" s="247"/>
      <c r="D137" s="233" t="s">
        <v>164</v>
      </c>
      <c r="E137" s="248" t="s">
        <v>21</v>
      </c>
      <c r="F137" s="249" t="s">
        <v>211</v>
      </c>
      <c r="G137" s="247"/>
      <c r="H137" s="250">
        <v>-23.4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164</v>
      </c>
      <c r="AU137" s="256" t="s">
        <v>82</v>
      </c>
      <c r="AV137" s="12" t="s">
        <v>82</v>
      </c>
      <c r="AW137" s="12" t="s">
        <v>35</v>
      </c>
      <c r="AX137" s="12" t="s">
        <v>72</v>
      </c>
      <c r="AY137" s="256" t="s">
        <v>152</v>
      </c>
    </row>
    <row r="138" spans="2:51" s="11" customFormat="1" ht="13.5">
      <c r="B138" s="236"/>
      <c r="C138" s="237"/>
      <c r="D138" s="233" t="s">
        <v>164</v>
      </c>
      <c r="E138" s="238" t="s">
        <v>21</v>
      </c>
      <c r="F138" s="239" t="s">
        <v>212</v>
      </c>
      <c r="G138" s="237"/>
      <c r="H138" s="238" t="s">
        <v>21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164</v>
      </c>
      <c r="AU138" s="245" t="s">
        <v>82</v>
      </c>
      <c r="AV138" s="11" t="s">
        <v>80</v>
      </c>
      <c r="AW138" s="11" t="s">
        <v>35</v>
      </c>
      <c r="AX138" s="11" t="s">
        <v>72</v>
      </c>
      <c r="AY138" s="245" t="s">
        <v>152</v>
      </c>
    </row>
    <row r="139" spans="2:51" s="12" customFormat="1" ht="13.5">
      <c r="B139" s="246"/>
      <c r="C139" s="247"/>
      <c r="D139" s="233" t="s">
        <v>164</v>
      </c>
      <c r="E139" s="248" t="s">
        <v>21</v>
      </c>
      <c r="F139" s="249" t="s">
        <v>213</v>
      </c>
      <c r="G139" s="247"/>
      <c r="H139" s="250">
        <v>3.96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AT139" s="256" t="s">
        <v>164</v>
      </c>
      <c r="AU139" s="256" t="s">
        <v>82</v>
      </c>
      <c r="AV139" s="12" t="s">
        <v>82</v>
      </c>
      <c r="AW139" s="12" t="s">
        <v>35</v>
      </c>
      <c r="AX139" s="12" t="s">
        <v>72</v>
      </c>
      <c r="AY139" s="256" t="s">
        <v>152</v>
      </c>
    </row>
    <row r="140" spans="2:51" s="12" customFormat="1" ht="13.5">
      <c r="B140" s="246"/>
      <c r="C140" s="247"/>
      <c r="D140" s="233" t="s">
        <v>164</v>
      </c>
      <c r="E140" s="248" t="s">
        <v>21</v>
      </c>
      <c r="F140" s="249" t="s">
        <v>214</v>
      </c>
      <c r="G140" s="247"/>
      <c r="H140" s="250">
        <v>-1.56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164</v>
      </c>
      <c r="AU140" s="256" t="s">
        <v>82</v>
      </c>
      <c r="AV140" s="12" t="s">
        <v>82</v>
      </c>
      <c r="AW140" s="12" t="s">
        <v>35</v>
      </c>
      <c r="AX140" s="12" t="s">
        <v>72</v>
      </c>
      <c r="AY140" s="256" t="s">
        <v>152</v>
      </c>
    </row>
    <row r="141" spans="2:51" s="11" customFormat="1" ht="13.5">
      <c r="B141" s="236"/>
      <c r="C141" s="237"/>
      <c r="D141" s="233" t="s">
        <v>164</v>
      </c>
      <c r="E141" s="238" t="s">
        <v>21</v>
      </c>
      <c r="F141" s="239" t="s">
        <v>215</v>
      </c>
      <c r="G141" s="237"/>
      <c r="H141" s="238" t="s">
        <v>21</v>
      </c>
      <c r="I141" s="240"/>
      <c r="J141" s="237"/>
      <c r="K141" s="237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164</v>
      </c>
      <c r="AU141" s="245" t="s">
        <v>82</v>
      </c>
      <c r="AV141" s="11" t="s">
        <v>80</v>
      </c>
      <c r="AW141" s="11" t="s">
        <v>35</v>
      </c>
      <c r="AX141" s="11" t="s">
        <v>72</v>
      </c>
      <c r="AY141" s="245" t="s">
        <v>152</v>
      </c>
    </row>
    <row r="142" spans="2:51" s="12" customFormat="1" ht="13.5">
      <c r="B142" s="246"/>
      <c r="C142" s="247"/>
      <c r="D142" s="233" t="s">
        <v>164</v>
      </c>
      <c r="E142" s="248" t="s">
        <v>21</v>
      </c>
      <c r="F142" s="249" t="s">
        <v>216</v>
      </c>
      <c r="G142" s="247"/>
      <c r="H142" s="250">
        <v>90.09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164</v>
      </c>
      <c r="AU142" s="256" t="s">
        <v>82</v>
      </c>
      <c r="AV142" s="12" t="s">
        <v>82</v>
      </c>
      <c r="AW142" s="12" t="s">
        <v>35</v>
      </c>
      <c r="AX142" s="12" t="s">
        <v>72</v>
      </c>
      <c r="AY142" s="256" t="s">
        <v>152</v>
      </c>
    </row>
    <row r="143" spans="2:51" s="12" customFormat="1" ht="13.5">
      <c r="B143" s="246"/>
      <c r="C143" s="247"/>
      <c r="D143" s="233" t="s">
        <v>164</v>
      </c>
      <c r="E143" s="248" t="s">
        <v>21</v>
      </c>
      <c r="F143" s="249" t="s">
        <v>217</v>
      </c>
      <c r="G143" s="247"/>
      <c r="H143" s="250">
        <v>-13.79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AT143" s="256" t="s">
        <v>164</v>
      </c>
      <c r="AU143" s="256" t="s">
        <v>82</v>
      </c>
      <c r="AV143" s="12" t="s">
        <v>82</v>
      </c>
      <c r="AW143" s="12" t="s">
        <v>35</v>
      </c>
      <c r="AX143" s="12" t="s">
        <v>72</v>
      </c>
      <c r="AY143" s="256" t="s">
        <v>152</v>
      </c>
    </row>
    <row r="144" spans="2:51" s="11" customFormat="1" ht="13.5">
      <c r="B144" s="236"/>
      <c r="C144" s="237"/>
      <c r="D144" s="233" t="s">
        <v>164</v>
      </c>
      <c r="E144" s="238" t="s">
        <v>21</v>
      </c>
      <c r="F144" s="239" t="s">
        <v>218</v>
      </c>
      <c r="G144" s="237"/>
      <c r="H144" s="238" t="s">
        <v>21</v>
      </c>
      <c r="I144" s="240"/>
      <c r="J144" s="237"/>
      <c r="K144" s="237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164</v>
      </c>
      <c r="AU144" s="245" t="s">
        <v>82</v>
      </c>
      <c r="AV144" s="11" t="s">
        <v>80</v>
      </c>
      <c r="AW144" s="11" t="s">
        <v>35</v>
      </c>
      <c r="AX144" s="11" t="s">
        <v>72</v>
      </c>
      <c r="AY144" s="245" t="s">
        <v>152</v>
      </c>
    </row>
    <row r="145" spans="2:51" s="12" customFormat="1" ht="13.5">
      <c r="B145" s="246"/>
      <c r="C145" s="247"/>
      <c r="D145" s="233" t="s">
        <v>164</v>
      </c>
      <c r="E145" s="248" t="s">
        <v>21</v>
      </c>
      <c r="F145" s="249" t="s">
        <v>219</v>
      </c>
      <c r="G145" s="247"/>
      <c r="H145" s="250">
        <v>5.61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164</v>
      </c>
      <c r="AU145" s="256" t="s">
        <v>82</v>
      </c>
      <c r="AV145" s="12" t="s">
        <v>82</v>
      </c>
      <c r="AW145" s="12" t="s">
        <v>35</v>
      </c>
      <c r="AX145" s="12" t="s">
        <v>72</v>
      </c>
      <c r="AY145" s="256" t="s">
        <v>152</v>
      </c>
    </row>
    <row r="146" spans="2:51" s="12" customFormat="1" ht="13.5">
      <c r="B146" s="246"/>
      <c r="C146" s="247"/>
      <c r="D146" s="233" t="s">
        <v>164</v>
      </c>
      <c r="E146" s="248" t="s">
        <v>21</v>
      </c>
      <c r="F146" s="249" t="s">
        <v>214</v>
      </c>
      <c r="G146" s="247"/>
      <c r="H146" s="250">
        <v>-1.56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164</v>
      </c>
      <c r="AU146" s="256" t="s">
        <v>82</v>
      </c>
      <c r="AV146" s="12" t="s">
        <v>82</v>
      </c>
      <c r="AW146" s="12" t="s">
        <v>35</v>
      </c>
      <c r="AX146" s="12" t="s">
        <v>72</v>
      </c>
      <c r="AY146" s="256" t="s">
        <v>152</v>
      </c>
    </row>
    <row r="147" spans="2:51" s="14" customFormat="1" ht="13.5">
      <c r="B147" s="268"/>
      <c r="C147" s="269"/>
      <c r="D147" s="233" t="s">
        <v>164</v>
      </c>
      <c r="E147" s="270" t="s">
        <v>21</v>
      </c>
      <c r="F147" s="271" t="s">
        <v>176</v>
      </c>
      <c r="G147" s="269"/>
      <c r="H147" s="272">
        <v>144.655</v>
      </c>
      <c r="I147" s="273"/>
      <c r="J147" s="269"/>
      <c r="K147" s="269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164</v>
      </c>
      <c r="AU147" s="278" t="s">
        <v>82</v>
      </c>
      <c r="AV147" s="14" t="s">
        <v>160</v>
      </c>
      <c r="AW147" s="14" t="s">
        <v>35</v>
      </c>
      <c r="AX147" s="14" t="s">
        <v>80</v>
      </c>
      <c r="AY147" s="278" t="s">
        <v>152</v>
      </c>
    </row>
    <row r="148" spans="2:65" s="1" customFormat="1" ht="25.5" customHeight="1">
      <c r="B148" s="46"/>
      <c r="C148" s="221" t="s">
        <v>220</v>
      </c>
      <c r="D148" s="221" t="s">
        <v>155</v>
      </c>
      <c r="E148" s="222" t="s">
        <v>221</v>
      </c>
      <c r="F148" s="223" t="s">
        <v>222</v>
      </c>
      <c r="G148" s="224" t="s">
        <v>192</v>
      </c>
      <c r="H148" s="225">
        <v>5.81</v>
      </c>
      <c r="I148" s="226"/>
      <c r="J148" s="227">
        <f>ROUND(I148*H148,2)</f>
        <v>0</v>
      </c>
      <c r="K148" s="223" t="s">
        <v>159</v>
      </c>
      <c r="L148" s="72"/>
      <c r="M148" s="228" t="s">
        <v>21</v>
      </c>
      <c r="N148" s="229" t="s">
        <v>43</v>
      </c>
      <c r="O148" s="47"/>
      <c r="P148" s="230">
        <f>O148*H148</f>
        <v>0</v>
      </c>
      <c r="Q148" s="230">
        <v>0.10422</v>
      </c>
      <c r="R148" s="230">
        <f>Q148*H148</f>
        <v>0.6055181999999999</v>
      </c>
      <c r="S148" s="230">
        <v>0</v>
      </c>
      <c r="T148" s="231">
        <f>S148*H148</f>
        <v>0</v>
      </c>
      <c r="AR148" s="24" t="s">
        <v>160</v>
      </c>
      <c r="AT148" s="24" t="s">
        <v>155</v>
      </c>
      <c r="AU148" s="24" t="s">
        <v>82</v>
      </c>
      <c r="AY148" s="24" t="s">
        <v>152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80</v>
      </c>
      <c r="BK148" s="232">
        <f>ROUND(I148*H148,2)</f>
        <v>0</v>
      </c>
      <c r="BL148" s="24" t="s">
        <v>160</v>
      </c>
      <c r="BM148" s="24" t="s">
        <v>223</v>
      </c>
    </row>
    <row r="149" spans="2:47" s="1" customFormat="1" ht="13.5">
      <c r="B149" s="46"/>
      <c r="C149" s="74"/>
      <c r="D149" s="233" t="s">
        <v>162</v>
      </c>
      <c r="E149" s="74"/>
      <c r="F149" s="234" t="s">
        <v>224</v>
      </c>
      <c r="G149" s="74"/>
      <c r="H149" s="74"/>
      <c r="I149" s="191"/>
      <c r="J149" s="74"/>
      <c r="K149" s="74"/>
      <c r="L149" s="72"/>
      <c r="M149" s="235"/>
      <c r="N149" s="47"/>
      <c r="O149" s="47"/>
      <c r="P149" s="47"/>
      <c r="Q149" s="47"/>
      <c r="R149" s="47"/>
      <c r="S149" s="47"/>
      <c r="T149" s="95"/>
      <c r="AT149" s="24" t="s">
        <v>162</v>
      </c>
      <c r="AU149" s="24" t="s">
        <v>82</v>
      </c>
    </row>
    <row r="150" spans="2:51" s="11" customFormat="1" ht="13.5">
      <c r="B150" s="236"/>
      <c r="C150" s="237"/>
      <c r="D150" s="233" t="s">
        <v>164</v>
      </c>
      <c r="E150" s="238" t="s">
        <v>21</v>
      </c>
      <c r="F150" s="239" t="s">
        <v>225</v>
      </c>
      <c r="G150" s="237"/>
      <c r="H150" s="238" t="s">
        <v>21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164</v>
      </c>
      <c r="AU150" s="245" t="s">
        <v>82</v>
      </c>
      <c r="AV150" s="11" t="s">
        <v>80</v>
      </c>
      <c r="AW150" s="11" t="s">
        <v>35</v>
      </c>
      <c r="AX150" s="11" t="s">
        <v>72</v>
      </c>
      <c r="AY150" s="245" t="s">
        <v>152</v>
      </c>
    </row>
    <row r="151" spans="2:51" s="12" customFormat="1" ht="13.5">
      <c r="B151" s="246"/>
      <c r="C151" s="247"/>
      <c r="D151" s="233" t="s">
        <v>164</v>
      </c>
      <c r="E151" s="248" t="s">
        <v>21</v>
      </c>
      <c r="F151" s="249" t="s">
        <v>226</v>
      </c>
      <c r="G151" s="247"/>
      <c r="H151" s="250">
        <v>12.21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AT151" s="256" t="s">
        <v>164</v>
      </c>
      <c r="AU151" s="256" t="s">
        <v>82</v>
      </c>
      <c r="AV151" s="12" t="s">
        <v>82</v>
      </c>
      <c r="AW151" s="12" t="s">
        <v>35</v>
      </c>
      <c r="AX151" s="12" t="s">
        <v>72</v>
      </c>
      <c r="AY151" s="256" t="s">
        <v>152</v>
      </c>
    </row>
    <row r="152" spans="2:51" s="12" customFormat="1" ht="13.5">
      <c r="B152" s="246"/>
      <c r="C152" s="247"/>
      <c r="D152" s="233" t="s">
        <v>164</v>
      </c>
      <c r="E152" s="248" t="s">
        <v>21</v>
      </c>
      <c r="F152" s="249" t="s">
        <v>227</v>
      </c>
      <c r="G152" s="247"/>
      <c r="H152" s="250">
        <v>-6.4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164</v>
      </c>
      <c r="AU152" s="256" t="s">
        <v>82</v>
      </c>
      <c r="AV152" s="12" t="s">
        <v>82</v>
      </c>
      <c r="AW152" s="12" t="s">
        <v>35</v>
      </c>
      <c r="AX152" s="12" t="s">
        <v>72</v>
      </c>
      <c r="AY152" s="256" t="s">
        <v>152</v>
      </c>
    </row>
    <row r="153" spans="2:51" s="14" customFormat="1" ht="13.5">
      <c r="B153" s="268"/>
      <c r="C153" s="269"/>
      <c r="D153" s="233" t="s">
        <v>164</v>
      </c>
      <c r="E153" s="270" t="s">
        <v>21</v>
      </c>
      <c r="F153" s="271" t="s">
        <v>176</v>
      </c>
      <c r="G153" s="269"/>
      <c r="H153" s="272">
        <v>5.81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AT153" s="278" t="s">
        <v>164</v>
      </c>
      <c r="AU153" s="278" t="s">
        <v>82</v>
      </c>
      <c r="AV153" s="14" t="s">
        <v>160</v>
      </c>
      <c r="AW153" s="14" t="s">
        <v>35</v>
      </c>
      <c r="AX153" s="14" t="s">
        <v>80</v>
      </c>
      <c r="AY153" s="278" t="s">
        <v>152</v>
      </c>
    </row>
    <row r="154" spans="2:65" s="1" customFormat="1" ht="25.5" customHeight="1">
      <c r="B154" s="46"/>
      <c r="C154" s="221" t="s">
        <v>180</v>
      </c>
      <c r="D154" s="221" t="s">
        <v>155</v>
      </c>
      <c r="E154" s="222" t="s">
        <v>228</v>
      </c>
      <c r="F154" s="223" t="s">
        <v>229</v>
      </c>
      <c r="G154" s="224" t="s">
        <v>192</v>
      </c>
      <c r="H154" s="225">
        <v>0.8</v>
      </c>
      <c r="I154" s="226"/>
      <c r="J154" s="227">
        <f>ROUND(I154*H154,2)</f>
        <v>0</v>
      </c>
      <c r="K154" s="223" t="s">
        <v>159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0.06842</v>
      </c>
      <c r="R154" s="230">
        <f>Q154*H154</f>
        <v>0.054736</v>
      </c>
      <c r="S154" s="230">
        <v>0</v>
      </c>
      <c r="T154" s="231">
        <f>S154*H154</f>
        <v>0</v>
      </c>
      <c r="AR154" s="24" t="s">
        <v>160</v>
      </c>
      <c r="AT154" s="24" t="s">
        <v>155</v>
      </c>
      <c r="AU154" s="24" t="s">
        <v>82</v>
      </c>
      <c r="AY154" s="24" t="s">
        <v>152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160</v>
      </c>
      <c r="BM154" s="24" t="s">
        <v>230</v>
      </c>
    </row>
    <row r="155" spans="2:47" s="1" customFormat="1" ht="13.5">
      <c r="B155" s="46"/>
      <c r="C155" s="74"/>
      <c r="D155" s="233" t="s">
        <v>162</v>
      </c>
      <c r="E155" s="74"/>
      <c r="F155" s="234" t="s">
        <v>231</v>
      </c>
      <c r="G155" s="74"/>
      <c r="H155" s="74"/>
      <c r="I155" s="191"/>
      <c r="J155" s="74"/>
      <c r="K155" s="74"/>
      <c r="L155" s="72"/>
      <c r="M155" s="235"/>
      <c r="N155" s="47"/>
      <c r="O155" s="47"/>
      <c r="P155" s="47"/>
      <c r="Q155" s="47"/>
      <c r="R155" s="47"/>
      <c r="S155" s="47"/>
      <c r="T155" s="95"/>
      <c r="AT155" s="24" t="s">
        <v>162</v>
      </c>
      <c r="AU155" s="24" t="s">
        <v>82</v>
      </c>
    </row>
    <row r="156" spans="2:51" s="12" customFormat="1" ht="13.5">
      <c r="B156" s="246"/>
      <c r="C156" s="247"/>
      <c r="D156" s="233" t="s">
        <v>164</v>
      </c>
      <c r="E156" s="248" t="s">
        <v>21</v>
      </c>
      <c r="F156" s="249" t="s">
        <v>232</v>
      </c>
      <c r="G156" s="247"/>
      <c r="H156" s="250">
        <v>0.8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164</v>
      </c>
      <c r="AU156" s="256" t="s">
        <v>82</v>
      </c>
      <c r="AV156" s="12" t="s">
        <v>82</v>
      </c>
      <c r="AW156" s="12" t="s">
        <v>35</v>
      </c>
      <c r="AX156" s="12" t="s">
        <v>80</v>
      </c>
      <c r="AY156" s="256" t="s">
        <v>152</v>
      </c>
    </row>
    <row r="157" spans="2:65" s="1" customFormat="1" ht="25.5" customHeight="1">
      <c r="B157" s="46"/>
      <c r="C157" s="221" t="s">
        <v>233</v>
      </c>
      <c r="D157" s="221" t="s">
        <v>155</v>
      </c>
      <c r="E157" s="222" t="s">
        <v>234</v>
      </c>
      <c r="F157" s="223" t="s">
        <v>235</v>
      </c>
      <c r="G157" s="224" t="s">
        <v>192</v>
      </c>
      <c r="H157" s="225">
        <v>1.512</v>
      </c>
      <c r="I157" s="226"/>
      <c r="J157" s="227">
        <f>ROUND(I157*H157,2)</f>
        <v>0</v>
      </c>
      <c r="K157" s="223" t="s">
        <v>159</v>
      </c>
      <c r="L157" s="72"/>
      <c r="M157" s="228" t="s">
        <v>21</v>
      </c>
      <c r="N157" s="229" t="s">
        <v>43</v>
      </c>
      <c r="O157" s="47"/>
      <c r="P157" s="230">
        <f>O157*H157</f>
        <v>0</v>
      </c>
      <c r="Q157" s="230">
        <v>0.08532</v>
      </c>
      <c r="R157" s="230">
        <f>Q157*H157</f>
        <v>0.12900383999999998</v>
      </c>
      <c r="S157" s="230">
        <v>0</v>
      </c>
      <c r="T157" s="231">
        <f>S157*H157</f>
        <v>0</v>
      </c>
      <c r="AR157" s="24" t="s">
        <v>160</v>
      </c>
      <c r="AT157" s="24" t="s">
        <v>155</v>
      </c>
      <c r="AU157" s="24" t="s">
        <v>82</v>
      </c>
      <c r="AY157" s="24" t="s">
        <v>152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80</v>
      </c>
      <c r="BK157" s="232">
        <f>ROUND(I157*H157,2)</f>
        <v>0</v>
      </c>
      <c r="BL157" s="24" t="s">
        <v>160</v>
      </c>
      <c r="BM157" s="24" t="s">
        <v>236</v>
      </c>
    </row>
    <row r="158" spans="2:47" s="1" customFormat="1" ht="13.5">
      <c r="B158" s="46"/>
      <c r="C158" s="74"/>
      <c r="D158" s="233" t="s">
        <v>162</v>
      </c>
      <c r="E158" s="74"/>
      <c r="F158" s="234" t="s">
        <v>237</v>
      </c>
      <c r="G158" s="74"/>
      <c r="H158" s="74"/>
      <c r="I158" s="191"/>
      <c r="J158" s="74"/>
      <c r="K158" s="74"/>
      <c r="L158" s="72"/>
      <c r="M158" s="235"/>
      <c r="N158" s="47"/>
      <c r="O158" s="47"/>
      <c r="P158" s="47"/>
      <c r="Q158" s="47"/>
      <c r="R158" s="47"/>
      <c r="S158" s="47"/>
      <c r="T158" s="95"/>
      <c r="AT158" s="24" t="s">
        <v>162</v>
      </c>
      <c r="AU158" s="24" t="s">
        <v>82</v>
      </c>
    </row>
    <row r="159" spans="2:51" s="12" customFormat="1" ht="13.5">
      <c r="B159" s="246"/>
      <c r="C159" s="247"/>
      <c r="D159" s="233" t="s">
        <v>164</v>
      </c>
      <c r="E159" s="248" t="s">
        <v>21</v>
      </c>
      <c r="F159" s="249" t="s">
        <v>238</v>
      </c>
      <c r="G159" s="247"/>
      <c r="H159" s="250">
        <v>1.512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AT159" s="256" t="s">
        <v>164</v>
      </c>
      <c r="AU159" s="256" t="s">
        <v>82</v>
      </c>
      <c r="AV159" s="12" t="s">
        <v>82</v>
      </c>
      <c r="AW159" s="12" t="s">
        <v>35</v>
      </c>
      <c r="AX159" s="12" t="s">
        <v>80</v>
      </c>
      <c r="AY159" s="256" t="s">
        <v>152</v>
      </c>
    </row>
    <row r="160" spans="2:65" s="1" customFormat="1" ht="16.5" customHeight="1">
      <c r="B160" s="46"/>
      <c r="C160" s="221" t="s">
        <v>239</v>
      </c>
      <c r="D160" s="221" t="s">
        <v>155</v>
      </c>
      <c r="E160" s="222" t="s">
        <v>240</v>
      </c>
      <c r="F160" s="223" t="s">
        <v>241</v>
      </c>
      <c r="G160" s="224" t="s">
        <v>242</v>
      </c>
      <c r="H160" s="225">
        <v>138.6</v>
      </c>
      <c r="I160" s="226"/>
      <c r="J160" s="227">
        <f>ROUND(I160*H160,2)</f>
        <v>0</v>
      </c>
      <c r="K160" s="223" t="s">
        <v>159</v>
      </c>
      <c r="L160" s="72"/>
      <c r="M160" s="228" t="s">
        <v>21</v>
      </c>
      <c r="N160" s="229" t="s">
        <v>43</v>
      </c>
      <c r="O160" s="47"/>
      <c r="P160" s="230">
        <f>O160*H160</f>
        <v>0</v>
      </c>
      <c r="Q160" s="230">
        <v>0.00014</v>
      </c>
      <c r="R160" s="230">
        <f>Q160*H160</f>
        <v>0.019403999999999998</v>
      </c>
      <c r="S160" s="230">
        <v>0</v>
      </c>
      <c r="T160" s="231">
        <f>S160*H160</f>
        <v>0</v>
      </c>
      <c r="AR160" s="24" t="s">
        <v>160</v>
      </c>
      <c r="AT160" s="24" t="s">
        <v>155</v>
      </c>
      <c r="AU160" s="24" t="s">
        <v>82</v>
      </c>
      <c r="AY160" s="24" t="s">
        <v>152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80</v>
      </c>
      <c r="BK160" s="232">
        <f>ROUND(I160*H160,2)</f>
        <v>0</v>
      </c>
      <c r="BL160" s="24" t="s">
        <v>160</v>
      </c>
      <c r="BM160" s="24" t="s">
        <v>243</v>
      </c>
    </row>
    <row r="161" spans="2:47" s="1" customFormat="1" ht="13.5">
      <c r="B161" s="46"/>
      <c r="C161" s="74"/>
      <c r="D161" s="233" t="s">
        <v>162</v>
      </c>
      <c r="E161" s="74"/>
      <c r="F161" s="234" t="s">
        <v>244</v>
      </c>
      <c r="G161" s="74"/>
      <c r="H161" s="74"/>
      <c r="I161" s="191"/>
      <c r="J161" s="74"/>
      <c r="K161" s="74"/>
      <c r="L161" s="72"/>
      <c r="M161" s="235"/>
      <c r="N161" s="47"/>
      <c r="O161" s="47"/>
      <c r="P161" s="47"/>
      <c r="Q161" s="47"/>
      <c r="R161" s="47"/>
      <c r="S161" s="47"/>
      <c r="T161" s="95"/>
      <c r="AT161" s="24" t="s">
        <v>162</v>
      </c>
      <c r="AU161" s="24" t="s">
        <v>82</v>
      </c>
    </row>
    <row r="162" spans="2:51" s="12" customFormat="1" ht="13.5">
      <c r="B162" s="246"/>
      <c r="C162" s="247"/>
      <c r="D162" s="233" t="s">
        <v>164</v>
      </c>
      <c r="E162" s="248" t="s">
        <v>21</v>
      </c>
      <c r="F162" s="249" t="s">
        <v>245</v>
      </c>
      <c r="G162" s="247"/>
      <c r="H162" s="250">
        <v>138.6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164</v>
      </c>
      <c r="AU162" s="256" t="s">
        <v>82</v>
      </c>
      <c r="AV162" s="12" t="s">
        <v>82</v>
      </c>
      <c r="AW162" s="12" t="s">
        <v>35</v>
      </c>
      <c r="AX162" s="12" t="s">
        <v>80</v>
      </c>
      <c r="AY162" s="256" t="s">
        <v>152</v>
      </c>
    </row>
    <row r="163" spans="2:65" s="1" customFormat="1" ht="25.5" customHeight="1">
      <c r="B163" s="46"/>
      <c r="C163" s="221" t="s">
        <v>246</v>
      </c>
      <c r="D163" s="221" t="s">
        <v>155</v>
      </c>
      <c r="E163" s="222" t="s">
        <v>247</v>
      </c>
      <c r="F163" s="223" t="s">
        <v>248</v>
      </c>
      <c r="G163" s="224" t="s">
        <v>242</v>
      </c>
      <c r="H163" s="225">
        <v>33</v>
      </c>
      <c r="I163" s="226"/>
      <c r="J163" s="227">
        <f>ROUND(I163*H163,2)</f>
        <v>0</v>
      </c>
      <c r="K163" s="223" t="s">
        <v>21</v>
      </c>
      <c r="L163" s="72"/>
      <c r="M163" s="228" t="s">
        <v>21</v>
      </c>
      <c r="N163" s="229" t="s">
        <v>43</v>
      </c>
      <c r="O163" s="47"/>
      <c r="P163" s="230">
        <f>O163*H163</f>
        <v>0</v>
      </c>
      <c r="Q163" s="230">
        <v>0.0002</v>
      </c>
      <c r="R163" s="230">
        <f>Q163*H163</f>
        <v>0.0066</v>
      </c>
      <c r="S163" s="230">
        <v>0</v>
      </c>
      <c r="T163" s="231">
        <f>S163*H163</f>
        <v>0</v>
      </c>
      <c r="AR163" s="24" t="s">
        <v>160</v>
      </c>
      <c r="AT163" s="24" t="s">
        <v>155</v>
      </c>
      <c r="AU163" s="24" t="s">
        <v>82</v>
      </c>
      <c r="AY163" s="24" t="s">
        <v>152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80</v>
      </c>
      <c r="BK163" s="232">
        <f>ROUND(I163*H163,2)</f>
        <v>0</v>
      </c>
      <c r="BL163" s="24" t="s">
        <v>160</v>
      </c>
      <c r="BM163" s="24" t="s">
        <v>249</v>
      </c>
    </row>
    <row r="164" spans="2:47" s="1" customFormat="1" ht="13.5">
      <c r="B164" s="46"/>
      <c r="C164" s="74"/>
      <c r="D164" s="233" t="s">
        <v>162</v>
      </c>
      <c r="E164" s="74"/>
      <c r="F164" s="234" t="s">
        <v>248</v>
      </c>
      <c r="G164" s="74"/>
      <c r="H164" s="74"/>
      <c r="I164" s="191"/>
      <c r="J164" s="74"/>
      <c r="K164" s="74"/>
      <c r="L164" s="72"/>
      <c r="M164" s="235"/>
      <c r="N164" s="47"/>
      <c r="O164" s="47"/>
      <c r="P164" s="47"/>
      <c r="Q164" s="47"/>
      <c r="R164" s="47"/>
      <c r="S164" s="47"/>
      <c r="T164" s="95"/>
      <c r="AT164" s="24" t="s">
        <v>162</v>
      </c>
      <c r="AU164" s="24" t="s">
        <v>82</v>
      </c>
    </row>
    <row r="165" spans="2:51" s="12" customFormat="1" ht="13.5">
      <c r="B165" s="246"/>
      <c r="C165" s="247"/>
      <c r="D165" s="233" t="s">
        <v>164</v>
      </c>
      <c r="E165" s="248" t="s">
        <v>21</v>
      </c>
      <c r="F165" s="249" t="s">
        <v>250</v>
      </c>
      <c r="G165" s="247"/>
      <c r="H165" s="250">
        <v>33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164</v>
      </c>
      <c r="AU165" s="256" t="s">
        <v>82</v>
      </c>
      <c r="AV165" s="12" t="s">
        <v>82</v>
      </c>
      <c r="AW165" s="12" t="s">
        <v>35</v>
      </c>
      <c r="AX165" s="12" t="s">
        <v>80</v>
      </c>
      <c r="AY165" s="256" t="s">
        <v>152</v>
      </c>
    </row>
    <row r="166" spans="2:65" s="1" customFormat="1" ht="16.5" customHeight="1">
      <c r="B166" s="46"/>
      <c r="C166" s="221" t="s">
        <v>251</v>
      </c>
      <c r="D166" s="221" t="s">
        <v>155</v>
      </c>
      <c r="E166" s="222" t="s">
        <v>252</v>
      </c>
      <c r="F166" s="223" t="s">
        <v>253</v>
      </c>
      <c r="G166" s="224" t="s">
        <v>192</v>
      </c>
      <c r="H166" s="225">
        <v>7.941</v>
      </c>
      <c r="I166" s="226"/>
      <c r="J166" s="227">
        <f>ROUND(I166*H166,2)</f>
        <v>0</v>
      </c>
      <c r="K166" s="223" t="s">
        <v>159</v>
      </c>
      <c r="L166" s="72"/>
      <c r="M166" s="228" t="s">
        <v>21</v>
      </c>
      <c r="N166" s="229" t="s">
        <v>43</v>
      </c>
      <c r="O166" s="47"/>
      <c r="P166" s="230">
        <f>O166*H166</f>
        <v>0</v>
      </c>
      <c r="Q166" s="230">
        <v>0.00273</v>
      </c>
      <c r="R166" s="230">
        <f>Q166*H166</f>
        <v>0.02167893</v>
      </c>
      <c r="S166" s="230">
        <v>0</v>
      </c>
      <c r="T166" s="231">
        <f>S166*H166</f>
        <v>0</v>
      </c>
      <c r="AR166" s="24" t="s">
        <v>160</v>
      </c>
      <c r="AT166" s="24" t="s">
        <v>155</v>
      </c>
      <c r="AU166" s="24" t="s">
        <v>82</v>
      </c>
      <c r="AY166" s="24" t="s">
        <v>152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80</v>
      </c>
      <c r="BK166" s="232">
        <f>ROUND(I166*H166,2)</f>
        <v>0</v>
      </c>
      <c r="BL166" s="24" t="s">
        <v>160</v>
      </c>
      <c r="BM166" s="24" t="s">
        <v>254</v>
      </c>
    </row>
    <row r="167" spans="2:47" s="1" customFormat="1" ht="13.5">
      <c r="B167" s="46"/>
      <c r="C167" s="74"/>
      <c r="D167" s="233" t="s">
        <v>162</v>
      </c>
      <c r="E167" s="74"/>
      <c r="F167" s="234" t="s">
        <v>255</v>
      </c>
      <c r="G167" s="74"/>
      <c r="H167" s="74"/>
      <c r="I167" s="191"/>
      <c r="J167" s="74"/>
      <c r="K167" s="74"/>
      <c r="L167" s="72"/>
      <c r="M167" s="235"/>
      <c r="N167" s="47"/>
      <c r="O167" s="47"/>
      <c r="P167" s="47"/>
      <c r="Q167" s="47"/>
      <c r="R167" s="47"/>
      <c r="S167" s="47"/>
      <c r="T167" s="95"/>
      <c r="AT167" s="24" t="s">
        <v>162</v>
      </c>
      <c r="AU167" s="24" t="s">
        <v>82</v>
      </c>
    </row>
    <row r="168" spans="2:51" s="12" customFormat="1" ht="13.5">
      <c r="B168" s="246"/>
      <c r="C168" s="247"/>
      <c r="D168" s="233" t="s">
        <v>164</v>
      </c>
      <c r="E168" s="248" t="s">
        <v>21</v>
      </c>
      <c r="F168" s="249" t="s">
        <v>256</v>
      </c>
      <c r="G168" s="247"/>
      <c r="H168" s="250">
        <v>7.941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164</v>
      </c>
      <c r="AU168" s="256" t="s">
        <v>82</v>
      </c>
      <c r="AV168" s="12" t="s">
        <v>82</v>
      </c>
      <c r="AW168" s="12" t="s">
        <v>35</v>
      </c>
      <c r="AX168" s="12" t="s">
        <v>80</v>
      </c>
      <c r="AY168" s="256" t="s">
        <v>152</v>
      </c>
    </row>
    <row r="169" spans="2:65" s="1" customFormat="1" ht="16.5" customHeight="1">
      <c r="B169" s="46"/>
      <c r="C169" s="221" t="s">
        <v>257</v>
      </c>
      <c r="D169" s="221" t="s">
        <v>155</v>
      </c>
      <c r="E169" s="222" t="s">
        <v>258</v>
      </c>
      <c r="F169" s="223" t="s">
        <v>259</v>
      </c>
      <c r="G169" s="224" t="s">
        <v>242</v>
      </c>
      <c r="H169" s="225">
        <v>127.1</v>
      </c>
      <c r="I169" s="226"/>
      <c r="J169" s="227">
        <f>ROUND(I169*H169,2)</f>
        <v>0</v>
      </c>
      <c r="K169" s="223" t="s">
        <v>159</v>
      </c>
      <c r="L169" s="72"/>
      <c r="M169" s="228" t="s">
        <v>21</v>
      </c>
      <c r="N169" s="229" t="s">
        <v>43</v>
      </c>
      <c r="O169" s="47"/>
      <c r="P169" s="230">
        <f>O169*H169</f>
        <v>0</v>
      </c>
      <c r="Q169" s="230">
        <v>0.00044</v>
      </c>
      <c r="R169" s="230">
        <f>Q169*H169</f>
        <v>0.055924</v>
      </c>
      <c r="S169" s="230">
        <v>0</v>
      </c>
      <c r="T169" s="231">
        <f>S169*H169</f>
        <v>0</v>
      </c>
      <c r="AR169" s="24" t="s">
        <v>160</v>
      </c>
      <c r="AT169" s="24" t="s">
        <v>155</v>
      </c>
      <c r="AU169" s="24" t="s">
        <v>82</v>
      </c>
      <c r="AY169" s="24" t="s">
        <v>152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80</v>
      </c>
      <c r="BK169" s="232">
        <f>ROUND(I169*H169,2)</f>
        <v>0</v>
      </c>
      <c r="BL169" s="24" t="s">
        <v>160</v>
      </c>
      <c r="BM169" s="24" t="s">
        <v>260</v>
      </c>
    </row>
    <row r="170" spans="2:47" s="1" customFormat="1" ht="13.5">
      <c r="B170" s="46"/>
      <c r="C170" s="74"/>
      <c r="D170" s="233" t="s">
        <v>162</v>
      </c>
      <c r="E170" s="74"/>
      <c r="F170" s="234" t="s">
        <v>261</v>
      </c>
      <c r="G170" s="74"/>
      <c r="H170" s="74"/>
      <c r="I170" s="191"/>
      <c r="J170" s="74"/>
      <c r="K170" s="74"/>
      <c r="L170" s="72"/>
      <c r="M170" s="235"/>
      <c r="N170" s="47"/>
      <c r="O170" s="47"/>
      <c r="P170" s="47"/>
      <c r="Q170" s="47"/>
      <c r="R170" s="47"/>
      <c r="S170" s="47"/>
      <c r="T170" s="95"/>
      <c r="AT170" s="24" t="s">
        <v>162</v>
      </c>
      <c r="AU170" s="24" t="s">
        <v>82</v>
      </c>
    </row>
    <row r="171" spans="2:51" s="12" customFormat="1" ht="13.5">
      <c r="B171" s="246"/>
      <c r="C171" s="247"/>
      <c r="D171" s="233" t="s">
        <v>164</v>
      </c>
      <c r="E171" s="248" t="s">
        <v>21</v>
      </c>
      <c r="F171" s="249" t="s">
        <v>262</v>
      </c>
      <c r="G171" s="247"/>
      <c r="H171" s="250">
        <v>127.1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164</v>
      </c>
      <c r="AU171" s="256" t="s">
        <v>82</v>
      </c>
      <c r="AV171" s="12" t="s">
        <v>82</v>
      </c>
      <c r="AW171" s="12" t="s">
        <v>35</v>
      </c>
      <c r="AX171" s="12" t="s">
        <v>80</v>
      </c>
      <c r="AY171" s="256" t="s">
        <v>152</v>
      </c>
    </row>
    <row r="172" spans="2:63" s="10" customFormat="1" ht="29.85" customHeight="1">
      <c r="B172" s="205"/>
      <c r="C172" s="206"/>
      <c r="D172" s="207" t="s">
        <v>71</v>
      </c>
      <c r="E172" s="219" t="s">
        <v>263</v>
      </c>
      <c r="F172" s="219" t="s">
        <v>264</v>
      </c>
      <c r="G172" s="206"/>
      <c r="H172" s="206"/>
      <c r="I172" s="209"/>
      <c r="J172" s="220">
        <f>BK172</f>
        <v>0</v>
      </c>
      <c r="K172" s="206"/>
      <c r="L172" s="211"/>
      <c r="M172" s="212"/>
      <c r="N172" s="213"/>
      <c r="O172" s="213"/>
      <c r="P172" s="214">
        <f>SUM(P173:P266)</f>
        <v>0</v>
      </c>
      <c r="Q172" s="213"/>
      <c r="R172" s="214">
        <f>SUM(R173:R266)</f>
        <v>19.038771360000002</v>
      </c>
      <c r="S172" s="213"/>
      <c r="T172" s="215">
        <f>SUM(T173:T266)</f>
        <v>0</v>
      </c>
      <c r="AR172" s="216" t="s">
        <v>80</v>
      </c>
      <c r="AT172" s="217" t="s">
        <v>71</v>
      </c>
      <c r="AU172" s="217" t="s">
        <v>80</v>
      </c>
      <c r="AY172" s="216" t="s">
        <v>152</v>
      </c>
      <c r="BK172" s="218">
        <f>SUM(BK173:BK266)</f>
        <v>0</v>
      </c>
    </row>
    <row r="173" spans="2:65" s="1" customFormat="1" ht="16.5" customHeight="1">
      <c r="B173" s="46"/>
      <c r="C173" s="221" t="s">
        <v>265</v>
      </c>
      <c r="D173" s="221" t="s">
        <v>155</v>
      </c>
      <c r="E173" s="222" t="s">
        <v>266</v>
      </c>
      <c r="F173" s="223" t="s">
        <v>267</v>
      </c>
      <c r="G173" s="224" t="s">
        <v>192</v>
      </c>
      <c r="H173" s="225">
        <v>310.978</v>
      </c>
      <c r="I173" s="226"/>
      <c r="J173" s="227">
        <f>ROUND(I173*H173,2)</f>
        <v>0</v>
      </c>
      <c r="K173" s="223" t="s">
        <v>159</v>
      </c>
      <c r="L173" s="72"/>
      <c r="M173" s="228" t="s">
        <v>21</v>
      </c>
      <c r="N173" s="229" t="s">
        <v>43</v>
      </c>
      <c r="O173" s="47"/>
      <c r="P173" s="230">
        <f>O173*H173</f>
        <v>0</v>
      </c>
      <c r="Q173" s="230">
        <v>0.00546</v>
      </c>
      <c r="R173" s="230">
        <f>Q173*H173</f>
        <v>1.6979398799999998</v>
      </c>
      <c r="S173" s="230">
        <v>0</v>
      </c>
      <c r="T173" s="231">
        <f>S173*H173</f>
        <v>0</v>
      </c>
      <c r="AR173" s="24" t="s">
        <v>160</v>
      </c>
      <c r="AT173" s="24" t="s">
        <v>155</v>
      </c>
      <c r="AU173" s="24" t="s">
        <v>82</v>
      </c>
      <c r="AY173" s="24" t="s">
        <v>152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80</v>
      </c>
      <c r="BK173" s="232">
        <f>ROUND(I173*H173,2)</f>
        <v>0</v>
      </c>
      <c r="BL173" s="24" t="s">
        <v>160</v>
      </c>
      <c r="BM173" s="24" t="s">
        <v>268</v>
      </c>
    </row>
    <row r="174" spans="2:47" s="1" customFormat="1" ht="13.5">
      <c r="B174" s="46"/>
      <c r="C174" s="74"/>
      <c r="D174" s="233" t="s">
        <v>162</v>
      </c>
      <c r="E174" s="74"/>
      <c r="F174" s="234" t="s">
        <v>269</v>
      </c>
      <c r="G174" s="74"/>
      <c r="H174" s="74"/>
      <c r="I174" s="191"/>
      <c r="J174" s="74"/>
      <c r="K174" s="74"/>
      <c r="L174" s="72"/>
      <c r="M174" s="235"/>
      <c r="N174" s="47"/>
      <c r="O174" s="47"/>
      <c r="P174" s="47"/>
      <c r="Q174" s="47"/>
      <c r="R174" s="47"/>
      <c r="S174" s="47"/>
      <c r="T174" s="95"/>
      <c r="AT174" s="24" t="s">
        <v>162</v>
      </c>
      <c r="AU174" s="24" t="s">
        <v>82</v>
      </c>
    </row>
    <row r="175" spans="2:51" s="12" customFormat="1" ht="13.5">
      <c r="B175" s="246"/>
      <c r="C175" s="247"/>
      <c r="D175" s="233" t="s">
        <v>164</v>
      </c>
      <c r="E175" s="248" t="s">
        <v>21</v>
      </c>
      <c r="F175" s="249" t="s">
        <v>270</v>
      </c>
      <c r="G175" s="247"/>
      <c r="H175" s="250">
        <v>310.978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164</v>
      </c>
      <c r="AU175" s="256" t="s">
        <v>82</v>
      </c>
      <c r="AV175" s="12" t="s">
        <v>82</v>
      </c>
      <c r="AW175" s="12" t="s">
        <v>35</v>
      </c>
      <c r="AX175" s="12" t="s">
        <v>80</v>
      </c>
      <c r="AY175" s="256" t="s">
        <v>152</v>
      </c>
    </row>
    <row r="176" spans="2:65" s="1" customFormat="1" ht="16.5" customHeight="1">
      <c r="B176" s="46"/>
      <c r="C176" s="221" t="s">
        <v>10</v>
      </c>
      <c r="D176" s="221" t="s">
        <v>155</v>
      </c>
      <c r="E176" s="222" t="s">
        <v>271</v>
      </c>
      <c r="F176" s="223" t="s">
        <v>272</v>
      </c>
      <c r="G176" s="224" t="s">
        <v>192</v>
      </c>
      <c r="H176" s="225">
        <v>310.978</v>
      </c>
      <c r="I176" s="226"/>
      <c r="J176" s="227">
        <f>ROUND(I176*H176,2)</f>
        <v>0</v>
      </c>
      <c r="K176" s="223" t="s">
        <v>159</v>
      </c>
      <c r="L176" s="72"/>
      <c r="M176" s="228" t="s">
        <v>21</v>
      </c>
      <c r="N176" s="229" t="s">
        <v>43</v>
      </c>
      <c r="O176" s="47"/>
      <c r="P176" s="230">
        <f>O176*H176</f>
        <v>0</v>
      </c>
      <c r="Q176" s="230">
        <v>0.0021</v>
      </c>
      <c r="R176" s="230">
        <f>Q176*H176</f>
        <v>0.6530538</v>
      </c>
      <c r="S176" s="230">
        <v>0</v>
      </c>
      <c r="T176" s="231">
        <f>S176*H176</f>
        <v>0</v>
      </c>
      <c r="AR176" s="24" t="s">
        <v>160</v>
      </c>
      <c r="AT176" s="24" t="s">
        <v>155</v>
      </c>
      <c r="AU176" s="24" t="s">
        <v>82</v>
      </c>
      <c r="AY176" s="24" t="s">
        <v>152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80</v>
      </c>
      <c r="BK176" s="232">
        <f>ROUND(I176*H176,2)</f>
        <v>0</v>
      </c>
      <c r="BL176" s="24" t="s">
        <v>160</v>
      </c>
      <c r="BM176" s="24" t="s">
        <v>273</v>
      </c>
    </row>
    <row r="177" spans="2:47" s="1" customFormat="1" ht="13.5">
      <c r="B177" s="46"/>
      <c r="C177" s="74"/>
      <c r="D177" s="233" t="s">
        <v>162</v>
      </c>
      <c r="E177" s="74"/>
      <c r="F177" s="234" t="s">
        <v>274</v>
      </c>
      <c r="G177" s="74"/>
      <c r="H177" s="74"/>
      <c r="I177" s="191"/>
      <c r="J177" s="74"/>
      <c r="K177" s="74"/>
      <c r="L177" s="72"/>
      <c r="M177" s="235"/>
      <c r="N177" s="47"/>
      <c r="O177" s="47"/>
      <c r="P177" s="47"/>
      <c r="Q177" s="47"/>
      <c r="R177" s="47"/>
      <c r="S177" s="47"/>
      <c r="T177" s="95"/>
      <c r="AT177" s="24" t="s">
        <v>162</v>
      </c>
      <c r="AU177" s="24" t="s">
        <v>82</v>
      </c>
    </row>
    <row r="178" spans="2:65" s="1" customFormat="1" ht="25.5" customHeight="1">
      <c r="B178" s="46"/>
      <c r="C178" s="221" t="s">
        <v>275</v>
      </c>
      <c r="D178" s="221" t="s">
        <v>155</v>
      </c>
      <c r="E178" s="222" t="s">
        <v>276</v>
      </c>
      <c r="F178" s="223" t="s">
        <v>277</v>
      </c>
      <c r="G178" s="224" t="s">
        <v>192</v>
      </c>
      <c r="H178" s="225">
        <v>751.162</v>
      </c>
      <c r="I178" s="226"/>
      <c r="J178" s="227">
        <f>ROUND(I178*H178,2)</f>
        <v>0</v>
      </c>
      <c r="K178" s="223" t="s">
        <v>159</v>
      </c>
      <c r="L178" s="72"/>
      <c r="M178" s="228" t="s">
        <v>21</v>
      </c>
      <c r="N178" s="229" t="s">
        <v>43</v>
      </c>
      <c r="O178" s="47"/>
      <c r="P178" s="230">
        <f>O178*H178</f>
        <v>0</v>
      </c>
      <c r="Q178" s="230">
        <v>0.00489</v>
      </c>
      <c r="R178" s="230">
        <f>Q178*H178</f>
        <v>3.6731821800000004</v>
      </c>
      <c r="S178" s="230">
        <v>0</v>
      </c>
      <c r="T178" s="231">
        <f>S178*H178</f>
        <v>0</v>
      </c>
      <c r="AR178" s="24" t="s">
        <v>160</v>
      </c>
      <c r="AT178" s="24" t="s">
        <v>155</v>
      </c>
      <c r="AU178" s="24" t="s">
        <v>82</v>
      </c>
      <c r="AY178" s="24" t="s">
        <v>152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80</v>
      </c>
      <c r="BK178" s="232">
        <f>ROUND(I178*H178,2)</f>
        <v>0</v>
      </c>
      <c r="BL178" s="24" t="s">
        <v>160</v>
      </c>
      <c r="BM178" s="24" t="s">
        <v>278</v>
      </c>
    </row>
    <row r="179" spans="2:47" s="1" customFormat="1" ht="13.5">
      <c r="B179" s="46"/>
      <c r="C179" s="74"/>
      <c r="D179" s="233" t="s">
        <v>162</v>
      </c>
      <c r="E179" s="74"/>
      <c r="F179" s="234" t="s">
        <v>279</v>
      </c>
      <c r="G179" s="74"/>
      <c r="H179" s="74"/>
      <c r="I179" s="191"/>
      <c r="J179" s="74"/>
      <c r="K179" s="74"/>
      <c r="L179" s="72"/>
      <c r="M179" s="235"/>
      <c r="N179" s="47"/>
      <c r="O179" s="47"/>
      <c r="P179" s="47"/>
      <c r="Q179" s="47"/>
      <c r="R179" s="47"/>
      <c r="S179" s="47"/>
      <c r="T179" s="95"/>
      <c r="AT179" s="24" t="s">
        <v>162</v>
      </c>
      <c r="AU179" s="24" t="s">
        <v>82</v>
      </c>
    </row>
    <row r="180" spans="2:51" s="12" customFormat="1" ht="13.5">
      <c r="B180" s="246"/>
      <c r="C180" s="247"/>
      <c r="D180" s="233" t="s">
        <v>164</v>
      </c>
      <c r="E180" s="248" t="s">
        <v>21</v>
      </c>
      <c r="F180" s="249" t="s">
        <v>280</v>
      </c>
      <c r="G180" s="247"/>
      <c r="H180" s="250">
        <v>513.036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164</v>
      </c>
      <c r="AU180" s="256" t="s">
        <v>82</v>
      </c>
      <c r="AV180" s="12" t="s">
        <v>82</v>
      </c>
      <c r="AW180" s="12" t="s">
        <v>35</v>
      </c>
      <c r="AX180" s="12" t="s">
        <v>72</v>
      </c>
      <c r="AY180" s="256" t="s">
        <v>152</v>
      </c>
    </row>
    <row r="181" spans="2:51" s="12" customFormat="1" ht="13.5">
      <c r="B181" s="246"/>
      <c r="C181" s="247"/>
      <c r="D181" s="233" t="s">
        <v>164</v>
      </c>
      <c r="E181" s="248" t="s">
        <v>21</v>
      </c>
      <c r="F181" s="249" t="s">
        <v>281</v>
      </c>
      <c r="G181" s="247"/>
      <c r="H181" s="250">
        <v>133.356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164</v>
      </c>
      <c r="AU181" s="256" t="s">
        <v>82</v>
      </c>
      <c r="AV181" s="12" t="s">
        <v>82</v>
      </c>
      <c r="AW181" s="12" t="s">
        <v>35</v>
      </c>
      <c r="AX181" s="12" t="s">
        <v>72</v>
      </c>
      <c r="AY181" s="256" t="s">
        <v>152</v>
      </c>
    </row>
    <row r="182" spans="2:51" s="12" customFormat="1" ht="13.5">
      <c r="B182" s="246"/>
      <c r="C182" s="247"/>
      <c r="D182" s="233" t="s">
        <v>164</v>
      </c>
      <c r="E182" s="248" t="s">
        <v>21</v>
      </c>
      <c r="F182" s="249" t="s">
        <v>282</v>
      </c>
      <c r="G182" s="247"/>
      <c r="H182" s="250">
        <v>104.77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AT182" s="256" t="s">
        <v>164</v>
      </c>
      <c r="AU182" s="256" t="s">
        <v>82</v>
      </c>
      <c r="AV182" s="12" t="s">
        <v>82</v>
      </c>
      <c r="AW182" s="12" t="s">
        <v>35</v>
      </c>
      <c r="AX182" s="12" t="s">
        <v>72</v>
      </c>
      <c r="AY182" s="256" t="s">
        <v>152</v>
      </c>
    </row>
    <row r="183" spans="2:51" s="14" customFormat="1" ht="13.5">
      <c r="B183" s="268"/>
      <c r="C183" s="269"/>
      <c r="D183" s="233" t="s">
        <v>164</v>
      </c>
      <c r="E183" s="270" t="s">
        <v>21</v>
      </c>
      <c r="F183" s="271" t="s">
        <v>283</v>
      </c>
      <c r="G183" s="269"/>
      <c r="H183" s="272">
        <v>751.162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164</v>
      </c>
      <c r="AU183" s="278" t="s">
        <v>82</v>
      </c>
      <c r="AV183" s="14" t="s">
        <v>160</v>
      </c>
      <c r="AW183" s="14" t="s">
        <v>35</v>
      </c>
      <c r="AX183" s="14" t="s">
        <v>80</v>
      </c>
      <c r="AY183" s="278" t="s">
        <v>152</v>
      </c>
    </row>
    <row r="184" spans="2:65" s="1" customFormat="1" ht="25.5" customHeight="1">
      <c r="B184" s="46"/>
      <c r="C184" s="221" t="s">
        <v>284</v>
      </c>
      <c r="D184" s="221" t="s">
        <v>155</v>
      </c>
      <c r="E184" s="222" t="s">
        <v>285</v>
      </c>
      <c r="F184" s="223" t="s">
        <v>286</v>
      </c>
      <c r="G184" s="224" t="s">
        <v>192</v>
      </c>
      <c r="H184" s="225">
        <v>110.21</v>
      </c>
      <c r="I184" s="226"/>
      <c r="J184" s="227">
        <f>ROUND(I184*H184,2)</f>
        <v>0</v>
      </c>
      <c r="K184" s="223" t="s">
        <v>159</v>
      </c>
      <c r="L184" s="72"/>
      <c r="M184" s="228" t="s">
        <v>21</v>
      </c>
      <c r="N184" s="229" t="s">
        <v>43</v>
      </c>
      <c r="O184" s="47"/>
      <c r="P184" s="230">
        <f>O184*H184</f>
        <v>0</v>
      </c>
      <c r="Q184" s="230">
        <v>0.01313</v>
      </c>
      <c r="R184" s="230">
        <f>Q184*H184</f>
        <v>1.4470572999999998</v>
      </c>
      <c r="S184" s="230">
        <v>0</v>
      </c>
      <c r="T184" s="231">
        <f>S184*H184</f>
        <v>0</v>
      </c>
      <c r="AR184" s="24" t="s">
        <v>160</v>
      </c>
      <c r="AT184" s="24" t="s">
        <v>155</v>
      </c>
      <c r="AU184" s="24" t="s">
        <v>82</v>
      </c>
      <c r="AY184" s="24" t="s">
        <v>152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80</v>
      </c>
      <c r="BK184" s="232">
        <f>ROUND(I184*H184,2)</f>
        <v>0</v>
      </c>
      <c r="BL184" s="24" t="s">
        <v>160</v>
      </c>
      <c r="BM184" s="24" t="s">
        <v>287</v>
      </c>
    </row>
    <row r="185" spans="2:47" s="1" customFormat="1" ht="13.5">
      <c r="B185" s="46"/>
      <c r="C185" s="74"/>
      <c r="D185" s="233" t="s">
        <v>162</v>
      </c>
      <c r="E185" s="74"/>
      <c r="F185" s="234" t="s">
        <v>288</v>
      </c>
      <c r="G185" s="74"/>
      <c r="H185" s="74"/>
      <c r="I185" s="191"/>
      <c r="J185" s="74"/>
      <c r="K185" s="74"/>
      <c r="L185" s="72"/>
      <c r="M185" s="235"/>
      <c r="N185" s="47"/>
      <c r="O185" s="47"/>
      <c r="P185" s="47"/>
      <c r="Q185" s="47"/>
      <c r="R185" s="47"/>
      <c r="S185" s="47"/>
      <c r="T185" s="95"/>
      <c r="AT185" s="24" t="s">
        <v>162</v>
      </c>
      <c r="AU185" s="24" t="s">
        <v>82</v>
      </c>
    </row>
    <row r="186" spans="2:51" s="11" customFormat="1" ht="13.5">
      <c r="B186" s="236"/>
      <c r="C186" s="237"/>
      <c r="D186" s="233" t="s">
        <v>164</v>
      </c>
      <c r="E186" s="238" t="s">
        <v>21</v>
      </c>
      <c r="F186" s="239" t="s">
        <v>289</v>
      </c>
      <c r="G186" s="237"/>
      <c r="H186" s="238" t="s">
        <v>21</v>
      </c>
      <c r="I186" s="240"/>
      <c r="J186" s="237"/>
      <c r="K186" s="237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164</v>
      </c>
      <c r="AU186" s="245" t="s">
        <v>82</v>
      </c>
      <c r="AV186" s="11" t="s">
        <v>80</v>
      </c>
      <c r="AW186" s="11" t="s">
        <v>35</v>
      </c>
      <c r="AX186" s="11" t="s">
        <v>72</v>
      </c>
      <c r="AY186" s="245" t="s">
        <v>152</v>
      </c>
    </row>
    <row r="187" spans="2:51" s="11" customFormat="1" ht="13.5">
      <c r="B187" s="236"/>
      <c r="C187" s="237"/>
      <c r="D187" s="233" t="s">
        <v>164</v>
      </c>
      <c r="E187" s="238" t="s">
        <v>21</v>
      </c>
      <c r="F187" s="239" t="s">
        <v>225</v>
      </c>
      <c r="G187" s="237"/>
      <c r="H187" s="238" t="s">
        <v>21</v>
      </c>
      <c r="I187" s="240"/>
      <c r="J187" s="237"/>
      <c r="K187" s="237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164</v>
      </c>
      <c r="AU187" s="245" t="s">
        <v>82</v>
      </c>
      <c r="AV187" s="11" t="s">
        <v>80</v>
      </c>
      <c r="AW187" s="11" t="s">
        <v>35</v>
      </c>
      <c r="AX187" s="11" t="s">
        <v>72</v>
      </c>
      <c r="AY187" s="245" t="s">
        <v>152</v>
      </c>
    </row>
    <row r="188" spans="2:51" s="12" customFormat="1" ht="13.5">
      <c r="B188" s="246"/>
      <c r="C188" s="247"/>
      <c r="D188" s="233" t="s">
        <v>164</v>
      </c>
      <c r="E188" s="248" t="s">
        <v>21</v>
      </c>
      <c r="F188" s="249" t="s">
        <v>290</v>
      </c>
      <c r="G188" s="247"/>
      <c r="H188" s="250">
        <v>11.84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164</v>
      </c>
      <c r="AU188" s="256" t="s">
        <v>82</v>
      </c>
      <c r="AV188" s="12" t="s">
        <v>82</v>
      </c>
      <c r="AW188" s="12" t="s">
        <v>35</v>
      </c>
      <c r="AX188" s="12" t="s">
        <v>72</v>
      </c>
      <c r="AY188" s="256" t="s">
        <v>152</v>
      </c>
    </row>
    <row r="189" spans="2:51" s="12" customFormat="1" ht="13.5">
      <c r="B189" s="246"/>
      <c r="C189" s="247"/>
      <c r="D189" s="233" t="s">
        <v>164</v>
      </c>
      <c r="E189" s="248" t="s">
        <v>21</v>
      </c>
      <c r="F189" s="249" t="s">
        <v>227</v>
      </c>
      <c r="G189" s="247"/>
      <c r="H189" s="250">
        <v>-6.4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AT189" s="256" t="s">
        <v>164</v>
      </c>
      <c r="AU189" s="256" t="s">
        <v>82</v>
      </c>
      <c r="AV189" s="12" t="s">
        <v>82</v>
      </c>
      <c r="AW189" s="12" t="s">
        <v>35</v>
      </c>
      <c r="AX189" s="12" t="s">
        <v>72</v>
      </c>
      <c r="AY189" s="256" t="s">
        <v>152</v>
      </c>
    </row>
    <row r="190" spans="2:51" s="11" customFormat="1" ht="13.5">
      <c r="B190" s="236"/>
      <c r="C190" s="237"/>
      <c r="D190" s="233" t="s">
        <v>164</v>
      </c>
      <c r="E190" s="238" t="s">
        <v>21</v>
      </c>
      <c r="F190" s="239" t="s">
        <v>209</v>
      </c>
      <c r="G190" s="237"/>
      <c r="H190" s="238" t="s">
        <v>21</v>
      </c>
      <c r="I190" s="240"/>
      <c r="J190" s="237"/>
      <c r="K190" s="237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164</v>
      </c>
      <c r="AU190" s="245" t="s">
        <v>82</v>
      </c>
      <c r="AV190" s="11" t="s">
        <v>80</v>
      </c>
      <c r="AW190" s="11" t="s">
        <v>35</v>
      </c>
      <c r="AX190" s="11" t="s">
        <v>72</v>
      </c>
      <c r="AY190" s="245" t="s">
        <v>152</v>
      </c>
    </row>
    <row r="191" spans="2:51" s="12" customFormat="1" ht="13.5">
      <c r="B191" s="246"/>
      <c r="C191" s="247"/>
      <c r="D191" s="233" t="s">
        <v>164</v>
      </c>
      <c r="E191" s="248" t="s">
        <v>21</v>
      </c>
      <c r="F191" s="249" t="s">
        <v>291</v>
      </c>
      <c r="G191" s="247"/>
      <c r="H191" s="250">
        <v>82.72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164</v>
      </c>
      <c r="AU191" s="256" t="s">
        <v>82</v>
      </c>
      <c r="AV191" s="12" t="s">
        <v>82</v>
      </c>
      <c r="AW191" s="12" t="s">
        <v>35</v>
      </c>
      <c r="AX191" s="12" t="s">
        <v>72</v>
      </c>
      <c r="AY191" s="256" t="s">
        <v>152</v>
      </c>
    </row>
    <row r="192" spans="2:51" s="12" customFormat="1" ht="13.5">
      <c r="B192" s="246"/>
      <c r="C192" s="247"/>
      <c r="D192" s="233" t="s">
        <v>164</v>
      </c>
      <c r="E192" s="248" t="s">
        <v>21</v>
      </c>
      <c r="F192" s="249" t="s">
        <v>211</v>
      </c>
      <c r="G192" s="247"/>
      <c r="H192" s="250">
        <v>-23.4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164</v>
      </c>
      <c r="AU192" s="256" t="s">
        <v>82</v>
      </c>
      <c r="AV192" s="12" t="s">
        <v>82</v>
      </c>
      <c r="AW192" s="12" t="s">
        <v>35</v>
      </c>
      <c r="AX192" s="12" t="s">
        <v>72</v>
      </c>
      <c r="AY192" s="256" t="s">
        <v>152</v>
      </c>
    </row>
    <row r="193" spans="2:51" s="11" customFormat="1" ht="13.5">
      <c r="B193" s="236"/>
      <c r="C193" s="237"/>
      <c r="D193" s="233" t="s">
        <v>164</v>
      </c>
      <c r="E193" s="238" t="s">
        <v>21</v>
      </c>
      <c r="F193" s="239" t="s">
        <v>292</v>
      </c>
      <c r="G193" s="237"/>
      <c r="H193" s="238" t="s">
        <v>21</v>
      </c>
      <c r="I193" s="240"/>
      <c r="J193" s="237"/>
      <c r="K193" s="237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164</v>
      </c>
      <c r="AU193" s="245" t="s">
        <v>82</v>
      </c>
      <c r="AV193" s="11" t="s">
        <v>80</v>
      </c>
      <c r="AW193" s="11" t="s">
        <v>35</v>
      </c>
      <c r="AX193" s="11" t="s">
        <v>72</v>
      </c>
      <c r="AY193" s="245" t="s">
        <v>152</v>
      </c>
    </row>
    <row r="194" spans="2:51" s="12" customFormat="1" ht="13.5">
      <c r="B194" s="246"/>
      <c r="C194" s="247"/>
      <c r="D194" s="233" t="s">
        <v>164</v>
      </c>
      <c r="E194" s="248" t="s">
        <v>21</v>
      </c>
      <c r="F194" s="249" t="s">
        <v>293</v>
      </c>
      <c r="G194" s="247"/>
      <c r="H194" s="250">
        <v>55.36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AT194" s="256" t="s">
        <v>164</v>
      </c>
      <c r="AU194" s="256" t="s">
        <v>82</v>
      </c>
      <c r="AV194" s="12" t="s">
        <v>82</v>
      </c>
      <c r="AW194" s="12" t="s">
        <v>35</v>
      </c>
      <c r="AX194" s="12" t="s">
        <v>72</v>
      </c>
      <c r="AY194" s="256" t="s">
        <v>152</v>
      </c>
    </row>
    <row r="195" spans="2:51" s="12" customFormat="1" ht="13.5">
      <c r="B195" s="246"/>
      <c r="C195" s="247"/>
      <c r="D195" s="233" t="s">
        <v>164</v>
      </c>
      <c r="E195" s="248" t="s">
        <v>21</v>
      </c>
      <c r="F195" s="249" t="s">
        <v>217</v>
      </c>
      <c r="G195" s="247"/>
      <c r="H195" s="250">
        <v>-13.79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164</v>
      </c>
      <c r="AU195" s="256" t="s">
        <v>82</v>
      </c>
      <c r="AV195" s="12" t="s">
        <v>82</v>
      </c>
      <c r="AW195" s="12" t="s">
        <v>35</v>
      </c>
      <c r="AX195" s="12" t="s">
        <v>72</v>
      </c>
      <c r="AY195" s="256" t="s">
        <v>152</v>
      </c>
    </row>
    <row r="196" spans="2:51" s="11" customFormat="1" ht="13.5">
      <c r="B196" s="236"/>
      <c r="C196" s="237"/>
      <c r="D196" s="233" t="s">
        <v>164</v>
      </c>
      <c r="E196" s="238" t="s">
        <v>21</v>
      </c>
      <c r="F196" s="239" t="s">
        <v>218</v>
      </c>
      <c r="G196" s="237"/>
      <c r="H196" s="238" t="s">
        <v>21</v>
      </c>
      <c r="I196" s="240"/>
      <c r="J196" s="237"/>
      <c r="K196" s="237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164</v>
      </c>
      <c r="AU196" s="245" t="s">
        <v>82</v>
      </c>
      <c r="AV196" s="11" t="s">
        <v>80</v>
      </c>
      <c r="AW196" s="11" t="s">
        <v>35</v>
      </c>
      <c r="AX196" s="11" t="s">
        <v>72</v>
      </c>
      <c r="AY196" s="245" t="s">
        <v>152</v>
      </c>
    </row>
    <row r="197" spans="2:51" s="12" customFormat="1" ht="13.5">
      <c r="B197" s="246"/>
      <c r="C197" s="247"/>
      <c r="D197" s="233" t="s">
        <v>164</v>
      </c>
      <c r="E197" s="248" t="s">
        <v>21</v>
      </c>
      <c r="F197" s="249" t="s">
        <v>294</v>
      </c>
      <c r="G197" s="247"/>
      <c r="H197" s="250">
        <v>5.44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164</v>
      </c>
      <c r="AU197" s="256" t="s">
        <v>82</v>
      </c>
      <c r="AV197" s="12" t="s">
        <v>82</v>
      </c>
      <c r="AW197" s="12" t="s">
        <v>35</v>
      </c>
      <c r="AX197" s="12" t="s">
        <v>72</v>
      </c>
      <c r="AY197" s="256" t="s">
        <v>152</v>
      </c>
    </row>
    <row r="198" spans="2:51" s="12" customFormat="1" ht="13.5">
      <c r="B198" s="246"/>
      <c r="C198" s="247"/>
      <c r="D198" s="233" t="s">
        <v>164</v>
      </c>
      <c r="E198" s="248" t="s">
        <v>21</v>
      </c>
      <c r="F198" s="249" t="s">
        <v>214</v>
      </c>
      <c r="G198" s="247"/>
      <c r="H198" s="250">
        <v>-1.56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164</v>
      </c>
      <c r="AU198" s="256" t="s">
        <v>82</v>
      </c>
      <c r="AV198" s="12" t="s">
        <v>82</v>
      </c>
      <c r="AW198" s="12" t="s">
        <v>35</v>
      </c>
      <c r="AX198" s="12" t="s">
        <v>72</v>
      </c>
      <c r="AY198" s="256" t="s">
        <v>152</v>
      </c>
    </row>
    <row r="199" spans="2:51" s="14" customFormat="1" ht="13.5">
      <c r="B199" s="268"/>
      <c r="C199" s="269"/>
      <c r="D199" s="233" t="s">
        <v>164</v>
      </c>
      <c r="E199" s="270" t="s">
        <v>21</v>
      </c>
      <c r="F199" s="271" t="s">
        <v>176</v>
      </c>
      <c r="G199" s="269"/>
      <c r="H199" s="272">
        <v>110.21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AT199" s="278" t="s">
        <v>164</v>
      </c>
      <c r="AU199" s="278" t="s">
        <v>82</v>
      </c>
      <c r="AV199" s="14" t="s">
        <v>160</v>
      </c>
      <c r="AW199" s="14" t="s">
        <v>35</v>
      </c>
      <c r="AX199" s="14" t="s">
        <v>80</v>
      </c>
      <c r="AY199" s="278" t="s">
        <v>152</v>
      </c>
    </row>
    <row r="200" spans="2:65" s="1" customFormat="1" ht="25.5" customHeight="1">
      <c r="B200" s="46"/>
      <c r="C200" s="221" t="s">
        <v>295</v>
      </c>
      <c r="D200" s="221" t="s">
        <v>155</v>
      </c>
      <c r="E200" s="222" t="s">
        <v>296</v>
      </c>
      <c r="F200" s="223" t="s">
        <v>297</v>
      </c>
      <c r="G200" s="224" t="s">
        <v>192</v>
      </c>
      <c r="H200" s="225">
        <v>1333.556</v>
      </c>
      <c r="I200" s="226"/>
      <c r="J200" s="227">
        <f>ROUND(I200*H200,2)</f>
        <v>0</v>
      </c>
      <c r="K200" s="223" t="s">
        <v>159</v>
      </c>
      <c r="L200" s="72"/>
      <c r="M200" s="228" t="s">
        <v>21</v>
      </c>
      <c r="N200" s="229" t="s">
        <v>43</v>
      </c>
      <c r="O200" s="47"/>
      <c r="P200" s="230">
        <f>O200*H200</f>
        <v>0</v>
      </c>
      <c r="Q200" s="230">
        <v>0.0052</v>
      </c>
      <c r="R200" s="230">
        <f>Q200*H200</f>
        <v>6.9344912</v>
      </c>
      <c r="S200" s="230">
        <v>0</v>
      </c>
      <c r="T200" s="231">
        <f>S200*H200</f>
        <v>0</v>
      </c>
      <c r="AR200" s="24" t="s">
        <v>160</v>
      </c>
      <c r="AT200" s="24" t="s">
        <v>155</v>
      </c>
      <c r="AU200" s="24" t="s">
        <v>82</v>
      </c>
      <c r="AY200" s="24" t="s">
        <v>152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80</v>
      </c>
      <c r="BK200" s="232">
        <f>ROUND(I200*H200,2)</f>
        <v>0</v>
      </c>
      <c r="BL200" s="24" t="s">
        <v>160</v>
      </c>
      <c r="BM200" s="24" t="s">
        <v>298</v>
      </c>
    </row>
    <row r="201" spans="2:47" s="1" customFormat="1" ht="13.5">
      <c r="B201" s="46"/>
      <c r="C201" s="74"/>
      <c r="D201" s="233" t="s">
        <v>162</v>
      </c>
      <c r="E201" s="74"/>
      <c r="F201" s="234" t="s">
        <v>299</v>
      </c>
      <c r="G201" s="74"/>
      <c r="H201" s="74"/>
      <c r="I201" s="191"/>
      <c r="J201" s="74"/>
      <c r="K201" s="74"/>
      <c r="L201" s="72"/>
      <c r="M201" s="235"/>
      <c r="N201" s="47"/>
      <c r="O201" s="47"/>
      <c r="P201" s="47"/>
      <c r="Q201" s="47"/>
      <c r="R201" s="47"/>
      <c r="S201" s="47"/>
      <c r="T201" s="95"/>
      <c r="AT201" s="24" t="s">
        <v>162</v>
      </c>
      <c r="AU201" s="24" t="s">
        <v>82</v>
      </c>
    </row>
    <row r="202" spans="2:51" s="11" customFormat="1" ht="13.5">
      <c r="B202" s="236"/>
      <c r="C202" s="237"/>
      <c r="D202" s="233" t="s">
        <v>164</v>
      </c>
      <c r="E202" s="238" t="s">
        <v>21</v>
      </c>
      <c r="F202" s="239" t="s">
        <v>225</v>
      </c>
      <c r="G202" s="237"/>
      <c r="H202" s="238" t="s">
        <v>21</v>
      </c>
      <c r="I202" s="240"/>
      <c r="J202" s="237"/>
      <c r="K202" s="237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164</v>
      </c>
      <c r="AU202" s="245" t="s">
        <v>82</v>
      </c>
      <c r="AV202" s="11" t="s">
        <v>80</v>
      </c>
      <c r="AW202" s="11" t="s">
        <v>35</v>
      </c>
      <c r="AX202" s="11" t="s">
        <v>72</v>
      </c>
      <c r="AY202" s="245" t="s">
        <v>152</v>
      </c>
    </row>
    <row r="203" spans="2:51" s="12" customFormat="1" ht="13.5">
      <c r="B203" s="246"/>
      <c r="C203" s="247"/>
      <c r="D203" s="233" t="s">
        <v>164</v>
      </c>
      <c r="E203" s="248" t="s">
        <v>21</v>
      </c>
      <c r="F203" s="249" t="s">
        <v>300</v>
      </c>
      <c r="G203" s="247"/>
      <c r="H203" s="250">
        <v>142.88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164</v>
      </c>
      <c r="AU203" s="256" t="s">
        <v>82</v>
      </c>
      <c r="AV203" s="12" t="s">
        <v>82</v>
      </c>
      <c r="AW203" s="12" t="s">
        <v>35</v>
      </c>
      <c r="AX203" s="12" t="s">
        <v>72</v>
      </c>
      <c r="AY203" s="256" t="s">
        <v>152</v>
      </c>
    </row>
    <row r="204" spans="2:51" s="12" customFormat="1" ht="13.5">
      <c r="B204" s="246"/>
      <c r="C204" s="247"/>
      <c r="D204" s="233" t="s">
        <v>164</v>
      </c>
      <c r="E204" s="248" t="s">
        <v>21</v>
      </c>
      <c r="F204" s="249" t="s">
        <v>301</v>
      </c>
      <c r="G204" s="247"/>
      <c r="H204" s="250">
        <v>-12.116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AT204" s="256" t="s">
        <v>164</v>
      </c>
      <c r="AU204" s="256" t="s">
        <v>82</v>
      </c>
      <c r="AV204" s="12" t="s">
        <v>82</v>
      </c>
      <c r="AW204" s="12" t="s">
        <v>35</v>
      </c>
      <c r="AX204" s="12" t="s">
        <v>72</v>
      </c>
      <c r="AY204" s="256" t="s">
        <v>152</v>
      </c>
    </row>
    <row r="205" spans="2:51" s="12" customFormat="1" ht="13.5">
      <c r="B205" s="246"/>
      <c r="C205" s="247"/>
      <c r="D205" s="233" t="s">
        <v>164</v>
      </c>
      <c r="E205" s="248" t="s">
        <v>21</v>
      </c>
      <c r="F205" s="249" t="s">
        <v>302</v>
      </c>
      <c r="G205" s="247"/>
      <c r="H205" s="250">
        <v>2.5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AT205" s="256" t="s">
        <v>164</v>
      </c>
      <c r="AU205" s="256" t="s">
        <v>82</v>
      </c>
      <c r="AV205" s="12" t="s">
        <v>82</v>
      </c>
      <c r="AW205" s="12" t="s">
        <v>35</v>
      </c>
      <c r="AX205" s="12" t="s">
        <v>72</v>
      </c>
      <c r="AY205" s="256" t="s">
        <v>152</v>
      </c>
    </row>
    <row r="206" spans="2:51" s="11" customFormat="1" ht="13.5">
      <c r="B206" s="236"/>
      <c r="C206" s="237"/>
      <c r="D206" s="233" t="s">
        <v>164</v>
      </c>
      <c r="E206" s="238" t="s">
        <v>21</v>
      </c>
      <c r="F206" s="239" t="s">
        <v>303</v>
      </c>
      <c r="G206" s="237"/>
      <c r="H206" s="238" t="s">
        <v>21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164</v>
      </c>
      <c r="AU206" s="245" t="s">
        <v>82</v>
      </c>
      <c r="AV206" s="11" t="s">
        <v>80</v>
      </c>
      <c r="AW206" s="11" t="s">
        <v>35</v>
      </c>
      <c r="AX206" s="11" t="s">
        <v>72</v>
      </c>
      <c r="AY206" s="245" t="s">
        <v>152</v>
      </c>
    </row>
    <row r="207" spans="2:51" s="12" customFormat="1" ht="13.5">
      <c r="B207" s="246"/>
      <c r="C207" s="247"/>
      <c r="D207" s="233" t="s">
        <v>164</v>
      </c>
      <c r="E207" s="248" t="s">
        <v>21</v>
      </c>
      <c r="F207" s="249" t="s">
        <v>304</v>
      </c>
      <c r="G207" s="247"/>
      <c r="H207" s="250">
        <v>51.3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164</v>
      </c>
      <c r="AU207" s="256" t="s">
        <v>82</v>
      </c>
      <c r="AV207" s="12" t="s">
        <v>82</v>
      </c>
      <c r="AW207" s="12" t="s">
        <v>35</v>
      </c>
      <c r="AX207" s="12" t="s">
        <v>72</v>
      </c>
      <c r="AY207" s="256" t="s">
        <v>152</v>
      </c>
    </row>
    <row r="208" spans="2:51" s="12" customFormat="1" ht="13.5">
      <c r="B208" s="246"/>
      <c r="C208" s="247"/>
      <c r="D208" s="233" t="s">
        <v>164</v>
      </c>
      <c r="E208" s="248" t="s">
        <v>21</v>
      </c>
      <c r="F208" s="249" t="s">
        <v>305</v>
      </c>
      <c r="G208" s="247"/>
      <c r="H208" s="250">
        <v>-4.14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AT208" s="256" t="s">
        <v>164</v>
      </c>
      <c r="AU208" s="256" t="s">
        <v>82</v>
      </c>
      <c r="AV208" s="12" t="s">
        <v>82</v>
      </c>
      <c r="AW208" s="12" t="s">
        <v>35</v>
      </c>
      <c r="AX208" s="12" t="s">
        <v>72</v>
      </c>
      <c r="AY208" s="256" t="s">
        <v>152</v>
      </c>
    </row>
    <row r="209" spans="2:51" s="12" customFormat="1" ht="13.5">
      <c r="B209" s="246"/>
      <c r="C209" s="247"/>
      <c r="D209" s="233" t="s">
        <v>164</v>
      </c>
      <c r="E209" s="248" t="s">
        <v>21</v>
      </c>
      <c r="F209" s="249" t="s">
        <v>306</v>
      </c>
      <c r="G209" s="247"/>
      <c r="H209" s="250">
        <v>2.05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164</v>
      </c>
      <c r="AU209" s="256" t="s">
        <v>82</v>
      </c>
      <c r="AV209" s="12" t="s">
        <v>82</v>
      </c>
      <c r="AW209" s="12" t="s">
        <v>35</v>
      </c>
      <c r="AX209" s="12" t="s">
        <v>72</v>
      </c>
      <c r="AY209" s="256" t="s">
        <v>152</v>
      </c>
    </row>
    <row r="210" spans="2:51" s="11" customFormat="1" ht="13.5">
      <c r="B210" s="236"/>
      <c r="C210" s="237"/>
      <c r="D210" s="233" t="s">
        <v>164</v>
      </c>
      <c r="E210" s="238" t="s">
        <v>21</v>
      </c>
      <c r="F210" s="239" t="s">
        <v>307</v>
      </c>
      <c r="G210" s="237"/>
      <c r="H210" s="238" t="s">
        <v>21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164</v>
      </c>
      <c r="AU210" s="245" t="s">
        <v>82</v>
      </c>
      <c r="AV210" s="11" t="s">
        <v>80</v>
      </c>
      <c r="AW210" s="11" t="s">
        <v>35</v>
      </c>
      <c r="AX210" s="11" t="s">
        <v>72</v>
      </c>
      <c r="AY210" s="245" t="s">
        <v>152</v>
      </c>
    </row>
    <row r="211" spans="2:51" s="12" customFormat="1" ht="13.5">
      <c r="B211" s="246"/>
      <c r="C211" s="247"/>
      <c r="D211" s="233" t="s">
        <v>164</v>
      </c>
      <c r="E211" s="248" t="s">
        <v>21</v>
      </c>
      <c r="F211" s="249" t="s">
        <v>308</v>
      </c>
      <c r="G211" s="247"/>
      <c r="H211" s="250">
        <v>36.04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164</v>
      </c>
      <c r="AU211" s="256" t="s">
        <v>82</v>
      </c>
      <c r="AV211" s="12" t="s">
        <v>82</v>
      </c>
      <c r="AW211" s="12" t="s">
        <v>35</v>
      </c>
      <c r="AX211" s="12" t="s">
        <v>72</v>
      </c>
      <c r="AY211" s="256" t="s">
        <v>152</v>
      </c>
    </row>
    <row r="212" spans="2:51" s="12" customFormat="1" ht="13.5">
      <c r="B212" s="246"/>
      <c r="C212" s="247"/>
      <c r="D212" s="233" t="s">
        <v>164</v>
      </c>
      <c r="E212" s="248" t="s">
        <v>21</v>
      </c>
      <c r="F212" s="249" t="s">
        <v>309</v>
      </c>
      <c r="G212" s="247"/>
      <c r="H212" s="250">
        <v>-1.576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AT212" s="256" t="s">
        <v>164</v>
      </c>
      <c r="AU212" s="256" t="s">
        <v>82</v>
      </c>
      <c r="AV212" s="12" t="s">
        <v>82</v>
      </c>
      <c r="AW212" s="12" t="s">
        <v>35</v>
      </c>
      <c r="AX212" s="12" t="s">
        <v>72</v>
      </c>
      <c r="AY212" s="256" t="s">
        <v>152</v>
      </c>
    </row>
    <row r="213" spans="2:51" s="11" customFormat="1" ht="13.5">
      <c r="B213" s="236"/>
      <c r="C213" s="237"/>
      <c r="D213" s="233" t="s">
        <v>164</v>
      </c>
      <c r="E213" s="238" t="s">
        <v>21</v>
      </c>
      <c r="F213" s="239" t="s">
        <v>209</v>
      </c>
      <c r="G213" s="237"/>
      <c r="H213" s="238" t="s">
        <v>21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164</v>
      </c>
      <c r="AU213" s="245" t="s">
        <v>82</v>
      </c>
      <c r="AV213" s="11" t="s">
        <v>80</v>
      </c>
      <c r="AW213" s="11" t="s">
        <v>35</v>
      </c>
      <c r="AX213" s="11" t="s">
        <v>72</v>
      </c>
      <c r="AY213" s="245" t="s">
        <v>152</v>
      </c>
    </row>
    <row r="214" spans="2:51" s="12" customFormat="1" ht="13.5">
      <c r="B214" s="246"/>
      <c r="C214" s="247"/>
      <c r="D214" s="233" t="s">
        <v>164</v>
      </c>
      <c r="E214" s="248" t="s">
        <v>21</v>
      </c>
      <c r="F214" s="249" t="s">
        <v>310</v>
      </c>
      <c r="G214" s="247"/>
      <c r="H214" s="250">
        <v>121.268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AT214" s="256" t="s">
        <v>164</v>
      </c>
      <c r="AU214" s="256" t="s">
        <v>82</v>
      </c>
      <c r="AV214" s="12" t="s">
        <v>82</v>
      </c>
      <c r="AW214" s="12" t="s">
        <v>35</v>
      </c>
      <c r="AX214" s="12" t="s">
        <v>72</v>
      </c>
      <c r="AY214" s="256" t="s">
        <v>152</v>
      </c>
    </row>
    <row r="215" spans="2:51" s="12" customFormat="1" ht="13.5">
      <c r="B215" s="246"/>
      <c r="C215" s="247"/>
      <c r="D215" s="233" t="s">
        <v>164</v>
      </c>
      <c r="E215" s="248" t="s">
        <v>21</v>
      </c>
      <c r="F215" s="249" t="s">
        <v>311</v>
      </c>
      <c r="G215" s="247"/>
      <c r="H215" s="250">
        <v>-22.905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164</v>
      </c>
      <c r="AU215" s="256" t="s">
        <v>82</v>
      </c>
      <c r="AV215" s="12" t="s">
        <v>82</v>
      </c>
      <c r="AW215" s="12" t="s">
        <v>35</v>
      </c>
      <c r="AX215" s="12" t="s">
        <v>72</v>
      </c>
      <c r="AY215" s="256" t="s">
        <v>152</v>
      </c>
    </row>
    <row r="216" spans="2:51" s="12" customFormat="1" ht="13.5">
      <c r="B216" s="246"/>
      <c r="C216" s="247"/>
      <c r="D216" s="233" t="s">
        <v>164</v>
      </c>
      <c r="E216" s="248" t="s">
        <v>21</v>
      </c>
      <c r="F216" s="249" t="s">
        <v>312</v>
      </c>
      <c r="G216" s="247"/>
      <c r="H216" s="250">
        <v>2.3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AT216" s="256" t="s">
        <v>164</v>
      </c>
      <c r="AU216" s="256" t="s">
        <v>82</v>
      </c>
      <c r="AV216" s="12" t="s">
        <v>82</v>
      </c>
      <c r="AW216" s="12" t="s">
        <v>35</v>
      </c>
      <c r="AX216" s="12" t="s">
        <v>72</v>
      </c>
      <c r="AY216" s="256" t="s">
        <v>152</v>
      </c>
    </row>
    <row r="217" spans="2:51" s="12" customFormat="1" ht="13.5">
      <c r="B217" s="246"/>
      <c r="C217" s="247"/>
      <c r="D217" s="233" t="s">
        <v>164</v>
      </c>
      <c r="E217" s="248" t="s">
        <v>21</v>
      </c>
      <c r="F217" s="249" t="s">
        <v>313</v>
      </c>
      <c r="G217" s="247"/>
      <c r="H217" s="250">
        <v>81.21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164</v>
      </c>
      <c r="AU217" s="256" t="s">
        <v>82</v>
      </c>
      <c r="AV217" s="12" t="s">
        <v>82</v>
      </c>
      <c r="AW217" s="12" t="s">
        <v>35</v>
      </c>
      <c r="AX217" s="12" t="s">
        <v>72</v>
      </c>
      <c r="AY217" s="256" t="s">
        <v>152</v>
      </c>
    </row>
    <row r="218" spans="2:51" s="12" customFormat="1" ht="13.5">
      <c r="B218" s="246"/>
      <c r="C218" s="247"/>
      <c r="D218" s="233" t="s">
        <v>164</v>
      </c>
      <c r="E218" s="248" t="s">
        <v>21</v>
      </c>
      <c r="F218" s="249" t="s">
        <v>314</v>
      </c>
      <c r="G218" s="247"/>
      <c r="H218" s="250">
        <v>-18.684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AT218" s="256" t="s">
        <v>164</v>
      </c>
      <c r="AU218" s="256" t="s">
        <v>82</v>
      </c>
      <c r="AV218" s="12" t="s">
        <v>82</v>
      </c>
      <c r="AW218" s="12" t="s">
        <v>35</v>
      </c>
      <c r="AX218" s="12" t="s">
        <v>72</v>
      </c>
      <c r="AY218" s="256" t="s">
        <v>152</v>
      </c>
    </row>
    <row r="219" spans="2:51" s="12" customFormat="1" ht="13.5">
      <c r="B219" s="246"/>
      <c r="C219" s="247"/>
      <c r="D219" s="233" t="s">
        <v>164</v>
      </c>
      <c r="E219" s="248" t="s">
        <v>21</v>
      </c>
      <c r="F219" s="249" t="s">
        <v>312</v>
      </c>
      <c r="G219" s="247"/>
      <c r="H219" s="250">
        <v>2.3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AT219" s="256" t="s">
        <v>164</v>
      </c>
      <c r="AU219" s="256" t="s">
        <v>82</v>
      </c>
      <c r="AV219" s="12" t="s">
        <v>82</v>
      </c>
      <c r="AW219" s="12" t="s">
        <v>35</v>
      </c>
      <c r="AX219" s="12" t="s">
        <v>72</v>
      </c>
      <c r="AY219" s="256" t="s">
        <v>152</v>
      </c>
    </row>
    <row r="220" spans="2:51" s="12" customFormat="1" ht="13.5">
      <c r="B220" s="246"/>
      <c r="C220" s="247"/>
      <c r="D220" s="233" t="s">
        <v>164</v>
      </c>
      <c r="E220" s="248" t="s">
        <v>21</v>
      </c>
      <c r="F220" s="249" t="s">
        <v>315</v>
      </c>
      <c r="G220" s="247"/>
      <c r="H220" s="250">
        <v>198.618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AT220" s="256" t="s">
        <v>164</v>
      </c>
      <c r="AU220" s="256" t="s">
        <v>82</v>
      </c>
      <c r="AV220" s="12" t="s">
        <v>82</v>
      </c>
      <c r="AW220" s="12" t="s">
        <v>35</v>
      </c>
      <c r="AX220" s="12" t="s">
        <v>72</v>
      </c>
      <c r="AY220" s="256" t="s">
        <v>152</v>
      </c>
    </row>
    <row r="221" spans="2:51" s="12" customFormat="1" ht="13.5">
      <c r="B221" s="246"/>
      <c r="C221" s="247"/>
      <c r="D221" s="233" t="s">
        <v>164</v>
      </c>
      <c r="E221" s="248" t="s">
        <v>21</v>
      </c>
      <c r="F221" s="249" t="s">
        <v>316</v>
      </c>
      <c r="G221" s="247"/>
      <c r="H221" s="250">
        <v>-29.55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AT221" s="256" t="s">
        <v>164</v>
      </c>
      <c r="AU221" s="256" t="s">
        <v>82</v>
      </c>
      <c r="AV221" s="12" t="s">
        <v>82</v>
      </c>
      <c r="AW221" s="12" t="s">
        <v>35</v>
      </c>
      <c r="AX221" s="12" t="s">
        <v>72</v>
      </c>
      <c r="AY221" s="256" t="s">
        <v>152</v>
      </c>
    </row>
    <row r="222" spans="2:51" s="11" customFormat="1" ht="13.5">
      <c r="B222" s="236"/>
      <c r="C222" s="237"/>
      <c r="D222" s="233" t="s">
        <v>164</v>
      </c>
      <c r="E222" s="238" t="s">
        <v>21</v>
      </c>
      <c r="F222" s="239" t="s">
        <v>317</v>
      </c>
      <c r="G222" s="237"/>
      <c r="H222" s="238" t="s">
        <v>21</v>
      </c>
      <c r="I222" s="240"/>
      <c r="J222" s="237"/>
      <c r="K222" s="237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164</v>
      </c>
      <c r="AU222" s="245" t="s">
        <v>82</v>
      </c>
      <c r="AV222" s="11" t="s">
        <v>80</v>
      </c>
      <c r="AW222" s="11" t="s">
        <v>35</v>
      </c>
      <c r="AX222" s="11" t="s">
        <v>72</v>
      </c>
      <c r="AY222" s="245" t="s">
        <v>152</v>
      </c>
    </row>
    <row r="223" spans="2:51" s="12" customFormat="1" ht="13.5">
      <c r="B223" s="246"/>
      <c r="C223" s="247"/>
      <c r="D223" s="233" t="s">
        <v>164</v>
      </c>
      <c r="E223" s="248" t="s">
        <v>21</v>
      </c>
      <c r="F223" s="249" t="s">
        <v>318</v>
      </c>
      <c r="G223" s="247"/>
      <c r="H223" s="250">
        <v>18.285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AT223" s="256" t="s">
        <v>164</v>
      </c>
      <c r="AU223" s="256" t="s">
        <v>82</v>
      </c>
      <c r="AV223" s="12" t="s">
        <v>82</v>
      </c>
      <c r="AW223" s="12" t="s">
        <v>35</v>
      </c>
      <c r="AX223" s="12" t="s">
        <v>72</v>
      </c>
      <c r="AY223" s="256" t="s">
        <v>152</v>
      </c>
    </row>
    <row r="224" spans="2:51" s="11" customFormat="1" ht="13.5">
      <c r="B224" s="236"/>
      <c r="C224" s="237"/>
      <c r="D224" s="233" t="s">
        <v>164</v>
      </c>
      <c r="E224" s="238" t="s">
        <v>21</v>
      </c>
      <c r="F224" s="239" t="s">
        <v>319</v>
      </c>
      <c r="G224" s="237"/>
      <c r="H224" s="238" t="s">
        <v>21</v>
      </c>
      <c r="I224" s="240"/>
      <c r="J224" s="237"/>
      <c r="K224" s="237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164</v>
      </c>
      <c r="AU224" s="245" t="s">
        <v>82</v>
      </c>
      <c r="AV224" s="11" t="s">
        <v>80</v>
      </c>
      <c r="AW224" s="11" t="s">
        <v>35</v>
      </c>
      <c r="AX224" s="11" t="s">
        <v>72</v>
      </c>
      <c r="AY224" s="245" t="s">
        <v>152</v>
      </c>
    </row>
    <row r="225" spans="2:51" s="12" customFormat="1" ht="13.5">
      <c r="B225" s="246"/>
      <c r="C225" s="247"/>
      <c r="D225" s="233" t="s">
        <v>164</v>
      </c>
      <c r="E225" s="248" t="s">
        <v>21</v>
      </c>
      <c r="F225" s="249" t="s">
        <v>320</v>
      </c>
      <c r="G225" s="247"/>
      <c r="H225" s="250">
        <v>45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AT225" s="256" t="s">
        <v>164</v>
      </c>
      <c r="AU225" s="256" t="s">
        <v>82</v>
      </c>
      <c r="AV225" s="12" t="s">
        <v>82</v>
      </c>
      <c r="AW225" s="12" t="s">
        <v>35</v>
      </c>
      <c r="AX225" s="12" t="s">
        <v>72</v>
      </c>
      <c r="AY225" s="256" t="s">
        <v>152</v>
      </c>
    </row>
    <row r="226" spans="2:51" s="12" customFormat="1" ht="13.5">
      <c r="B226" s="246"/>
      <c r="C226" s="247"/>
      <c r="D226" s="233" t="s">
        <v>164</v>
      </c>
      <c r="E226" s="248" t="s">
        <v>21</v>
      </c>
      <c r="F226" s="249" t="s">
        <v>321</v>
      </c>
      <c r="G226" s="247"/>
      <c r="H226" s="250">
        <v>-5.947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AT226" s="256" t="s">
        <v>164</v>
      </c>
      <c r="AU226" s="256" t="s">
        <v>82</v>
      </c>
      <c r="AV226" s="12" t="s">
        <v>82</v>
      </c>
      <c r="AW226" s="12" t="s">
        <v>35</v>
      </c>
      <c r="AX226" s="12" t="s">
        <v>72</v>
      </c>
      <c r="AY226" s="256" t="s">
        <v>152</v>
      </c>
    </row>
    <row r="227" spans="2:51" s="12" customFormat="1" ht="13.5">
      <c r="B227" s="246"/>
      <c r="C227" s="247"/>
      <c r="D227" s="233" t="s">
        <v>164</v>
      </c>
      <c r="E227" s="248" t="s">
        <v>21</v>
      </c>
      <c r="F227" s="249" t="s">
        <v>322</v>
      </c>
      <c r="G227" s="247"/>
      <c r="H227" s="250">
        <v>1.5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AT227" s="256" t="s">
        <v>164</v>
      </c>
      <c r="AU227" s="256" t="s">
        <v>82</v>
      </c>
      <c r="AV227" s="12" t="s">
        <v>82</v>
      </c>
      <c r="AW227" s="12" t="s">
        <v>35</v>
      </c>
      <c r="AX227" s="12" t="s">
        <v>72</v>
      </c>
      <c r="AY227" s="256" t="s">
        <v>152</v>
      </c>
    </row>
    <row r="228" spans="2:51" s="11" customFormat="1" ht="13.5">
      <c r="B228" s="236"/>
      <c r="C228" s="237"/>
      <c r="D228" s="233" t="s">
        <v>164</v>
      </c>
      <c r="E228" s="238" t="s">
        <v>21</v>
      </c>
      <c r="F228" s="239" t="s">
        <v>323</v>
      </c>
      <c r="G228" s="237"/>
      <c r="H228" s="238" t="s">
        <v>21</v>
      </c>
      <c r="I228" s="240"/>
      <c r="J228" s="237"/>
      <c r="K228" s="237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164</v>
      </c>
      <c r="AU228" s="245" t="s">
        <v>82</v>
      </c>
      <c r="AV228" s="11" t="s">
        <v>80</v>
      </c>
      <c r="AW228" s="11" t="s">
        <v>35</v>
      </c>
      <c r="AX228" s="11" t="s">
        <v>72</v>
      </c>
      <c r="AY228" s="245" t="s">
        <v>152</v>
      </c>
    </row>
    <row r="229" spans="2:51" s="12" customFormat="1" ht="13.5">
      <c r="B229" s="246"/>
      <c r="C229" s="247"/>
      <c r="D229" s="233" t="s">
        <v>164</v>
      </c>
      <c r="E229" s="248" t="s">
        <v>21</v>
      </c>
      <c r="F229" s="249" t="s">
        <v>324</v>
      </c>
      <c r="G229" s="247"/>
      <c r="H229" s="250">
        <v>44.4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164</v>
      </c>
      <c r="AU229" s="256" t="s">
        <v>82</v>
      </c>
      <c r="AV229" s="12" t="s">
        <v>82</v>
      </c>
      <c r="AW229" s="12" t="s">
        <v>35</v>
      </c>
      <c r="AX229" s="12" t="s">
        <v>72</v>
      </c>
      <c r="AY229" s="256" t="s">
        <v>152</v>
      </c>
    </row>
    <row r="230" spans="2:51" s="12" customFormat="1" ht="13.5">
      <c r="B230" s="246"/>
      <c r="C230" s="247"/>
      <c r="D230" s="233" t="s">
        <v>164</v>
      </c>
      <c r="E230" s="248" t="s">
        <v>21</v>
      </c>
      <c r="F230" s="249" t="s">
        <v>321</v>
      </c>
      <c r="G230" s="247"/>
      <c r="H230" s="250">
        <v>-5.947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AT230" s="256" t="s">
        <v>164</v>
      </c>
      <c r="AU230" s="256" t="s">
        <v>82</v>
      </c>
      <c r="AV230" s="12" t="s">
        <v>82</v>
      </c>
      <c r="AW230" s="12" t="s">
        <v>35</v>
      </c>
      <c r="AX230" s="12" t="s">
        <v>72</v>
      </c>
      <c r="AY230" s="256" t="s">
        <v>152</v>
      </c>
    </row>
    <row r="231" spans="2:51" s="12" customFormat="1" ht="13.5">
      <c r="B231" s="246"/>
      <c r="C231" s="247"/>
      <c r="D231" s="233" t="s">
        <v>164</v>
      </c>
      <c r="E231" s="248" t="s">
        <v>21</v>
      </c>
      <c r="F231" s="249" t="s">
        <v>322</v>
      </c>
      <c r="G231" s="247"/>
      <c r="H231" s="250">
        <v>1.5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AT231" s="256" t="s">
        <v>164</v>
      </c>
      <c r="AU231" s="256" t="s">
        <v>82</v>
      </c>
      <c r="AV231" s="12" t="s">
        <v>82</v>
      </c>
      <c r="AW231" s="12" t="s">
        <v>35</v>
      </c>
      <c r="AX231" s="12" t="s">
        <v>72</v>
      </c>
      <c r="AY231" s="256" t="s">
        <v>152</v>
      </c>
    </row>
    <row r="232" spans="2:51" s="11" customFormat="1" ht="13.5">
      <c r="B232" s="236"/>
      <c r="C232" s="237"/>
      <c r="D232" s="233" t="s">
        <v>164</v>
      </c>
      <c r="E232" s="238" t="s">
        <v>21</v>
      </c>
      <c r="F232" s="239" t="s">
        <v>325</v>
      </c>
      <c r="G232" s="237"/>
      <c r="H232" s="238" t="s">
        <v>21</v>
      </c>
      <c r="I232" s="240"/>
      <c r="J232" s="237"/>
      <c r="K232" s="237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164</v>
      </c>
      <c r="AU232" s="245" t="s">
        <v>82</v>
      </c>
      <c r="AV232" s="11" t="s">
        <v>80</v>
      </c>
      <c r="AW232" s="11" t="s">
        <v>35</v>
      </c>
      <c r="AX232" s="11" t="s">
        <v>72</v>
      </c>
      <c r="AY232" s="245" t="s">
        <v>152</v>
      </c>
    </row>
    <row r="233" spans="2:51" s="12" customFormat="1" ht="13.5">
      <c r="B233" s="246"/>
      <c r="C233" s="247"/>
      <c r="D233" s="233" t="s">
        <v>164</v>
      </c>
      <c r="E233" s="248" t="s">
        <v>21</v>
      </c>
      <c r="F233" s="249" t="s">
        <v>326</v>
      </c>
      <c r="G233" s="247"/>
      <c r="H233" s="250">
        <v>57.72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AT233" s="256" t="s">
        <v>164</v>
      </c>
      <c r="AU233" s="256" t="s">
        <v>82</v>
      </c>
      <c r="AV233" s="12" t="s">
        <v>82</v>
      </c>
      <c r="AW233" s="12" t="s">
        <v>35</v>
      </c>
      <c r="AX233" s="12" t="s">
        <v>72</v>
      </c>
      <c r="AY233" s="256" t="s">
        <v>152</v>
      </c>
    </row>
    <row r="234" spans="2:51" s="12" customFormat="1" ht="13.5">
      <c r="B234" s="246"/>
      <c r="C234" s="247"/>
      <c r="D234" s="233" t="s">
        <v>164</v>
      </c>
      <c r="E234" s="248" t="s">
        <v>21</v>
      </c>
      <c r="F234" s="249" t="s">
        <v>327</v>
      </c>
      <c r="G234" s="247"/>
      <c r="H234" s="250">
        <v>-7.085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AT234" s="256" t="s">
        <v>164</v>
      </c>
      <c r="AU234" s="256" t="s">
        <v>82</v>
      </c>
      <c r="AV234" s="12" t="s">
        <v>82</v>
      </c>
      <c r="AW234" s="12" t="s">
        <v>35</v>
      </c>
      <c r="AX234" s="12" t="s">
        <v>72</v>
      </c>
      <c r="AY234" s="256" t="s">
        <v>152</v>
      </c>
    </row>
    <row r="235" spans="2:51" s="12" customFormat="1" ht="13.5">
      <c r="B235" s="246"/>
      <c r="C235" s="247"/>
      <c r="D235" s="233" t="s">
        <v>164</v>
      </c>
      <c r="E235" s="248" t="s">
        <v>21</v>
      </c>
      <c r="F235" s="249" t="s">
        <v>328</v>
      </c>
      <c r="G235" s="247"/>
      <c r="H235" s="250">
        <v>1.2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AT235" s="256" t="s">
        <v>164</v>
      </c>
      <c r="AU235" s="256" t="s">
        <v>82</v>
      </c>
      <c r="AV235" s="12" t="s">
        <v>82</v>
      </c>
      <c r="AW235" s="12" t="s">
        <v>35</v>
      </c>
      <c r="AX235" s="12" t="s">
        <v>72</v>
      </c>
      <c r="AY235" s="256" t="s">
        <v>152</v>
      </c>
    </row>
    <row r="236" spans="2:51" s="11" customFormat="1" ht="13.5">
      <c r="B236" s="236"/>
      <c r="C236" s="237"/>
      <c r="D236" s="233" t="s">
        <v>164</v>
      </c>
      <c r="E236" s="238" t="s">
        <v>21</v>
      </c>
      <c r="F236" s="239" t="s">
        <v>329</v>
      </c>
      <c r="G236" s="237"/>
      <c r="H236" s="238" t="s">
        <v>21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164</v>
      </c>
      <c r="AU236" s="245" t="s">
        <v>82</v>
      </c>
      <c r="AV236" s="11" t="s">
        <v>80</v>
      </c>
      <c r="AW236" s="11" t="s">
        <v>35</v>
      </c>
      <c r="AX236" s="11" t="s">
        <v>72</v>
      </c>
      <c r="AY236" s="245" t="s">
        <v>152</v>
      </c>
    </row>
    <row r="237" spans="2:51" s="12" customFormat="1" ht="13.5">
      <c r="B237" s="246"/>
      <c r="C237" s="247"/>
      <c r="D237" s="233" t="s">
        <v>164</v>
      </c>
      <c r="E237" s="248" t="s">
        <v>21</v>
      </c>
      <c r="F237" s="249" t="s">
        <v>330</v>
      </c>
      <c r="G237" s="247"/>
      <c r="H237" s="250">
        <v>77.4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164</v>
      </c>
      <c r="AU237" s="256" t="s">
        <v>82</v>
      </c>
      <c r="AV237" s="12" t="s">
        <v>82</v>
      </c>
      <c r="AW237" s="12" t="s">
        <v>35</v>
      </c>
      <c r="AX237" s="12" t="s">
        <v>72</v>
      </c>
      <c r="AY237" s="256" t="s">
        <v>152</v>
      </c>
    </row>
    <row r="238" spans="2:51" s="12" customFormat="1" ht="13.5">
      <c r="B238" s="246"/>
      <c r="C238" s="247"/>
      <c r="D238" s="233" t="s">
        <v>164</v>
      </c>
      <c r="E238" s="248" t="s">
        <v>21</v>
      </c>
      <c r="F238" s="249" t="s">
        <v>331</v>
      </c>
      <c r="G238" s="247"/>
      <c r="H238" s="250">
        <v>-5.356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AT238" s="256" t="s">
        <v>164</v>
      </c>
      <c r="AU238" s="256" t="s">
        <v>82</v>
      </c>
      <c r="AV238" s="12" t="s">
        <v>82</v>
      </c>
      <c r="AW238" s="12" t="s">
        <v>35</v>
      </c>
      <c r="AX238" s="12" t="s">
        <v>72</v>
      </c>
      <c r="AY238" s="256" t="s">
        <v>152</v>
      </c>
    </row>
    <row r="239" spans="2:51" s="12" customFormat="1" ht="13.5">
      <c r="B239" s="246"/>
      <c r="C239" s="247"/>
      <c r="D239" s="233" t="s">
        <v>164</v>
      </c>
      <c r="E239" s="248" t="s">
        <v>21</v>
      </c>
      <c r="F239" s="249" t="s">
        <v>322</v>
      </c>
      <c r="G239" s="247"/>
      <c r="H239" s="250">
        <v>1.5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164</v>
      </c>
      <c r="AU239" s="256" t="s">
        <v>82</v>
      </c>
      <c r="AV239" s="12" t="s">
        <v>82</v>
      </c>
      <c r="AW239" s="12" t="s">
        <v>35</v>
      </c>
      <c r="AX239" s="12" t="s">
        <v>72</v>
      </c>
      <c r="AY239" s="256" t="s">
        <v>152</v>
      </c>
    </row>
    <row r="240" spans="2:51" s="11" customFormat="1" ht="13.5">
      <c r="B240" s="236"/>
      <c r="C240" s="237"/>
      <c r="D240" s="233" t="s">
        <v>164</v>
      </c>
      <c r="E240" s="238" t="s">
        <v>21</v>
      </c>
      <c r="F240" s="239" t="s">
        <v>332</v>
      </c>
      <c r="G240" s="237"/>
      <c r="H240" s="238" t="s">
        <v>21</v>
      </c>
      <c r="I240" s="240"/>
      <c r="J240" s="237"/>
      <c r="K240" s="237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164</v>
      </c>
      <c r="AU240" s="245" t="s">
        <v>82</v>
      </c>
      <c r="AV240" s="11" t="s">
        <v>80</v>
      </c>
      <c r="AW240" s="11" t="s">
        <v>35</v>
      </c>
      <c r="AX240" s="11" t="s">
        <v>72</v>
      </c>
      <c r="AY240" s="245" t="s">
        <v>152</v>
      </c>
    </row>
    <row r="241" spans="2:51" s="12" customFormat="1" ht="13.5">
      <c r="B241" s="246"/>
      <c r="C241" s="247"/>
      <c r="D241" s="233" t="s">
        <v>164</v>
      </c>
      <c r="E241" s="248" t="s">
        <v>21</v>
      </c>
      <c r="F241" s="249" t="s">
        <v>333</v>
      </c>
      <c r="G241" s="247"/>
      <c r="H241" s="250">
        <v>79.8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AT241" s="256" t="s">
        <v>164</v>
      </c>
      <c r="AU241" s="256" t="s">
        <v>82</v>
      </c>
      <c r="AV241" s="12" t="s">
        <v>82</v>
      </c>
      <c r="AW241" s="12" t="s">
        <v>35</v>
      </c>
      <c r="AX241" s="12" t="s">
        <v>72</v>
      </c>
      <c r="AY241" s="256" t="s">
        <v>152</v>
      </c>
    </row>
    <row r="242" spans="2:51" s="12" customFormat="1" ht="13.5">
      <c r="B242" s="246"/>
      <c r="C242" s="247"/>
      <c r="D242" s="233" t="s">
        <v>164</v>
      </c>
      <c r="E242" s="248" t="s">
        <v>21</v>
      </c>
      <c r="F242" s="249" t="s">
        <v>331</v>
      </c>
      <c r="G242" s="247"/>
      <c r="H242" s="250">
        <v>-5.356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AT242" s="256" t="s">
        <v>164</v>
      </c>
      <c r="AU242" s="256" t="s">
        <v>82</v>
      </c>
      <c r="AV242" s="12" t="s">
        <v>82</v>
      </c>
      <c r="AW242" s="12" t="s">
        <v>35</v>
      </c>
      <c r="AX242" s="12" t="s">
        <v>72</v>
      </c>
      <c r="AY242" s="256" t="s">
        <v>152</v>
      </c>
    </row>
    <row r="243" spans="2:51" s="12" customFormat="1" ht="13.5">
      <c r="B243" s="246"/>
      <c r="C243" s="247"/>
      <c r="D243" s="233" t="s">
        <v>164</v>
      </c>
      <c r="E243" s="248" t="s">
        <v>21</v>
      </c>
      <c r="F243" s="249" t="s">
        <v>322</v>
      </c>
      <c r="G243" s="247"/>
      <c r="H243" s="250">
        <v>1.5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164</v>
      </c>
      <c r="AU243" s="256" t="s">
        <v>82</v>
      </c>
      <c r="AV243" s="12" t="s">
        <v>82</v>
      </c>
      <c r="AW243" s="12" t="s">
        <v>35</v>
      </c>
      <c r="AX243" s="12" t="s">
        <v>72</v>
      </c>
      <c r="AY243" s="256" t="s">
        <v>152</v>
      </c>
    </row>
    <row r="244" spans="2:51" s="11" customFormat="1" ht="13.5">
      <c r="B244" s="236"/>
      <c r="C244" s="237"/>
      <c r="D244" s="233" t="s">
        <v>164</v>
      </c>
      <c r="E244" s="238" t="s">
        <v>21</v>
      </c>
      <c r="F244" s="239" t="s">
        <v>334</v>
      </c>
      <c r="G244" s="237"/>
      <c r="H244" s="238" t="s">
        <v>21</v>
      </c>
      <c r="I244" s="240"/>
      <c r="J244" s="237"/>
      <c r="K244" s="237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164</v>
      </c>
      <c r="AU244" s="245" t="s">
        <v>82</v>
      </c>
      <c r="AV244" s="11" t="s">
        <v>80</v>
      </c>
      <c r="AW244" s="11" t="s">
        <v>35</v>
      </c>
      <c r="AX244" s="11" t="s">
        <v>72</v>
      </c>
      <c r="AY244" s="245" t="s">
        <v>152</v>
      </c>
    </row>
    <row r="245" spans="2:51" s="12" customFormat="1" ht="13.5">
      <c r="B245" s="246"/>
      <c r="C245" s="247"/>
      <c r="D245" s="233" t="s">
        <v>164</v>
      </c>
      <c r="E245" s="248" t="s">
        <v>21</v>
      </c>
      <c r="F245" s="249" t="s">
        <v>335</v>
      </c>
      <c r="G245" s="247"/>
      <c r="H245" s="250">
        <v>26.724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AT245" s="256" t="s">
        <v>164</v>
      </c>
      <c r="AU245" s="256" t="s">
        <v>82</v>
      </c>
      <c r="AV245" s="12" t="s">
        <v>82</v>
      </c>
      <c r="AW245" s="12" t="s">
        <v>35</v>
      </c>
      <c r="AX245" s="12" t="s">
        <v>72</v>
      </c>
      <c r="AY245" s="256" t="s">
        <v>152</v>
      </c>
    </row>
    <row r="246" spans="2:51" s="12" customFormat="1" ht="13.5">
      <c r="B246" s="246"/>
      <c r="C246" s="247"/>
      <c r="D246" s="233" t="s">
        <v>164</v>
      </c>
      <c r="E246" s="248" t="s">
        <v>21</v>
      </c>
      <c r="F246" s="249" t="s">
        <v>336</v>
      </c>
      <c r="G246" s="247"/>
      <c r="H246" s="250">
        <v>-3.546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AT246" s="256" t="s">
        <v>164</v>
      </c>
      <c r="AU246" s="256" t="s">
        <v>82</v>
      </c>
      <c r="AV246" s="12" t="s">
        <v>82</v>
      </c>
      <c r="AW246" s="12" t="s">
        <v>35</v>
      </c>
      <c r="AX246" s="12" t="s">
        <v>72</v>
      </c>
      <c r="AY246" s="256" t="s">
        <v>152</v>
      </c>
    </row>
    <row r="247" spans="2:51" s="11" customFormat="1" ht="13.5">
      <c r="B247" s="236"/>
      <c r="C247" s="237"/>
      <c r="D247" s="233" t="s">
        <v>164</v>
      </c>
      <c r="E247" s="238" t="s">
        <v>21</v>
      </c>
      <c r="F247" s="239" t="s">
        <v>337</v>
      </c>
      <c r="G247" s="237"/>
      <c r="H247" s="238" t="s">
        <v>21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164</v>
      </c>
      <c r="AU247" s="245" t="s">
        <v>82</v>
      </c>
      <c r="AV247" s="11" t="s">
        <v>80</v>
      </c>
      <c r="AW247" s="11" t="s">
        <v>35</v>
      </c>
      <c r="AX247" s="11" t="s">
        <v>72</v>
      </c>
      <c r="AY247" s="245" t="s">
        <v>152</v>
      </c>
    </row>
    <row r="248" spans="2:51" s="12" customFormat="1" ht="13.5">
      <c r="B248" s="246"/>
      <c r="C248" s="247"/>
      <c r="D248" s="233" t="s">
        <v>164</v>
      </c>
      <c r="E248" s="248" t="s">
        <v>21</v>
      </c>
      <c r="F248" s="249" t="s">
        <v>338</v>
      </c>
      <c r="G248" s="247"/>
      <c r="H248" s="250">
        <v>475.98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164</v>
      </c>
      <c r="AU248" s="256" t="s">
        <v>82</v>
      </c>
      <c r="AV248" s="12" t="s">
        <v>82</v>
      </c>
      <c r="AW248" s="12" t="s">
        <v>35</v>
      </c>
      <c r="AX248" s="12" t="s">
        <v>72</v>
      </c>
      <c r="AY248" s="256" t="s">
        <v>152</v>
      </c>
    </row>
    <row r="249" spans="2:51" s="12" customFormat="1" ht="13.5">
      <c r="B249" s="246"/>
      <c r="C249" s="247"/>
      <c r="D249" s="233" t="s">
        <v>164</v>
      </c>
      <c r="E249" s="248" t="s">
        <v>21</v>
      </c>
      <c r="F249" s="249" t="s">
        <v>339</v>
      </c>
      <c r="G249" s="247"/>
      <c r="H249" s="250">
        <v>-59.47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AT249" s="256" t="s">
        <v>164</v>
      </c>
      <c r="AU249" s="256" t="s">
        <v>82</v>
      </c>
      <c r="AV249" s="12" t="s">
        <v>82</v>
      </c>
      <c r="AW249" s="12" t="s">
        <v>35</v>
      </c>
      <c r="AX249" s="12" t="s">
        <v>72</v>
      </c>
      <c r="AY249" s="256" t="s">
        <v>152</v>
      </c>
    </row>
    <row r="250" spans="2:51" s="12" customFormat="1" ht="13.5">
      <c r="B250" s="246"/>
      <c r="C250" s="247"/>
      <c r="D250" s="233" t="s">
        <v>164</v>
      </c>
      <c r="E250" s="248" t="s">
        <v>21</v>
      </c>
      <c r="F250" s="249" t="s">
        <v>340</v>
      </c>
      <c r="G250" s="247"/>
      <c r="H250" s="250">
        <v>15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AT250" s="256" t="s">
        <v>164</v>
      </c>
      <c r="AU250" s="256" t="s">
        <v>82</v>
      </c>
      <c r="AV250" s="12" t="s">
        <v>82</v>
      </c>
      <c r="AW250" s="12" t="s">
        <v>35</v>
      </c>
      <c r="AX250" s="12" t="s">
        <v>72</v>
      </c>
      <c r="AY250" s="256" t="s">
        <v>152</v>
      </c>
    </row>
    <row r="251" spans="2:51" s="11" customFormat="1" ht="13.5">
      <c r="B251" s="236"/>
      <c r="C251" s="237"/>
      <c r="D251" s="233" t="s">
        <v>164</v>
      </c>
      <c r="E251" s="238" t="s">
        <v>21</v>
      </c>
      <c r="F251" s="239" t="s">
        <v>218</v>
      </c>
      <c r="G251" s="237"/>
      <c r="H251" s="238" t="s">
        <v>21</v>
      </c>
      <c r="I251" s="240"/>
      <c r="J251" s="237"/>
      <c r="K251" s="237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164</v>
      </c>
      <c r="AU251" s="245" t="s">
        <v>82</v>
      </c>
      <c r="AV251" s="11" t="s">
        <v>80</v>
      </c>
      <c r="AW251" s="11" t="s">
        <v>35</v>
      </c>
      <c r="AX251" s="11" t="s">
        <v>72</v>
      </c>
      <c r="AY251" s="245" t="s">
        <v>152</v>
      </c>
    </row>
    <row r="252" spans="2:51" s="12" customFormat="1" ht="13.5">
      <c r="B252" s="246"/>
      <c r="C252" s="247"/>
      <c r="D252" s="233" t="s">
        <v>164</v>
      </c>
      <c r="E252" s="248" t="s">
        <v>21</v>
      </c>
      <c r="F252" s="249" t="s">
        <v>341</v>
      </c>
      <c r="G252" s="247"/>
      <c r="H252" s="250">
        <v>34.45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164</v>
      </c>
      <c r="AU252" s="256" t="s">
        <v>82</v>
      </c>
      <c r="AV252" s="12" t="s">
        <v>82</v>
      </c>
      <c r="AW252" s="12" t="s">
        <v>35</v>
      </c>
      <c r="AX252" s="12" t="s">
        <v>72</v>
      </c>
      <c r="AY252" s="256" t="s">
        <v>152</v>
      </c>
    </row>
    <row r="253" spans="2:51" s="12" customFormat="1" ht="13.5">
      <c r="B253" s="246"/>
      <c r="C253" s="247"/>
      <c r="D253" s="233" t="s">
        <v>164</v>
      </c>
      <c r="E253" s="248" t="s">
        <v>21</v>
      </c>
      <c r="F253" s="249" t="s">
        <v>342</v>
      </c>
      <c r="G253" s="247"/>
      <c r="H253" s="250">
        <v>-7.191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AT253" s="256" t="s">
        <v>164</v>
      </c>
      <c r="AU253" s="256" t="s">
        <v>82</v>
      </c>
      <c r="AV253" s="12" t="s">
        <v>82</v>
      </c>
      <c r="AW253" s="12" t="s">
        <v>35</v>
      </c>
      <c r="AX253" s="12" t="s">
        <v>72</v>
      </c>
      <c r="AY253" s="256" t="s">
        <v>152</v>
      </c>
    </row>
    <row r="254" spans="2:51" s="14" customFormat="1" ht="13.5">
      <c r="B254" s="268"/>
      <c r="C254" s="269"/>
      <c r="D254" s="233" t="s">
        <v>164</v>
      </c>
      <c r="E254" s="270" t="s">
        <v>21</v>
      </c>
      <c r="F254" s="271" t="s">
        <v>176</v>
      </c>
      <c r="G254" s="269"/>
      <c r="H254" s="272">
        <v>1333.556</v>
      </c>
      <c r="I254" s="273"/>
      <c r="J254" s="269"/>
      <c r="K254" s="269"/>
      <c r="L254" s="274"/>
      <c r="M254" s="275"/>
      <c r="N254" s="276"/>
      <c r="O254" s="276"/>
      <c r="P254" s="276"/>
      <c r="Q254" s="276"/>
      <c r="R254" s="276"/>
      <c r="S254" s="276"/>
      <c r="T254" s="277"/>
      <c r="AT254" s="278" t="s">
        <v>164</v>
      </c>
      <c r="AU254" s="278" t="s">
        <v>82</v>
      </c>
      <c r="AV254" s="14" t="s">
        <v>160</v>
      </c>
      <c r="AW254" s="14" t="s">
        <v>35</v>
      </c>
      <c r="AX254" s="14" t="s">
        <v>80</v>
      </c>
      <c r="AY254" s="278" t="s">
        <v>152</v>
      </c>
    </row>
    <row r="255" spans="2:65" s="1" customFormat="1" ht="16.5" customHeight="1">
      <c r="B255" s="46"/>
      <c r="C255" s="221" t="s">
        <v>343</v>
      </c>
      <c r="D255" s="221" t="s">
        <v>155</v>
      </c>
      <c r="E255" s="222" t="s">
        <v>344</v>
      </c>
      <c r="F255" s="223" t="s">
        <v>345</v>
      </c>
      <c r="G255" s="224" t="s">
        <v>192</v>
      </c>
      <c r="H255" s="225">
        <v>1333.556</v>
      </c>
      <c r="I255" s="226"/>
      <c r="J255" s="227">
        <f>ROUND(I255*H255,2)</f>
        <v>0</v>
      </c>
      <c r="K255" s="223" t="s">
        <v>159</v>
      </c>
      <c r="L255" s="72"/>
      <c r="M255" s="228" t="s">
        <v>21</v>
      </c>
      <c r="N255" s="229" t="s">
        <v>43</v>
      </c>
      <c r="O255" s="47"/>
      <c r="P255" s="230">
        <f>O255*H255</f>
        <v>0</v>
      </c>
      <c r="Q255" s="230">
        <v>0.003</v>
      </c>
      <c r="R255" s="230">
        <f>Q255*H255</f>
        <v>4.000668</v>
      </c>
      <c r="S255" s="230">
        <v>0</v>
      </c>
      <c r="T255" s="231">
        <f>S255*H255</f>
        <v>0</v>
      </c>
      <c r="AR255" s="24" t="s">
        <v>160</v>
      </c>
      <c r="AT255" s="24" t="s">
        <v>155</v>
      </c>
      <c r="AU255" s="24" t="s">
        <v>82</v>
      </c>
      <c r="AY255" s="24" t="s">
        <v>152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4" t="s">
        <v>80</v>
      </c>
      <c r="BK255" s="232">
        <f>ROUND(I255*H255,2)</f>
        <v>0</v>
      </c>
      <c r="BL255" s="24" t="s">
        <v>160</v>
      </c>
      <c r="BM255" s="24" t="s">
        <v>346</v>
      </c>
    </row>
    <row r="256" spans="2:47" s="1" customFormat="1" ht="13.5">
      <c r="B256" s="46"/>
      <c r="C256" s="74"/>
      <c r="D256" s="233" t="s">
        <v>162</v>
      </c>
      <c r="E256" s="74"/>
      <c r="F256" s="234" t="s">
        <v>347</v>
      </c>
      <c r="G256" s="74"/>
      <c r="H256" s="74"/>
      <c r="I256" s="191"/>
      <c r="J256" s="74"/>
      <c r="K256" s="74"/>
      <c r="L256" s="72"/>
      <c r="M256" s="235"/>
      <c r="N256" s="47"/>
      <c r="O256" s="47"/>
      <c r="P256" s="47"/>
      <c r="Q256" s="47"/>
      <c r="R256" s="47"/>
      <c r="S256" s="47"/>
      <c r="T256" s="95"/>
      <c r="AT256" s="24" t="s">
        <v>162</v>
      </c>
      <c r="AU256" s="24" t="s">
        <v>82</v>
      </c>
    </row>
    <row r="257" spans="2:51" s="12" customFormat="1" ht="13.5">
      <c r="B257" s="246"/>
      <c r="C257" s="247"/>
      <c r="D257" s="233" t="s">
        <v>164</v>
      </c>
      <c r="E257" s="248" t="s">
        <v>21</v>
      </c>
      <c r="F257" s="249" t="s">
        <v>348</v>
      </c>
      <c r="G257" s="247"/>
      <c r="H257" s="250">
        <v>1333.556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AT257" s="256" t="s">
        <v>164</v>
      </c>
      <c r="AU257" s="256" t="s">
        <v>82</v>
      </c>
      <c r="AV257" s="12" t="s">
        <v>82</v>
      </c>
      <c r="AW257" s="12" t="s">
        <v>35</v>
      </c>
      <c r="AX257" s="12" t="s">
        <v>80</v>
      </c>
      <c r="AY257" s="256" t="s">
        <v>152</v>
      </c>
    </row>
    <row r="258" spans="2:65" s="1" customFormat="1" ht="25.5" customHeight="1">
      <c r="B258" s="46"/>
      <c r="C258" s="221" t="s">
        <v>349</v>
      </c>
      <c r="D258" s="221" t="s">
        <v>155</v>
      </c>
      <c r="E258" s="222" t="s">
        <v>350</v>
      </c>
      <c r="F258" s="223" t="s">
        <v>351</v>
      </c>
      <c r="G258" s="224" t="s">
        <v>192</v>
      </c>
      <c r="H258" s="225">
        <v>76</v>
      </c>
      <c r="I258" s="226"/>
      <c r="J258" s="227">
        <f>ROUND(I258*H258,2)</f>
        <v>0</v>
      </c>
      <c r="K258" s="223" t="s">
        <v>159</v>
      </c>
      <c r="L258" s="72"/>
      <c r="M258" s="228" t="s">
        <v>21</v>
      </c>
      <c r="N258" s="229" t="s">
        <v>43</v>
      </c>
      <c r="O258" s="47"/>
      <c r="P258" s="230">
        <f>O258*H258</f>
        <v>0</v>
      </c>
      <c r="Q258" s="230">
        <v>0.0051</v>
      </c>
      <c r="R258" s="230">
        <f>Q258*H258</f>
        <v>0.38760000000000006</v>
      </c>
      <c r="S258" s="230">
        <v>0</v>
      </c>
      <c r="T258" s="231">
        <f>S258*H258</f>
        <v>0</v>
      </c>
      <c r="AR258" s="24" t="s">
        <v>160</v>
      </c>
      <c r="AT258" s="24" t="s">
        <v>155</v>
      </c>
      <c r="AU258" s="24" t="s">
        <v>82</v>
      </c>
      <c r="AY258" s="24" t="s">
        <v>152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4" t="s">
        <v>80</v>
      </c>
      <c r="BK258" s="232">
        <f>ROUND(I258*H258,2)</f>
        <v>0</v>
      </c>
      <c r="BL258" s="24" t="s">
        <v>160</v>
      </c>
      <c r="BM258" s="24" t="s">
        <v>352</v>
      </c>
    </row>
    <row r="259" spans="2:47" s="1" customFormat="1" ht="13.5">
      <c r="B259" s="46"/>
      <c r="C259" s="74"/>
      <c r="D259" s="233" t="s">
        <v>162</v>
      </c>
      <c r="E259" s="74"/>
      <c r="F259" s="234" t="s">
        <v>353</v>
      </c>
      <c r="G259" s="74"/>
      <c r="H259" s="74"/>
      <c r="I259" s="191"/>
      <c r="J259" s="74"/>
      <c r="K259" s="74"/>
      <c r="L259" s="72"/>
      <c r="M259" s="235"/>
      <c r="N259" s="47"/>
      <c r="O259" s="47"/>
      <c r="P259" s="47"/>
      <c r="Q259" s="47"/>
      <c r="R259" s="47"/>
      <c r="S259" s="47"/>
      <c r="T259" s="95"/>
      <c r="AT259" s="24" t="s">
        <v>162</v>
      </c>
      <c r="AU259" s="24" t="s">
        <v>82</v>
      </c>
    </row>
    <row r="260" spans="2:51" s="12" customFormat="1" ht="13.5">
      <c r="B260" s="246"/>
      <c r="C260" s="247"/>
      <c r="D260" s="233" t="s">
        <v>164</v>
      </c>
      <c r="E260" s="248" t="s">
        <v>21</v>
      </c>
      <c r="F260" s="249" t="s">
        <v>354</v>
      </c>
      <c r="G260" s="247"/>
      <c r="H260" s="250">
        <v>76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AT260" s="256" t="s">
        <v>164</v>
      </c>
      <c r="AU260" s="256" t="s">
        <v>82</v>
      </c>
      <c r="AV260" s="12" t="s">
        <v>82</v>
      </c>
      <c r="AW260" s="12" t="s">
        <v>35</v>
      </c>
      <c r="AX260" s="12" t="s">
        <v>80</v>
      </c>
      <c r="AY260" s="256" t="s">
        <v>152</v>
      </c>
    </row>
    <row r="261" spans="2:65" s="1" customFormat="1" ht="16.5" customHeight="1">
      <c r="B261" s="46"/>
      <c r="C261" s="221" t="s">
        <v>9</v>
      </c>
      <c r="D261" s="221" t="s">
        <v>155</v>
      </c>
      <c r="E261" s="222" t="s">
        <v>355</v>
      </c>
      <c r="F261" s="223" t="s">
        <v>356</v>
      </c>
      <c r="G261" s="224" t="s">
        <v>192</v>
      </c>
      <c r="H261" s="225">
        <v>76</v>
      </c>
      <c r="I261" s="226"/>
      <c r="J261" s="227">
        <f>ROUND(I261*H261,2)</f>
        <v>0</v>
      </c>
      <c r="K261" s="223" t="s">
        <v>159</v>
      </c>
      <c r="L261" s="72"/>
      <c r="M261" s="228" t="s">
        <v>21</v>
      </c>
      <c r="N261" s="229" t="s">
        <v>43</v>
      </c>
      <c r="O261" s="47"/>
      <c r="P261" s="230">
        <f>O261*H261</f>
        <v>0</v>
      </c>
      <c r="Q261" s="230">
        <v>0.003</v>
      </c>
      <c r="R261" s="230">
        <f>Q261*H261</f>
        <v>0.228</v>
      </c>
      <c r="S261" s="230">
        <v>0</v>
      </c>
      <c r="T261" s="231">
        <f>S261*H261</f>
        <v>0</v>
      </c>
      <c r="AR261" s="24" t="s">
        <v>160</v>
      </c>
      <c r="AT261" s="24" t="s">
        <v>155</v>
      </c>
      <c r="AU261" s="24" t="s">
        <v>82</v>
      </c>
      <c r="AY261" s="24" t="s">
        <v>152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4" t="s">
        <v>80</v>
      </c>
      <c r="BK261" s="232">
        <f>ROUND(I261*H261,2)</f>
        <v>0</v>
      </c>
      <c r="BL261" s="24" t="s">
        <v>160</v>
      </c>
      <c r="BM261" s="24" t="s">
        <v>357</v>
      </c>
    </row>
    <row r="262" spans="2:47" s="1" customFormat="1" ht="13.5">
      <c r="B262" s="46"/>
      <c r="C262" s="74"/>
      <c r="D262" s="233" t="s">
        <v>162</v>
      </c>
      <c r="E262" s="74"/>
      <c r="F262" s="234" t="s">
        <v>358</v>
      </c>
      <c r="G262" s="74"/>
      <c r="H262" s="74"/>
      <c r="I262" s="191"/>
      <c r="J262" s="74"/>
      <c r="K262" s="74"/>
      <c r="L262" s="72"/>
      <c r="M262" s="235"/>
      <c r="N262" s="47"/>
      <c r="O262" s="47"/>
      <c r="P262" s="47"/>
      <c r="Q262" s="47"/>
      <c r="R262" s="47"/>
      <c r="S262" s="47"/>
      <c r="T262" s="95"/>
      <c r="AT262" s="24" t="s">
        <v>162</v>
      </c>
      <c r="AU262" s="24" t="s">
        <v>82</v>
      </c>
    </row>
    <row r="263" spans="2:51" s="12" customFormat="1" ht="13.5">
      <c r="B263" s="246"/>
      <c r="C263" s="247"/>
      <c r="D263" s="233" t="s">
        <v>164</v>
      </c>
      <c r="E263" s="248" t="s">
        <v>21</v>
      </c>
      <c r="F263" s="249" t="s">
        <v>359</v>
      </c>
      <c r="G263" s="247"/>
      <c r="H263" s="250">
        <v>76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AT263" s="256" t="s">
        <v>164</v>
      </c>
      <c r="AU263" s="256" t="s">
        <v>82</v>
      </c>
      <c r="AV263" s="12" t="s">
        <v>82</v>
      </c>
      <c r="AW263" s="12" t="s">
        <v>35</v>
      </c>
      <c r="AX263" s="12" t="s">
        <v>80</v>
      </c>
      <c r="AY263" s="256" t="s">
        <v>152</v>
      </c>
    </row>
    <row r="264" spans="2:65" s="1" customFormat="1" ht="16.5" customHeight="1">
      <c r="B264" s="46"/>
      <c r="C264" s="221" t="s">
        <v>360</v>
      </c>
      <c r="D264" s="221" t="s">
        <v>155</v>
      </c>
      <c r="E264" s="222" t="s">
        <v>361</v>
      </c>
      <c r="F264" s="223" t="s">
        <v>362</v>
      </c>
      <c r="G264" s="224" t="s">
        <v>192</v>
      </c>
      <c r="H264" s="225">
        <v>19.74</v>
      </c>
      <c r="I264" s="226"/>
      <c r="J264" s="227">
        <f>ROUND(I264*H264,2)</f>
        <v>0</v>
      </c>
      <c r="K264" s="223" t="s">
        <v>159</v>
      </c>
      <c r="L264" s="72"/>
      <c r="M264" s="228" t="s">
        <v>21</v>
      </c>
      <c r="N264" s="229" t="s">
        <v>43</v>
      </c>
      <c r="O264" s="47"/>
      <c r="P264" s="230">
        <f>O264*H264</f>
        <v>0</v>
      </c>
      <c r="Q264" s="230">
        <v>0.00085</v>
      </c>
      <c r="R264" s="230">
        <f>Q264*H264</f>
        <v>0.016779</v>
      </c>
      <c r="S264" s="230">
        <v>0</v>
      </c>
      <c r="T264" s="231">
        <f>S264*H264</f>
        <v>0</v>
      </c>
      <c r="AR264" s="24" t="s">
        <v>160</v>
      </c>
      <c r="AT264" s="24" t="s">
        <v>155</v>
      </c>
      <c r="AU264" s="24" t="s">
        <v>82</v>
      </c>
      <c r="AY264" s="24" t="s">
        <v>152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4" t="s">
        <v>80</v>
      </c>
      <c r="BK264" s="232">
        <f>ROUND(I264*H264,2)</f>
        <v>0</v>
      </c>
      <c r="BL264" s="24" t="s">
        <v>160</v>
      </c>
      <c r="BM264" s="24" t="s">
        <v>363</v>
      </c>
    </row>
    <row r="265" spans="2:47" s="1" customFormat="1" ht="13.5">
      <c r="B265" s="46"/>
      <c r="C265" s="74"/>
      <c r="D265" s="233" t="s">
        <v>162</v>
      </c>
      <c r="E265" s="74"/>
      <c r="F265" s="234" t="s">
        <v>364</v>
      </c>
      <c r="G265" s="74"/>
      <c r="H265" s="74"/>
      <c r="I265" s="191"/>
      <c r="J265" s="74"/>
      <c r="K265" s="74"/>
      <c r="L265" s="72"/>
      <c r="M265" s="235"/>
      <c r="N265" s="47"/>
      <c r="O265" s="47"/>
      <c r="P265" s="47"/>
      <c r="Q265" s="47"/>
      <c r="R265" s="47"/>
      <c r="S265" s="47"/>
      <c r="T265" s="95"/>
      <c r="AT265" s="24" t="s">
        <v>162</v>
      </c>
      <c r="AU265" s="24" t="s">
        <v>82</v>
      </c>
    </row>
    <row r="266" spans="2:51" s="12" customFormat="1" ht="13.5">
      <c r="B266" s="246"/>
      <c r="C266" s="247"/>
      <c r="D266" s="233" t="s">
        <v>164</v>
      </c>
      <c r="E266" s="248" t="s">
        <v>21</v>
      </c>
      <c r="F266" s="249" t="s">
        <v>365</v>
      </c>
      <c r="G266" s="247"/>
      <c r="H266" s="250">
        <v>19.74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AT266" s="256" t="s">
        <v>164</v>
      </c>
      <c r="AU266" s="256" t="s">
        <v>82</v>
      </c>
      <c r="AV266" s="12" t="s">
        <v>82</v>
      </c>
      <c r="AW266" s="12" t="s">
        <v>35</v>
      </c>
      <c r="AX266" s="12" t="s">
        <v>80</v>
      </c>
      <c r="AY266" s="256" t="s">
        <v>152</v>
      </c>
    </row>
    <row r="267" spans="2:63" s="10" customFormat="1" ht="29.85" customHeight="1">
      <c r="B267" s="205"/>
      <c r="C267" s="206"/>
      <c r="D267" s="207" t="s">
        <v>71</v>
      </c>
      <c r="E267" s="219" t="s">
        <v>366</v>
      </c>
      <c r="F267" s="219" t="s">
        <v>367</v>
      </c>
      <c r="G267" s="206"/>
      <c r="H267" s="206"/>
      <c r="I267" s="209"/>
      <c r="J267" s="220">
        <f>BK267</f>
        <v>0</v>
      </c>
      <c r="K267" s="206"/>
      <c r="L267" s="211"/>
      <c r="M267" s="212"/>
      <c r="N267" s="213"/>
      <c r="O267" s="213"/>
      <c r="P267" s="214">
        <f>SUM(P268:P275)</f>
        <v>0</v>
      </c>
      <c r="Q267" s="213"/>
      <c r="R267" s="214">
        <f>SUM(R268:R275)</f>
        <v>0.045829999999999996</v>
      </c>
      <c r="S267" s="213"/>
      <c r="T267" s="215">
        <f>SUM(T268:T275)</f>
        <v>0</v>
      </c>
      <c r="AR267" s="216" t="s">
        <v>80</v>
      </c>
      <c r="AT267" s="217" t="s">
        <v>71</v>
      </c>
      <c r="AU267" s="217" t="s">
        <v>80</v>
      </c>
      <c r="AY267" s="216" t="s">
        <v>152</v>
      </c>
      <c r="BK267" s="218">
        <f>SUM(BK268:BK275)</f>
        <v>0</v>
      </c>
    </row>
    <row r="268" spans="2:65" s="1" customFormat="1" ht="25.5" customHeight="1">
      <c r="B268" s="46"/>
      <c r="C268" s="221" t="s">
        <v>368</v>
      </c>
      <c r="D268" s="221" t="s">
        <v>155</v>
      </c>
      <c r="E268" s="222" t="s">
        <v>369</v>
      </c>
      <c r="F268" s="223" t="s">
        <v>370</v>
      </c>
      <c r="G268" s="224" t="s">
        <v>371</v>
      </c>
      <c r="H268" s="225">
        <v>1</v>
      </c>
      <c r="I268" s="226"/>
      <c r="J268" s="227">
        <f>ROUND(I268*H268,2)</f>
        <v>0</v>
      </c>
      <c r="K268" s="223" t="s">
        <v>159</v>
      </c>
      <c r="L268" s="72"/>
      <c r="M268" s="228" t="s">
        <v>21</v>
      </c>
      <c r="N268" s="229" t="s">
        <v>43</v>
      </c>
      <c r="O268" s="47"/>
      <c r="P268" s="230">
        <f>O268*H268</f>
        <v>0</v>
      </c>
      <c r="Q268" s="230">
        <v>0.00718</v>
      </c>
      <c r="R268" s="230">
        <f>Q268*H268</f>
        <v>0.00718</v>
      </c>
      <c r="S268" s="230">
        <v>0</v>
      </c>
      <c r="T268" s="231">
        <f>S268*H268</f>
        <v>0</v>
      </c>
      <c r="AR268" s="24" t="s">
        <v>160</v>
      </c>
      <c r="AT268" s="24" t="s">
        <v>155</v>
      </c>
      <c r="AU268" s="24" t="s">
        <v>82</v>
      </c>
      <c r="AY268" s="24" t="s">
        <v>152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4" t="s">
        <v>80</v>
      </c>
      <c r="BK268" s="232">
        <f>ROUND(I268*H268,2)</f>
        <v>0</v>
      </c>
      <c r="BL268" s="24" t="s">
        <v>160</v>
      </c>
      <c r="BM268" s="24" t="s">
        <v>372</v>
      </c>
    </row>
    <row r="269" spans="2:47" s="1" customFormat="1" ht="13.5">
      <c r="B269" s="46"/>
      <c r="C269" s="74"/>
      <c r="D269" s="233" t="s">
        <v>162</v>
      </c>
      <c r="E269" s="74"/>
      <c r="F269" s="234" t="s">
        <v>373</v>
      </c>
      <c r="G269" s="74"/>
      <c r="H269" s="74"/>
      <c r="I269" s="191"/>
      <c r="J269" s="74"/>
      <c r="K269" s="74"/>
      <c r="L269" s="72"/>
      <c r="M269" s="235"/>
      <c r="N269" s="47"/>
      <c r="O269" s="47"/>
      <c r="P269" s="47"/>
      <c r="Q269" s="47"/>
      <c r="R269" s="47"/>
      <c r="S269" s="47"/>
      <c r="T269" s="95"/>
      <c r="AT269" s="24" t="s">
        <v>162</v>
      </c>
      <c r="AU269" s="24" t="s">
        <v>82</v>
      </c>
    </row>
    <row r="270" spans="2:51" s="12" customFormat="1" ht="13.5">
      <c r="B270" s="246"/>
      <c r="C270" s="247"/>
      <c r="D270" s="233" t="s">
        <v>164</v>
      </c>
      <c r="E270" s="248" t="s">
        <v>21</v>
      </c>
      <c r="F270" s="249" t="s">
        <v>374</v>
      </c>
      <c r="G270" s="247"/>
      <c r="H270" s="250">
        <v>1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AT270" s="256" t="s">
        <v>164</v>
      </c>
      <c r="AU270" s="256" t="s">
        <v>82</v>
      </c>
      <c r="AV270" s="12" t="s">
        <v>82</v>
      </c>
      <c r="AW270" s="12" t="s">
        <v>35</v>
      </c>
      <c r="AX270" s="12" t="s">
        <v>80</v>
      </c>
      <c r="AY270" s="256" t="s">
        <v>152</v>
      </c>
    </row>
    <row r="271" spans="2:65" s="1" customFormat="1" ht="25.5" customHeight="1">
      <c r="B271" s="46"/>
      <c r="C271" s="221" t="s">
        <v>375</v>
      </c>
      <c r="D271" s="221" t="s">
        <v>155</v>
      </c>
      <c r="E271" s="222" t="s">
        <v>376</v>
      </c>
      <c r="F271" s="223" t="s">
        <v>377</v>
      </c>
      <c r="G271" s="224" t="s">
        <v>371</v>
      </c>
      <c r="H271" s="225">
        <v>2</v>
      </c>
      <c r="I271" s="226"/>
      <c r="J271" s="227">
        <f>ROUND(I271*H271,2)</f>
        <v>0</v>
      </c>
      <c r="K271" s="223" t="s">
        <v>159</v>
      </c>
      <c r="L271" s="72"/>
      <c r="M271" s="228" t="s">
        <v>21</v>
      </c>
      <c r="N271" s="229" t="s">
        <v>43</v>
      </c>
      <c r="O271" s="47"/>
      <c r="P271" s="230">
        <f>O271*H271</f>
        <v>0</v>
      </c>
      <c r="Q271" s="230">
        <v>0.01337</v>
      </c>
      <c r="R271" s="230">
        <f>Q271*H271</f>
        <v>0.02674</v>
      </c>
      <c r="S271" s="230">
        <v>0</v>
      </c>
      <c r="T271" s="231">
        <f>S271*H271</f>
        <v>0</v>
      </c>
      <c r="AR271" s="24" t="s">
        <v>160</v>
      </c>
      <c r="AT271" s="24" t="s">
        <v>155</v>
      </c>
      <c r="AU271" s="24" t="s">
        <v>82</v>
      </c>
      <c r="AY271" s="24" t="s">
        <v>152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80</v>
      </c>
      <c r="BK271" s="232">
        <f>ROUND(I271*H271,2)</f>
        <v>0</v>
      </c>
      <c r="BL271" s="24" t="s">
        <v>160</v>
      </c>
      <c r="BM271" s="24" t="s">
        <v>378</v>
      </c>
    </row>
    <row r="272" spans="2:47" s="1" customFormat="1" ht="13.5">
      <c r="B272" s="46"/>
      <c r="C272" s="74"/>
      <c r="D272" s="233" t="s">
        <v>162</v>
      </c>
      <c r="E272" s="74"/>
      <c r="F272" s="234" t="s">
        <v>379</v>
      </c>
      <c r="G272" s="74"/>
      <c r="H272" s="74"/>
      <c r="I272" s="191"/>
      <c r="J272" s="74"/>
      <c r="K272" s="74"/>
      <c r="L272" s="72"/>
      <c r="M272" s="235"/>
      <c r="N272" s="47"/>
      <c r="O272" s="47"/>
      <c r="P272" s="47"/>
      <c r="Q272" s="47"/>
      <c r="R272" s="47"/>
      <c r="S272" s="47"/>
      <c r="T272" s="95"/>
      <c r="AT272" s="24" t="s">
        <v>162</v>
      </c>
      <c r="AU272" s="24" t="s">
        <v>82</v>
      </c>
    </row>
    <row r="273" spans="2:51" s="12" customFormat="1" ht="13.5">
      <c r="B273" s="246"/>
      <c r="C273" s="247"/>
      <c r="D273" s="233" t="s">
        <v>164</v>
      </c>
      <c r="E273" s="248" t="s">
        <v>21</v>
      </c>
      <c r="F273" s="249" t="s">
        <v>380</v>
      </c>
      <c r="G273" s="247"/>
      <c r="H273" s="250">
        <v>2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AT273" s="256" t="s">
        <v>164</v>
      </c>
      <c r="AU273" s="256" t="s">
        <v>82</v>
      </c>
      <c r="AV273" s="12" t="s">
        <v>82</v>
      </c>
      <c r="AW273" s="12" t="s">
        <v>35</v>
      </c>
      <c r="AX273" s="12" t="s">
        <v>80</v>
      </c>
      <c r="AY273" s="256" t="s">
        <v>152</v>
      </c>
    </row>
    <row r="274" spans="2:65" s="1" customFormat="1" ht="16.5" customHeight="1">
      <c r="B274" s="46"/>
      <c r="C274" s="221" t="s">
        <v>381</v>
      </c>
      <c r="D274" s="221" t="s">
        <v>155</v>
      </c>
      <c r="E274" s="222" t="s">
        <v>382</v>
      </c>
      <c r="F274" s="223" t="s">
        <v>383</v>
      </c>
      <c r="G274" s="224" t="s">
        <v>371</v>
      </c>
      <c r="H274" s="225">
        <v>3</v>
      </c>
      <c r="I274" s="226"/>
      <c r="J274" s="227">
        <f>ROUND(I274*H274,2)</f>
        <v>0</v>
      </c>
      <c r="K274" s="223" t="s">
        <v>159</v>
      </c>
      <c r="L274" s="72"/>
      <c r="M274" s="228" t="s">
        <v>21</v>
      </c>
      <c r="N274" s="229" t="s">
        <v>43</v>
      </c>
      <c r="O274" s="47"/>
      <c r="P274" s="230">
        <f>O274*H274</f>
        <v>0</v>
      </c>
      <c r="Q274" s="230">
        <v>0.00397</v>
      </c>
      <c r="R274" s="230">
        <f>Q274*H274</f>
        <v>0.011909999999999999</v>
      </c>
      <c r="S274" s="230">
        <v>0</v>
      </c>
      <c r="T274" s="231">
        <f>S274*H274</f>
        <v>0</v>
      </c>
      <c r="AR274" s="24" t="s">
        <v>160</v>
      </c>
      <c r="AT274" s="24" t="s">
        <v>155</v>
      </c>
      <c r="AU274" s="24" t="s">
        <v>82</v>
      </c>
      <c r="AY274" s="24" t="s">
        <v>152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80</v>
      </c>
      <c r="BK274" s="232">
        <f>ROUND(I274*H274,2)</f>
        <v>0</v>
      </c>
      <c r="BL274" s="24" t="s">
        <v>160</v>
      </c>
      <c r="BM274" s="24" t="s">
        <v>384</v>
      </c>
    </row>
    <row r="275" spans="2:47" s="1" customFormat="1" ht="13.5">
      <c r="B275" s="46"/>
      <c r="C275" s="74"/>
      <c r="D275" s="233" t="s">
        <v>162</v>
      </c>
      <c r="E275" s="74"/>
      <c r="F275" s="234" t="s">
        <v>385</v>
      </c>
      <c r="G275" s="74"/>
      <c r="H275" s="74"/>
      <c r="I275" s="191"/>
      <c r="J275" s="74"/>
      <c r="K275" s="74"/>
      <c r="L275" s="72"/>
      <c r="M275" s="235"/>
      <c r="N275" s="47"/>
      <c r="O275" s="47"/>
      <c r="P275" s="47"/>
      <c r="Q275" s="47"/>
      <c r="R275" s="47"/>
      <c r="S275" s="47"/>
      <c r="T275" s="95"/>
      <c r="AT275" s="24" t="s">
        <v>162</v>
      </c>
      <c r="AU275" s="24" t="s">
        <v>82</v>
      </c>
    </row>
    <row r="276" spans="2:63" s="10" customFormat="1" ht="29.85" customHeight="1">
      <c r="B276" s="205"/>
      <c r="C276" s="206"/>
      <c r="D276" s="207" t="s">
        <v>71</v>
      </c>
      <c r="E276" s="219" t="s">
        <v>386</v>
      </c>
      <c r="F276" s="219" t="s">
        <v>387</v>
      </c>
      <c r="G276" s="206"/>
      <c r="H276" s="206"/>
      <c r="I276" s="209"/>
      <c r="J276" s="220">
        <f>BK276</f>
        <v>0</v>
      </c>
      <c r="K276" s="206"/>
      <c r="L276" s="211"/>
      <c r="M276" s="212"/>
      <c r="N276" s="213"/>
      <c r="O276" s="213"/>
      <c r="P276" s="214">
        <f>SUM(P277:P292)</f>
        <v>0</v>
      </c>
      <c r="Q276" s="213"/>
      <c r="R276" s="214">
        <f>SUM(R277:R292)</f>
        <v>12.619804559999999</v>
      </c>
      <c r="S276" s="213"/>
      <c r="T276" s="215">
        <f>SUM(T277:T292)</f>
        <v>0</v>
      </c>
      <c r="AR276" s="216" t="s">
        <v>80</v>
      </c>
      <c r="AT276" s="217" t="s">
        <v>71</v>
      </c>
      <c r="AU276" s="217" t="s">
        <v>80</v>
      </c>
      <c r="AY276" s="216" t="s">
        <v>152</v>
      </c>
      <c r="BK276" s="218">
        <f>SUM(BK277:BK292)</f>
        <v>0</v>
      </c>
    </row>
    <row r="277" spans="2:65" s="1" customFormat="1" ht="16.5" customHeight="1">
      <c r="B277" s="46"/>
      <c r="C277" s="221" t="s">
        <v>388</v>
      </c>
      <c r="D277" s="221" t="s">
        <v>155</v>
      </c>
      <c r="E277" s="222" t="s">
        <v>389</v>
      </c>
      <c r="F277" s="223" t="s">
        <v>390</v>
      </c>
      <c r="G277" s="224" t="s">
        <v>391</v>
      </c>
      <c r="H277" s="225">
        <v>4.858</v>
      </c>
      <c r="I277" s="226"/>
      <c r="J277" s="227">
        <f>ROUND(I277*H277,2)</f>
        <v>0</v>
      </c>
      <c r="K277" s="223" t="s">
        <v>21</v>
      </c>
      <c r="L277" s="72"/>
      <c r="M277" s="228" t="s">
        <v>21</v>
      </c>
      <c r="N277" s="229" t="s">
        <v>43</v>
      </c>
      <c r="O277" s="47"/>
      <c r="P277" s="230">
        <f>O277*H277</f>
        <v>0</v>
      </c>
      <c r="Q277" s="230">
        <v>2.45329</v>
      </c>
      <c r="R277" s="230">
        <f>Q277*H277</f>
        <v>11.918082819999999</v>
      </c>
      <c r="S277" s="230">
        <v>0</v>
      </c>
      <c r="T277" s="231">
        <f>S277*H277</f>
        <v>0</v>
      </c>
      <c r="AR277" s="24" t="s">
        <v>160</v>
      </c>
      <c r="AT277" s="24" t="s">
        <v>155</v>
      </c>
      <c r="AU277" s="24" t="s">
        <v>82</v>
      </c>
      <c r="AY277" s="24" t="s">
        <v>152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80</v>
      </c>
      <c r="BK277" s="232">
        <f>ROUND(I277*H277,2)</f>
        <v>0</v>
      </c>
      <c r="BL277" s="24" t="s">
        <v>160</v>
      </c>
      <c r="BM277" s="24" t="s">
        <v>392</v>
      </c>
    </row>
    <row r="278" spans="2:47" s="1" customFormat="1" ht="13.5">
      <c r="B278" s="46"/>
      <c r="C278" s="74"/>
      <c r="D278" s="233" t="s">
        <v>162</v>
      </c>
      <c r="E278" s="74"/>
      <c r="F278" s="234" t="s">
        <v>390</v>
      </c>
      <c r="G278" s="74"/>
      <c r="H278" s="74"/>
      <c r="I278" s="191"/>
      <c r="J278" s="74"/>
      <c r="K278" s="74"/>
      <c r="L278" s="72"/>
      <c r="M278" s="235"/>
      <c r="N278" s="47"/>
      <c r="O278" s="47"/>
      <c r="P278" s="47"/>
      <c r="Q278" s="47"/>
      <c r="R278" s="47"/>
      <c r="S278" s="47"/>
      <c r="T278" s="95"/>
      <c r="AT278" s="24" t="s">
        <v>162</v>
      </c>
      <c r="AU278" s="24" t="s">
        <v>82</v>
      </c>
    </row>
    <row r="279" spans="2:51" s="11" customFormat="1" ht="13.5">
      <c r="B279" s="236"/>
      <c r="C279" s="237"/>
      <c r="D279" s="233" t="s">
        <v>164</v>
      </c>
      <c r="E279" s="238" t="s">
        <v>21</v>
      </c>
      <c r="F279" s="239" t="s">
        <v>393</v>
      </c>
      <c r="G279" s="237"/>
      <c r="H279" s="238" t="s">
        <v>21</v>
      </c>
      <c r="I279" s="240"/>
      <c r="J279" s="237"/>
      <c r="K279" s="237"/>
      <c r="L279" s="241"/>
      <c r="M279" s="242"/>
      <c r="N279" s="243"/>
      <c r="O279" s="243"/>
      <c r="P279" s="243"/>
      <c r="Q279" s="243"/>
      <c r="R279" s="243"/>
      <c r="S279" s="243"/>
      <c r="T279" s="244"/>
      <c r="AT279" s="245" t="s">
        <v>164</v>
      </c>
      <c r="AU279" s="245" t="s">
        <v>82</v>
      </c>
      <c r="AV279" s="11" t="s">
        <v>80</v>
      </c>
      <c r="AW279" s="11" t="s">
        <v>35</v>
      </c>
      <c r="AX279" s="11" t="s">
        <v>72</v>
      </c>
      <c r="AY279" s="245" t="s">
        <v>152</v>
      </c>
    </row>
    <row r="280" spans="2:51" s="12" customFormat="1" ht="13.5">
      <c r="B280" s="246"/>
      <c r="C280" s="247"/>
      <c r="D280" s="233" t="s">
        <v>164</v>
      </c>
      <c r="E280" s="248" t="s">
        <v>21</v>
      </c>
      <c r="F280" s="249" t="s">
        <v>394</v>
      </c>
      <c r="G280" s="247"/>
      <c r="H280" s="250">
        <v>4.858</v>
      </c>
      <c r="I280" s="251"/>
      <c r="J280" s="247"/>
      <c r="K280" s="247"/>
      <c r="L280" s="252"/>
      <c r="M280" s="253"/>
      <c r="N280" s="254"/>
      <c r="O280" s="254"/>
      <c r="P280" s="254"/>
      <c r="Q280" s="254"/>
      <c r="R280" s="254"/>
      <c r="S280" s="254"/>
      <c r="T280" s="255"/>
      <c r="AT280" s="256" t="s">
        <v>164</v>
      </c>
      <c r="AU280" s="256" t="s">
        <v>82</v>
      </c>
      <c r="AV280" s="12" t="s">
        <v>82</v>
      </c>
      <c r="AW280" s="12" t="s">
        <v>35</v>
      </c>
      <c r="AX280" s="12" t="s">
        <v>80</v>
      </c>
      <c r="AY280" s="256" t="s">
        <v>152</v>
      </c>
    </row>
    <row r="281" spans="2:65" s="1" customFormat="1" ht="16.5" customHeight="1">
      <c r="B281" s="46"/>
      <c r="C281" s="221" t="s">
        <v>395</v>
      </c>
      <c r="D281" s="221" t="s">
        <v>155</v>
      </c>
      <c r="E281" s="222" t="s">
        <v>396</v>
      </c>
      <c r="F281" s="223" t="s">
        <v>397</v>
      </c>
      <c r="G281" s="224" t="s">
        <v>391</v>
      </c>
      <c r="H281" s="225">
        <v>0.311</v>
      </c>
      <c r="I281" s="226"/>
      <c r="J281" s="227">
        <f>ROUND(I281*H281,2)</f>
        <v>0</v>
      </c>
      <c r="K281" s="223" t="s">
        <v>159</v>
      </c>
      <c r="L281" s="72"/>
      <c r="M281" s="228" t="s">
        <v>21</v>
      </c>
      <c r="N281" s="229" t="s">
        <v>43</v>
      </c>
      <c r="O281" s="47"/>
      <c r="P281" s="230">
        <f>O281*H281</f>
        <v>0</v>
      </c>
      <c r="Q281" s="230">
        <v>2.25634</v>
      </c>
      <c r="R281" s="230">
        <f>Q281*H281</f>
        <v>0.70172174</v>
      </c>
      <c r="S281" s="230">
        <v>0</v>
      </c>
      <c r="T281" s="231">
        <f>S281*H281</f>
        <v>0</v>
      </c>
      <c r="AR281" s="24" t="s">
        <v>160</v>
      </c>
      <c r="AT281" s="24" t="s">
        <v>155</v>
      </c>
      <c r="AU281" s="24" t="s">
        <v>82</v>
      </c>
      <c r="AY281" s="24" t="s">
        <v>152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24" t="s">
        <v>80</v>
      </c>
      <c r="BK281" s="232">
        <f>ROUND(I281*H281,2)</f>
        <v>0</v>
      </c>
      <c r="BL281" s="24" t="s">
        <v>160</v>
      </c>
      <c r="BM281" s="24" t="s">
        <v>398</v>
      </c>
    </row>
    <row r="282" spans="2:47" s="1" customFormat="1" ht="13.5">
      <c r="B282" s="46"/>
      <c r="C282" s="74"/>
      <c r="D282" s="233" t="s">
        <v>162</v>
      </c>
      <c r="E282" s="74"/>
      <c r="F282" s="234" t="s">
        <v>399</v>
      </c>
      <c r="G282" s="74"/>
      <c r="H282" s="74"/>
      <c r="I282" s="191"/>
      <c r="J282" s="74"/>
      <c r="K282" s="74"/>
      <c r="L282" s="72"/>
      <c r="M282" s="235"/>
      <c r="N282" s="47"/>
      <c r="O282" s="47"/>
      <c r="P282" s="47"/>
      <c r="Q282" s="47"/>
      <c r="R282" s="47"/>
      <c r="S282" s="47"/>
      <c r="T282" s="95"/>
      <c r="AT282" s="24" t="s">
        <v>162</v>
      </c>
      <c r="AU282" s="24" t="s">
        <v>82</v>
      </c>
    </row>
    <row r="283" spans="2:51" s="11" customFormat="1" ht="13.5">
      <c r="B283" s="236"/>
      <c r="C283" s="237"/>
      <c r="D283" s="233" t="s">
        <v>164</v>
      </c>
      <c r="E283" s="238" t="s">
        <v>21</v>
      </c>
      <c r="F283" s="239" t="s">
        <v>400</v>
      </c>
      <c r="G283" s="237"/>
      <c r="H283" s="238" t="s">
        <v>21</v>
      </c>
      <c r="I283" s="240"/>
      <c r="J283" s="237"/>
      <c r="K283" s="237"/>
      <c r="L283" s="241"/>
      <c r="M283" s="242"/>
      <c r="N283" s="243"/>
      <c r="O283" s="243"/>
      <c r="P283" s="243"/>
      <c r="Q283" s="243"/>
      <c r="R283" s="243"/>
      <c r="S283" s="243"/>
      <c r="T283" s="244"/>
      <c r="AT283" s="245" t="s">
        <v>164</v>
      </c>
      <c r="AU283" s="245" t="s">
        <v>82</v>
      </c>
      <c r="AV283" s="11" t="s">
        <v>80</v>
      </c>
      <c r="AW283" s="11" t="s">
        <v>35</v>
      </c>
      <c r="AX283" s="11" t="s">
        <v>72</v>
      </c>
      <c r="AY283" s="245" t="s">
        <v>152</v>
      </c>
    </row>
    <row r="284" spans="2:51" s="11" customFormat="1" ht="13.5">
      <c r="B284" s="236"/>
      <c r="C284" s="237"/>
      <c r="D284" s="233" t="s">
        <v>164</v>
      </c>
      <c r="E284" s="238" t="s">
        <v>21</v>
      </c>
      <c r="F284" s="239" t="s">
        <v>401</v>
      </c>
      <c r="G284" s="237"/>
      <c r="H284" s="238" t="s">
        <v>21</v>
      </c>
      <c r="I284" s="240"/>
      <c r="J284" s="237"/>
      <c r="K284" s="237"/>
      <c r="L284" s="241"/>
      <c r="M284" s="242"/>
      <c r="N284" s="243"/>
      <c r="O284" s="243"/>
      <c r="P284" s="243"/>
      <c r="Q284" s="243"/>
      <c r="R284" s="243"/>
      <c r="S284" s="243"/>
      <c r="T284" s="244"/>
      <c r="AT284" s="245" t="s">
        <v>164</v>
      </c>
      <c r="AU284" s="245" t="s">
        <v>82</v>
      </c>
      <c r="AV284" s="11" t="s">
        <v>80</v>
      </c>
      <c r="AW284" s="11" t="s">
        <v>35</v>
      </c>
      <c r="AX284" s="11" t="s">
        <v>72</v>
      </c>
      <c r="AY284" s="245" t="s">
        <v>152</v>
      </c>
    </row>
    <row r="285" spans="2:51" s="12" customFormat="1" ht="13.5">
      <c r="B285" s="246"/>
      <c r="C285" s="247"/>
      <c r="D285" s="233" t="s">
        <v>164</v>
      </c>
      <c r="E285" s="248" t="s">
        <v>21</v>
      </c>
      <c r="F285" s="249" t="s">
        <v>402</v>
      </c>
      <c r="G285" s="247"/>
      <c r="H285" s="250">
        <v>0.058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AT285" s="256" t="s">
        <v>164</v>
      </c>
      <c r="AU285" s="256" t="s">
        <v>82</v>
      </c>
      <c r="AV285" s="12" t="s">
        <v>82</v>
      </c>
      <c r="AW285" s="12" t="s">
        <v>35</v>
      </c>
      <c r="AX285" s="12" t="s">
        <v>72</v>
      </c>
      <c r="AY285" s="256" t="s">
        <v>152</v>
      </c>
    </row>
    <row r="286" spans="2:51" s="11" customFormat="1" ht="13.5">
      <c r="B286" s="236"/>
      <c r="C286" s="237"/>
      <c r="D286" s="233" t="s">
        <v>164</v>
      </c>
      <c r="E286" s="238" t="s">
        <v>21</v>
      </c>
      <c r="F286" s="239" t="s">
        <v>403</v>
      </c>
      <c r="G286" s="237"/>
      <c r="H286" s="238" t="s">
        <v>21</v>
      </c>
      <c r="I286" s="240"/>
      <c r="J286" s="237"/>
      <c r="K286" s="237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164</v>
      </c>
      <c r="AU286" s="245" t="s">
        <v>82</v>
      </c>
      <c r="AV286" s="11" t="s">
        <v>80</v>
      </c>
      <c r="AW286" s="11" t="s">
        <v>35</v>
      </c>
      <c r="AX286" s="11" t="s">
        <v>72</v>
      </c>
      <c r="AY286" s="245" t="s">
        <v>152</v>
      </c>
    </row>
    <row r="287" spans="2:51" s="12" customFormat="1" ht="13.5">
      <c r="B287" s="246"/>
      <c r="C287" s="247"/>
      <c r="D287" s="233" t="s">
        <v>164</v>
      </c>
      <c r="E287" s="248" t="s">
        <v>21</v>
      </c>
      <c r="F287" s="249" t="s">
        <v>404</v>
      </c>
      <c r="G287" s="247"/>
      <c r="H287" s="250">
        <v>0.126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AT287" s="256" t="s">
        <v>164</v>
      </c>
      <c r="AU287" s="256" t="s">
        <v>82</v>
      </c>
      <c r="AV287" s="12" t="s">
        <v>82</v>
      </c>
      <c r="AW287" s="12" t="s">
        <v>35</v>
      </c>
      <c r="AX287" s="12" t="s">
        <v>72</v>
      </c>
      <c r="AY287" s="256" t="s">
        <v>152</v>
      </c>
    </row>
    <row r="288" spans="2:51" s="11" customFormat="1" ht="13.5">
      <c r="B288" s="236"/>
      <c r="C288" s="237"/>
      <c r="D288" s="233" t="s">
        <v>164</v>
      </c>
      <c r="E288" s="238" t="s">
        <v>21</v>
      </c>
      <c r="F288" s="239" t="s">
        <v>405</v>
      </c>
      <c r="G288" s="237"/>
      <c r="H288" s="238" t="s">
        <v>21</v>
      </c>
      <c r="I288" s="240"/>
      <c r="J288" s="237"/>
      <c r="K288" s="237"/>
      <c r="L288" s="241"/>
      <c r="M288" s="242"/>
      <c r="N288" s="243"/>
      <c r="O288" s="243"/>
      <c r="P288" s="243"/>
      <c r="Q288" s="243"/>
      <c r="R288" s="243"/>
      <c r="S288" s="243"/>
      <c r="T288" s="244"/>
      <c r="AT288" s="245" t="s">
        <v>164</v>
      </c>
      <c r="AU288" s="245" t="s">
        <v>82</v>
      </c>
      <c r="AV288" s="11" t="s">
        <v>80</v>
      </c>
      <c r="AW288" s="11" t="s">
        <v>35</v>
      </c>
      <c r="AX288" s="11" t="s">
        <v>72</v>
      </c>
      <c r="AY288" s="245" t="s">
        <v>152</v>
      </c>
    </row>
    <row r="289" spans="2:51" s="12" customFormat="1" ht="13.5">
      <c r="B289" s="246"/>
      <c r="C289" s="247"/>
      <c r="D289" s="233" t="s">
        <v>164</v>
      </c>
      <c r="E289" s="248" t="s">
        <v>21</v>
      </c>
      <c r="F289" s="249" t="s">
        <v>406</v>
      </c>
      <c r="G289" s="247"/>
      <c r="H289" s="250">
        <v>0.127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AT289" s="256" t="s">
        <v>164</v>
      </c>
      <c r="AU289" s="256" t="s">
        <v>82</v>
      </c>
      <c r="AV289" s="12" t="s">
        <v>82</v>
      </c>
      <c r="AW289" s="12" t="s">
        <v>35</v>
      </c>
      <c r="AX289" s="12" t="s">
        <v>72</v>
      </c>
      <c r="AY289" s="256" t="s">
        <v>152</v>
      </c>
    </row>
    <row r="290" spans="2:51" s="14" customFormat="1" ht="13.5">
      <c r="B290" s="268"/>
      <c r="C290" s="269"/>
      <c r="D290" s="233" t="s">
        <v>164</v>
      </c>
      <c r="E290" s="270" t="s">
        <v>21</v>
      </c>
      <c r="F290" s="271" t="s">
        <v>176</v>
      </c>
      <c r="G290" s="269"/>
      <c r="H290" s="272">
        <v>0.311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AT290" s="278" t="s">
        <v>164</v>
      </c>
      <c r="AU290" s="278" t="s">
        <v>82</v>
      </c>
      <c r="AV290" s="14" t="s">
        <v>160</v>
      </c>
      <c r="AW290" s="14" t="s">
        <v>35</v>
      </c>
      <c r="AX290" s="14" t="s">
        <v>80</v>
      </c>
      <c r="AY290" s="278" t="s">
        <v>152</v>
      </c>
    </row>
    <row r="291" spans="2:65" s="1" customFormat="1" ht="16.5" customHeight="1">
      <c r="B291" s="46"/>
      <c r="C291" s="221" t="s">
        <v>407</v>
      </c>
      <c r="D291" s="221" t="s">
        <v>155</v>
      </c>
      <c r="E291" s="222" t="s">
        <v>408</v>
      </c>
      <c r="F291" s="223" t="s">
        <v>409</v>
      </c>
      <c r="G291" s="224" t="s">
        <v>391</v>
      </c>
      <c r="H291" s="225">
        <v>0.311</v>
      </c>
      <c r="I291" s="226"/>
      <c r="J291" s="227">
        <f>ROUND(I291*H291,2)</f>
        <v>0</v>
      </c>
      <c r="K291" s="223" t="s">
        <v>159</v>
      </c>
      <c r="L291" s="72"/>
      <c r="M291" s="228" t="s">
        <v>21</v>
      </c>
      <c r="N291" s="229" t="s">
        <v>43</v>
      </c>
      <c r="O291" s="47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4" t="s">
        <v>160</v>
      </c>
      <c r="AT291" s="24" t="s">
        <v>155</v>
      </c>
      <c r="AU291" s="24" t="s">
        <v>82</v>
      </c>
      <c r="AY291" s="24" t="s">
        <v>152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4" t="s">
        <v>80</v>
      </c>
      <c r="BK291" s="232">
        <f>ROUND(I291*H291,2)</f>
        <v>0</v>
      </c>
      <c r="BL291" s="24" t="s">
        <v>160</v>
      </c>
      <c r="BM291" s="24" t="s">
        <v>410</v>
      </c>
    </row>
    <row r="292" spans="2:47" s="1" customFormat="1" ht="13.5">
      <c r="B292" s="46"/>
      <c r="C292" s="74"/>
      <c r="D292" s="233" t="s">
        <v>162</v>
      </c>
      <c r="E292" s="74"/>
      <c r="F292" s="234" t="s">
        <v>411</v>
      </c>
      <c r="G292" s="74"/>
      <c r="H292" s="74"/>
      <c r="I292" s="191"/>
      <c r="J292" s="74"/>
      <c r="K292" s="74"/>
      <c r="L292" s="72"/>
      <c r="M292" s="235"/>
      <c r="N292" s="47"/>
      <c r="O292" s="47"/>
      <c r="P292" s="47"/>
      <c r="Q292" s="47"/>
      <c r="R292" s="47"/>
      <c r="S292" s="47"/>
      <c r="T292" s="95"/>
      <c r="AT292" s="24" t="s">
        <v>162</v>
      </c>
      <c r="AU292" s="24" t="s">
        <v>82</v>
      </c>
    </row>
    <row r="293" spans="2:63" s="10" customFormat="1" ht="29.85" customHeight="1">
      <c r="B293" s="205"/>
      <c r="C293" s="206"/>
      <c r="D293" s="207" t="s">
        <v>71</v>
      </c>
      <c r="E293" s="219" t="s">
        <v>412</v>
      </c>
      <c r="F293" s="219" t="s">
        <v>413</v>
      </c>
      <c r="G293" s="206"/>
      <c r="H293" s="206"/>
      <c r="I293" s="209"/>
      <c r="J293" s="220">
        <f>BK293</f>
        <v>0</v>
      </c>
      <c r="K293" s="206"/>
      <c r="L293" s="211"/>
      <c r="M293" s="212"/>
      <c r="N293" s="213"/>
      <c r="O293" s="213"/>
      <c r="P293" s="214">
        <f>SUM(P294:P304)</f>
        <v>0</v>
      </c>
      <c r="Q293" s="213"/>
      <c r="R293" s="214">
        <f>SUM(R294:R304)</f>
        <v>0.60514</v>
      </c>
      <c r="S293" s="213"/>
      <c r="T293" s="215">
        <f>SUM(T294:T304)</f>
        <v>0</v>
      </c>
      <c r="AR293" s="216" t="s">
        <v>80</v>
      </c>
      <c r="AT293" s="217" t="s">
        <v>71</v>
      </c>
      <c r="AU293" s="217" t="s">
        <v>80</v>
      </c>
      <c r="AY293" s="216" t="s">
        <v>152</v>
      </c>
      <c r="BK293" s="218">
        <f>SUM(BK294:BK304)</f>
        <v>0</v>
      </c>
    </row>
    <row r="294" spans="2:65" s="1" customFormat="1" ht="16.5" customHeight="1">
      <c r="B294" s="46"/>
      <c r="C294" s="221" t="s">
        <v>414</v>
      </c>
      <c r="D294" s="221" t="s">
        <v>155</v>
      </c>
      <c r="E294" s="222" t="s">
        <v>415</v>
      </c>
      <c r="F294" s="223" t="s">
        <v>416</v>
      </c>
      <c r="G294" s="224" t="s">
        <v>371</v>
      </c>
      <c r="H294" s="225">
        <v>10</v>
      </c>
      <c r="I294" s="226"/>
      <c r="J294" s="227">
        <f>ROUND(I294*H294,2)</f>
        <v>0</v>
      </c>
      <c r="K294" s="223" t="s">
        <v>159</v>
      </c>
      <c r="L294" s="72"/>
      <c r="M294" s="228" t="s">
        <v>21</v>
      </c>
      <c r="N294" s="229" t="s">
        <v>43</v>
      </c>
      <c r="O294" s="47"/>
      <c r="P294" s="230">
        <f>O294*H294</f>
        <v>0</v>
      </c>
      <c r="Q294" s="230">
        <v>0.04684</v>
      </c>
      <c r="R294" s="230">
        <f>Q294*H294</f>
        <v>0.4684</v>
      </c>
      <c r="S294" s="230">
        <v>0</v>
      </c>
      <c r="T294" s="231">
        <f>S294*H294</f>
        <v>0</v>
      </c>
      <c r="AR294" s="24" t="s">
        <v>160</v>
      </c>
      <c r="AT294" s="24" t="s">
        <v>155</v>
      </c>
      <c r="AU294" s="24" t="s">
        <v>82</v>
      </c>
      <c r="AY294" s="24" t="s">
        <v>152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80</v>
      </c>
      <c r="BK294" s="232">
        <f>ROUND(I294*H294,2)</f>
        <v>0</v>
      </c>
      <c r="BL294" s="24" t="s">
        <v>160</v>
      </c>
      <c r="BM294" s="24" t="s">
        <v>417</v>
      </c>
    </row>
    <row r="295" spans="2:47" s="1" customFormat="1" ht="13.5">
      <c r="B295" s="46"/>
      <c r="C295" s="74"/>
      <c r="D295" s="233" t="s">
        <v>162</v>
      </c>
      <c r="E295" s="74"/>
      <c r="F295" s="234" t="s">
        <v>418</v>
      </c>
      <c r="G295" s="74"/>
      <c r="H295" s="74"/>
      <c r="I295" s="191"/>
      <c r="J295" s="74"/>
      <c r="K295" s="74"/>
      <c r="L295" s="72"/>
      <c r="M295" s="235"/>
      <c r="N295" s="47"/>
      <c r="O295" s="47"/>
      <c r="P295" s="47"/>
      <c r="Q295" s="47"/>
      <c r="R295" s="47"/>
      <c r="S295" s="47"/>
      <c r="T295" s="95"/>
      <c r="AT295" s="24" t="s">
        <v>162</v>
      </c>
      <c r="AU295" s="24" t="s">
        <v>82</v>
      </c>
    </row>
    <row r="296" spans="2:65" s="1" customFormat="1" ht="16.5" customHeight="1">
      <c r="B296" s="46"/>
      <c r="C296" s="279" t="s">
        <v>419</v>
      </c>
      <c r="D296" s="279" t="s">
        <v>177</v>
      </c>
      <c r="E296" s="280" t="s">
        <v>420</v>
      </c>
      <c r="F296" s="281" t="s">
        <v>421</v>
      </c>
      <c r="G296" s="282" t="s">
        <v>371</v>
      </c>
      <c r="H296" s="283">
        <v>6</v>
      </c>
      <c r="I296" s="284"/>
      <c r="J296" s="285">
        <f>ROUND(I296*H296,2)</f>
        <v>0</v>
      </c>
      <c r="K296" s="281" t="s">
        <v>159</v>
      </c>
      <c r="L296" s="286"/>
      <c r="M296" s="287" t="s">
        <v>21</v>
      </c>
      <c r="N296" s="288" t="s">
        <v>43</v>
      </c>
      <c r="O296" s="47"/>
      <c r="P296" s="230">
        <f>O296*H296</f>
        <v>0</v>
      </c>
      <c r="Q296" s="230">
        <v>0.01331</v>
      </c>
      <c r="R296" s="230">
        <f>Q296*H296</f>
        <v>0.07986</v>
      </c>
      <c r="S296" s="230">
        <v>0</v>
      </c>
      <c r="T296" s="231">
        <f>S296*H296</f>
        <v>0</v>
      </c>
      <c r="AR296" s="24" t="s">
        <v>180</v>
      </c>
      <c r="AT296" s="24" t="s">
        <v>177</v>
      </c>
      <c r="AU296" s="24" t="s">
        <v>82</v>
      </c>
      <c r="AY296" s="24" t="s">
        <v>152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80</v>
      </c>
      <c r="BK296" s="232">
        <f>ROUND(I296*H296,2)</f>
        <v>0</v>
      </c>
      <c r="BL296" s="24" t="s">
        <v>160</v>
      </c>
      <c r="BM296" s="24" t="s">
        <v>422</v>
      </c>
    </row>
    <row r="297" spans="2:47" s="1" customFormat="1" ht="13.5">
      <c r="B297" s="46"/>
      <c r="C297" s="74"/>
      <c r="D297" s="233" t="s">
        <v>162</v>
      </c>
      <c r="E297" s="74"/>
      <c r="F297" s="234" t="s">
        <v>423</v>
      </c>
      <c r="G297" s="74"/>
      <c r="H297" s="74"/>
      <c r="I297" s="191"/>
      <c r="J297" s="74"/>
      <c r="K297" s="74"/>
      <c r="L297" s="72"/>
      <c r="M297" s="235"/>
      <c r="N297" s="47"/>
      <c r="O297" s="47"/>
      <c r="P297" s="47"/>
      <c r="Q297" s="47"/>
      <c r="R297" s="47"/>
      <c r="S297" s="47"/>
      <c r="T297" s="95"/>
      <c r="AT297" s="24" t="s">
        <v>162</v>
      </c>
      <c r="AU297" s="24" t="s">
        <v>82</v>
      </c>
    </row>
    <row r="298" spans="2:51" s="12" customFormat="1" ht="13.5">
      <c r="B298" s="246"/>
      <c r="C298" s="247"/>
      <c r="D298" s="233" t="s">
        <v>164</v>
      </c>
      <c r="E298" s="248" t="s">
        <v>21</v>
      </c>
      <c r="F298" s="249" t="s">
        <v>424</v>
      </c>
      <c r="G298" s="247"/>
      <c r="H298" s="250">
        <v>6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AT298" s="256" t="s">
        <v>164</v>
      </c>
      <c r="AU298" s="256" t="s">
        <v>82</v>
      </c>
      <c r="AV298" s="12" t="s">
        <v>82</v>
      </c>
      <c r="AW298" s="12" t="s">
        <v>35</v>
      </c>
      <c r="AX298" s="12" t="s">
        <v>80</v>
      </c>
      <c r="AY298" s="256" t="s">
        <v>152</v>
      </c>
    </row>
    <row r="299" spans="2:65" s="1" customFormat="1" ht="16.5" customHeight="1">
      <c r="B299" s="46"/>
      <c r="C299" s="279" t="s">
        <v>425</v>
      </c>
      <c r="D299" s="279" t="s">
        <v>177</v>
      </c>
      <c r="E299" s="280" t="s">
        <v>426</v>
      </c>
      <c r="F299" s="281" t="s">
        <v>427</v>
      </c>
      <c r="G299" s="282" t="s">
        <v>371</v>
      </c>
      <c r="H299" s="283">
        <v>2</v>
      </c>
      <c r="I299" s="284"/>
      <c r="J299" s="285">
        <f>ROUND(I299*H299,2)</f>
        <v>0</v>
      </c>
      <c r="K299" s="281" t="s">
        <v>159</v>
      </c>
      <c r="L299" s="286"/>
      <c r="M299" s="287" t="s">
        <v>21</v>
      </c>
      <c r="N299" s="288" t="s">
        <v>43</v>
      </c>
      <c r="O299" s="47"/>
      <c r="P299" s="230">
        <f>O299*H299</f>
        <v>0</v>
      </c>
      <c r="Q299" s="230">
        <v>0.01389</v>
      </c>
      <c r="R299" s="230">
        <f>Q299*H299</f>
        <v>0.02778</v>
      </c>
      <c r="S299" s="230">
        <v>0</v>
      </c>
      <c r="T299" s="231">
        <f>S299*H299</f>
        <v>0</v>
      </c>
      <c r="AR299" s="24" t="s">
        <v>180</v>
      </c>
      <c r="AT299" s="24" t="s">
        <v>177</v>
      </c>
      <c r="AU299" s="24" t="s">
        <v>82</v>
      </c>
      <c r="AY299" s="24" t="s">
        <v>152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80</v>
      </c>
      <c r="BK299" s="232">
        <f>ROUND(I299*H299,2)</f>
        <v>0</v>
      </c>
      <c r="BL299" s="24" t="s">
        <v>160</v>
      </c>
      <c r="BM299" s="24" t="s">
        <v>428</v>
      </c>
    </row>
    <row r="300" spans="2:47" s="1" customFormat="1" ht="13.5">
      <c r="B300" s="46"/>
      <c r="C300" s="74"/>
      <c r="D300" s="233" t="s">
        <v>162</v>
      </c>
      <c r="E300" s="74"/>
      <c r="F300" s="234" t="s">
        <v>429</v>
      </c>
      <c r="G300" s="74"/>
      <c r="H300" s="74"/>
      <c r="I300" s="191"/>
      <c r="J300" s="74"/>
      <c r="K300" s="74"/>
      <c r="L300" s="72"/>
      <c r="M300" s="235"/>
      <c r="N300" s="47"/>
      <c r="O300" s="47"/>
      <c r="P300" s="47"/>
      <c r="Q300" s="47"/>
      <c r="R300" s="47"/>
      <c r="S300" s="47"/>
      <c r="T300" s="95"/>
      <c r="AT300" s="24" t="s">
        <v>162</v>
      </c>
      <c r="AU300" s="24" t="s">
        <v>82</v>
      </c>
    </row>
    <row r="301" spans="2:51" s="12" customFormat="1" ht="13.5">
      <c r="B301" s="246"/>
      <c r="C301" s="247"/>
      <c r="D301" s="233" t="s">
        <v>164</v>
      </c>
      <c r="E301" s="248" t="s">
        <v>21</v>
      </c>
      <c r="F301" s="249" t="s">
        <v>430</v>
      </c>
      <c r="G301" s="247"/>
      <c r="H301" s="250">
        <v>2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AT301" s="256" t="s">
        <v>164</v>
      </c>
      <c r="AU301" s="256" t="s">
        <v>82</v>
      </c>
      <c r="AV301" s="12" t="s">
        <v>82</v>
      </c>
      <c r="AW301" s="12" t="s">
        <v>35</v>
      </c>
      <c r="AX301" s="12" t="s">
        <v>80</v>
      </c>
      <c r="AY301" s="256" t="s">
        <v>152</v>
      </c>
    </row>
    <row r="302" spans="2:65" s="1" customFormat="1" ht="16.5" customHeight="1">
      <c r="B302" s="46"/>
      <c r="C302" s="279" t="s">
        <v>431</v>
      </c>
      <c r="D302" s="279" t="s">
        <v>177</v>
      </c>
      <c r="E302" s="280" t="s">
        <v>432</v>
      </c>
      <c r="F302" s="281" t="s">
        <v>433</v>
      </c>
      <c r="G302" s="282" t="s">
        <v>371</v>
      </c>
      <c r="H302" s="283">
        <v>2</v>
      </c>
      <c r="I302" s="284"/>
      <c r="J302" s="285">
        <f>ROUND(I302*H302,2)</f>
        <v>0</v>
      </c>
      <c r="K302" s="281" t="s">
        <v>159</v>
      </c>
      <c r="L302" s="286"/>
      <c r="M302" s="287" t="s">
        <v>21</v>
      </c>
      <c r="N302" s="288" t="s">
        <v>43</v>
      </c>
      <c r="O302" s="47"/>
      <c r="P302" s="230">
        <f>O302*H302</f>
        <v>0</v>
      </c>
      <c r="Q302" s="230">
        <v>0.01455</v>
      </c>
      <c r="R302" s="230">
        <f>Q302*H302</f>
        <v>0.0291</v>
      </c>
      <c r="S302" s="230">
        <v>0</v>
      </c>
      <c r="T302" s="231">
        <f>S302*H302</f>
        <v>0</v>
      </c>
      <c r="AR302" s="24" t="s">
        <v>180</v>
      </c>
      <c r="AT302" s="24" t="s">
        <v>177</v>
      </c>
      <c r="AU302" s="24" t="s">
        <v>82</v>
      </c>
      <c r="AY302" s="24" t="s">
        <v>152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4" t="s">
        <v>80</v>
      </c>
      <c r="BK302" s="232">
        <f>ROUND(I302*H302,2)</f>
        <v>0</v>
      </c>
      <c r="BL302" s="24" t="s">
        <v>160</v>
      </c>
      <c r="BM302" s="24" t="s">
        <v>434</v>
      </c>
    </row>
    <row r="303" spans="2:47" s="1" customFormat="1" ht="13.5">
      <c r="B303" s="46"/>
      <c r="C303" s="74"/>
      <c r="D303" s="233" t="s">
        <v>162</v>
      </c>
      <c r="E303" s="74"/>
      <c r="F303" s="234" t="s">
        <v>435</v>
      </c>
      <c r="G303" s="74"/>
      <c r="H303" s="74"/>
      <c r="I303" s="191"/>
      <c r="J303" s="74"/>
      <c r="K303" s="74"/>
      <c r="L303" s="72"/>
      <c r="M303" s="235"/>
      <c r="N303" s="47"/>
      <c r="O303" s="47"/>
      <c r="P303" s="47"/>
      <c r="Q303" s="47"/>
      <c r="R303" s="47"/>
      <c r="S303" s="47"/>
      <c r="T303" s="95"/>
      <c r="AT303" s="24" t="s">
        <v>162</v>
      </c>
      <c r="AU303" s="24" t="s">
        <v>82</v>
      </c>
    </row>
    <row r="304" spans="2:51" s="12" customFormat="1" ht="13.5">
      <c r="B304" s="246"/>
      <c r="C304" s="247"/>
      <c r="D304" s="233" t="s">
        <v>164</v>
      </c>
      <c r="E304" s="248" t="s">
        <v>21</v>
      </c>
      <c r="F304" s="249" t="s">
        <v>436</v>
      </c>
      <c r="G304" s="247"/>
      <c r="H304" s="250">
        <v>2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AT304" s="256" t="s">
        <v>164</v>
      </c>
      <c r="AU304" s="256" t="s">
        <v>82</v>
      </c>
      <c r="AV304" s="12" t="s">
        <v>82</v>
      </c>
      <c r="AW304" s="12" t="s">
        <v>35</v>
      </c>
      <c r="AX304" s="12" t="s">
        <v>80</v>
      </c>
      <c r="AY304" s="256" t="s">
        <v>152</v>
      </c>
    </row>
    <row r="305" spans="2:63" s="10" customFormat="1" ht="29.85" customHeight="1">
      <c r="B305" s="205"/>
      <c r="C305" s="206"/>
      <c r="D305" s="207" t="s">
        <v>71</v>
      </c>
      <c r="E305" s="219" t="s">
        <v>437</v>
      </c>
      <c r="F305" s="219" t="s">
        <v>438</v>
      </c>
      <c r="G305" s="206"/>
      <c r="H305" s="206"/>
      <c r="I305" s="209"/>
      <c r="J305" s="220">
        <f>BK305</f>
        <v>0</v>
      </c>
      <c r="K305" s="206"/>
      <c r="L305" s="211"/>
      <c r="M305" s="212"/>
      <c r="N305" s="213"/>
      <c r="O305" s="213"/>
      <c r="P305" s="214">
        <f>SUM(P306:P310)</f>
        <v>0</v>
      </c>
      <c r="Q305" s="213"/>
      <c r="R305" s="214">
        <f>SUM(R306:R310)</f>
        <v>0.09752079999999999</v>
      </c>
      <c r="S305" s="213"/>
      <c r="T305" s="215">
        <f>SUM(T306:T310)</f>
        <v>0</v>
      </c>
      <c r="AR305" s="216" t="s">
        <v>80</v>
      </c>
      <c r="AT305" s="217" t="s">
        <v>71</v>
      </c>
      <c r="AU305" s="217" t="s">
        <v>80</v>
      </c>
      <c r="AY305" s="216" t="s">
        <v>152</v>
      </c>
      <c r="BK305" s="218">
        <f>SUM(BK306:BK310)</f>
        <v>0</v>
      </c>
    </row>
    <row r="306" spans="2:65" s="1" customFormat="1" ht="25.5" customHeight="1">
      <c r="B306" s="46"/>
      <c r="C306" s="221" t="s">
        <v>439</v>
      </c>
      <c r="D306" s="221" t="s">
        <v>155</v>
      </c>
      <c r="E306" s="222" t="s">
        <v>440</v>
      </c>
      <c r="F306" s="223" t="s">
        <v>441</v>
      </c>
      <c r="G306" s="224" t="s">
        <v>192</v>
      </c>
      <c r="H306" s="225">
        <v>750.16</v>
      </c>
      <c r="I306" s="226"/>
      <c r="J306" s="227">
        <f>ROUND(I306*H306,2)</f>
        <v>0</v>
      </c>
      <c r="K306" s="223" t="s">
        <v>159</v>
      </c>
      <c r="L306" s="72"/>
      <c r="M306" s="228" t="s">
        <v>21</v>
      </c>
      <c r="N306" s="229" t="s">
        <v>43</v>
      </c>
      <c r="O306" s="47"/>
      <c r="P306" s="230">
        <f>O306*H306</f>
        <v>0</v>
      </c>
      <c r="Q306" s="230">
        <v>0.00013</v>
      </c>
      <c r="R306" s="230">
        <f>Q306*H306</f>
        <v>0.09752079999999999</v>
      </c>
      <c r="S306" s="230">
        <v>0</v>
      </c>
      <c r="T306" s="231">
        <f>S306*H306</f>
        <v>0</v>
      </c>
      <c r="AR306" s="24" t="s">
        <v>160</v>
      </c>
      <c r="AT306" s="24" t="s">
        <v>155</v>
      </c>
      <c r="AU306" s="24" t="s">
        <v>82</v>
      </c>
      <c r="AY306" s="24" t="s">
        <v>152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4" t="s">
        <v>80</v>
      </c>
      <c r="BK306" s="232">
        <f>ROUND(I306*H306,2)</f>
        <v>0</v>
      </c>
      <c r="BL306" s="24" t="s">
        <v>160</v>
      </c>
      <c r="BM306" s="24" t="s">
        <v>442</v>
      </c>
    </row>
    <row r="307" spans="2:47" s="1" customFormat="1" ht="13.5">
      <c r="B307" s="46"/>
      <c r="C307" s="74"/>
      <c r="D307" s="233" t="s">
        <v>162</v>
      </c>
      <c r="E307" s="74"/>
      <c r="F307" s="234" t="s">
        <v>443</v>
      </c>
      <c r="G307" s="74"/>
      <c r="H307" s="74"/>
      <c r="I307" s="191"/>
      <c r="J307" s="74"/>
      <c r="K307" s="74"/>
      <c r="L307" s="72"/>
      <c r="M307" s="235"/>
      <c r="N307" s="47"/>
      <c r="O307" s="47"/>
      <c r="P307" s="47"/>
      <c r="Q307" s="47"/>
      <c r="R307" s="47"/>
      <c r="S307" s="47"/>
      <c r="T307" s="95"/>
      <c r="AT307" s="24" t="s">
        <v>162</v>
      </c>
      <c r="AU307" s="24" t="s">
        <v>82</v>
      </c>
    </row>
    <row r="308" spans="2:51" s="12" customFormat="1" ht="13.5">
      <c r="B308" s="246"/>
      <c r="C308" s="247"/>
      <c r="D308" s="233" t="s">
        <v>164</v>
      </c>
      <c r="E308" s="248" t="s">
        <v>21</v>
      </c>
      <c r="F308" s="249" t="s">
        <v>444</v>
      </c>
      <c r="G308" s="247"/>
      <c r="H308" s="250">
        <v>674.16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AT308" s="256" t="s">
        <v>164</v>
      </c>
      <c r="AU308" s="256" t="s">
        <v>82</v>
      </c>
      <c r="AV308" s="12" t="s">
        <v>82</v>
      </c>
      <c r="AW308" s="12" t="s">
        <v>35</v>
      </c>
      <c r="AX308" s="12" t="s">
        <v>72</v>
      </c>
      <c r="AY308" s="256" t="s">
        <v>152</v>
      </c>
    </row>
    <row r="309" spans="2:51" s="12" customFormat="1" ht="13.5">
      <c r="B309" s="246"/>
      <c r="C309" s="247"/>
      <c r="D309" s="233" t="s">
        <v>164</v>
      </c>
      <c r="E309" s="248" t="s">
        <v>21</v>
      </c>
      <c r="F309" s="249" t="s">
        <v>445</v>
      </c>
      <c r="G309" s="247"/>
      <c r="H309" s="250">
        <v>76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AT309" s="256" t="s">
        <v>164</v>
      </c>
      <c r="AU309" s="256" t="s">
        <v>82</v>
      </c>
      <c r="AV309" s="12" t="s">
        <v>82</v>
      </c>
      <c r="AW309" s="12" t="s">
        <v>35</v>
      </c>
      <c r="AX309" s="12" t="s">
        <v>72</v>
      </c>
      <c r="AY309" s="256" t="s">
        <v>152</v>
      </c>
    </row>
    <row r="310" spans="2:51" s="14" customFormat="1" ht="13.5">
      <c r="B310" s="268"/>
      <c r="C310" s="269"/>
      <c r="D310" s="233" t="s">
        <v>164</v>
      </c>
      <c r="E310" s="270" t="s">
        <v>21</v>
      </c>
      <c r="F310" s="271" t="s">
        <v>176</v>
      </c>
      <c r="G310" s="269"/>
      <c r="H310" s="272">
        <v>750.16</v>
      </c>
      <c r="I310" s="273"/>
      <c r="J310" s="269"/>
      <c r="K310" s="269"/>
      <c r="L310" s="274"/>
      <c r="M310" s="275"/>
      <c r="N310" s="276"/>
      <c r="O310" s="276"/>
      <c r="P310" s="276"/>
      <c r="Q310" s="276"/>
      <c r="R310" s="276"/>
      <c r="S310" s="276"/>
      <c r="T310" s="277"/>
      <c r="AT310" s="278" t="s">
        <v>164</v>
      </c>
      <c r="AU310" s="278" t="s">
        <v>82</v>
      </c>
      <c r="AV310" s="14" t="s">
        <v>160</v>
      </c>
      <c r="AW310" s="14" t="s">
        <v>35</v>
      </c>
      <c r="AX310" s="14" t="s">
        <v>80</v>
      </c>
      <c r="AY310" s="278" t="s">
        <v>152</v>
      </c>
    </row>
    <row r="311" spans="2:63" s="10" customFormat="1" ht="29.85" customHeight="1">
      <c r="B311" s="205"/>
      <c r="C311" s="206"/>
      <c r="D311" s="207" t="s">
        <v>71</v>
      </c>
      <c r="E311" s="219" t="s">
        <v>446</v>
      </c>
      <c r="F311" s="219" t="s">
        <v>447</v>
      </c>
      <c r="G311" s="206"/>
      <c r="H311" s="206"/>
      <c r="I311" s="209"/>
      <c r="J311" s="220">
        <f>BK311</f>
        <v>0</v>
      </c>
      <c r="K311" s="206"/>
      <c r="L311" s="211"/>
      <c r="M311" s="212"/>
      <c r="N311" s="213"/>
      <c r="O311" s="213"/>
      <c r="P311" s="214">
        <f>SUM(P312:P319)</f>
        <v>0</v>
      </c>
      <c r="Q311" s="213"/>
      <c r="R311" s="214">
        <f>SUM(R312:R319)</f>
        <v>0.07220000000000001</v>
      </c>
      <c r="S311" s="213"/>
      <c r="T311" s="215">
        <f>SUM(T312:T319)</f>
        <v>0</v>
      </c>
      <c r="AR311" s="216" t="s">
        <v>80</v>
      </c>
      <c r="AT311" s="217" t="s">
        <v>71</v>
      </c>
      <c r="AU311" s="217" t="s">
        <v>80</v>
      </c>
      <c r="AY311" s="216" t="s">
        <v>152</v>
      </c>
      <c r="BK311" s="218">
        <f>SUM(BK312:BK319)</f>
        <v>0</v>
      </c>
    </row>
    <row r="312" spans="2:65" s="1" customFormat="1" ht="16.5" customHeight="1">
      <c r="B312" s="46"/>
      <c r="C312" s="221" t="s">
        <v>448</v>
      </c>
      <c r="D312" s="221" t="s">
        <v>155</v>
      </c>
      <c r="E312" s="222" t="s">
        <v>449</v>
      </c>
      <c r="F312" s="223" t="s">
        <v>450</v>
      </c>
      <c r="G312" s="224" t="s">
        <v>192</v>
      </c>
      <c r="H312" s="225">
        <v>905</v>
      </c>
      <c r="I312" s="226"/>
      <c r="J312" s="227">
        <f>ROUND(I312*H312,2)</f>
        <v>0</v>
      </c>
      <c r="K312" s="223" t="s">
        <v>159</v>
      </c>
      <c r="L312" s="72"/>
      <c r="M312" s="228" t="s">
        <v>21</v>
      </c>
      <c r="N312" s="229" t="s">
        <v>43</v>
      </c>
      <c r="O312" s="47"/>
      <c r="P312" s="230">
        <f>O312*H312</f>
        <v>0</v>
      </c>
      <c r="Q312" s="230">
        <v>4E-05</v>
      </c>
      <c r="R312" s="230">
        <f>Q312*H312</f>
        <v>0.0362</v>
      </c>
      <c r="S312" s="230">
        <v>0</v>
      </c>
      <c r="T312" s="231">
        <f>S312*H312</f>
        <v>0</v>
      </c>
      <c r="AR312" s="24" t="s">
        <v>160</v>
      </c>
      <c r="AT312" s="24" t="s">
        <v>155</v>
      </c>
      <c r="AU312" s="24" t="s">
        <v>82</v>
      </c>
      <c r="AY312" s="24" t="s">
        <v>152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4" t="s">
        <v>80</v>
      </c>
      <c r="BK312" s="232">
        <f>ROUND(I312*H312,2)</f>
        <v>0</v>
      </c>
      <c r="BL312" s="24" t="s">
        <v>160</v>
      </c>
      <c r="BM312" s="24" t="s">
        <v>451</v>
      </c>
    </row>
    <row r="313" spans="2:47" s="1" customFormat="1" ht="13.5">
      <c r="B313" s="46"/>
      <c r="C313" s="74"/>
      <c r="D313" s="233" t="s">
        <v>162</v>
      </c>
      <c r="E313" s="74"/>
      <c r="F313" s="234" t="s">
        <v>452</v>
      </c>
      <c r="G313" s="74"/>
      <c r="H313" s="74"/>
      <c r="I313" s="191"/>
      <c r="J313" s="74"/>
      <c r="K313" s="74"/>
      <c r="L313" s="72"/>
      <c r="M313" s="235"/>
      <c r="N313" s="47"/>
      <c r="O313" s="47"/>
      <c r="P313" s="47"/>
      <c r="Q313" s="47"/>
      <c r="R313" s="47"/>
      <c r="S313" s="47"/>
      <c r="T313" s="95"/>
      <c r="AT313" s="24" t="s">
        <v>162</v>
      </c>
      <c r="AU313" s="24" t="s">
        <v>82</v>
      </c>
    </row>
    <row r="314" spans="2:65" s="1" customFormat="1" ht="16.5" customHeight="1">
      <c r="B314" s="46"/>
      <c r="C314" s="221" t="s">
        <v>453</v>
      </c>
      <c r="D314" s="221" t="s">
        <v>155</v>
      </c>
      <c r="E314" s="222" t="s">
        <v>454</v>
      </c>
      <c r="F314" s="223" t="s">
        <v>455</v>
      </c>
      <c r="G314" s="224" t="s">
        <v>192</v>
      </c>
      <c r="H314" s="225">
        <v>150</v>
      </c>
      <c r="I314" s="226"/>
      <c r="J314" s="227">
        <f>ROUND(I314*H314,2)</f>
        <v>0</v>
      </c>
      <c r="K314" s="223" t="s">
        <v>159</v>
      </c>
      <c r="L314" s="72"/>
      <c r="M314" s="228" t="s">
        <v>21</v>
      </c>
      <c r="N314" s="229" t="s">
        <v>43</v>
      </c>
      <c r="O314" s="47"/>
      <c r="P314" s="230">
        <f>O314*H314</f>
        <v>0</v>
      </c>
      <c r="Q314" s="230">
        <v>0.00024</v>
      </c>
      <c r="R314" s="230">
        <f>Q314*H314</f>
        <v>0.036000000000000004</v>
      </c>
      <c r="S314" s="230">
        <v>0</v>
      </c>
      <c r="T314" s="231">
        <f>S314*H314</f>
        <v>0</v>
      </c>
      <c r="AR314" s="24" t="s">
        <v>160</v>
      </c>
      <c r="AT314" s="24" t="s">
        <v>155</v>
      </c>
      <c r="AU314" s="24" t="s">
        <v>82</v>
      </c>
      <c r="AY314" s="24" t="s">
        <v>152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24" t="s">
        <v>80</v>
      </c>
      <c r="BK314" s="232">
        <f>ROUND(I314*H314,2)</f>
        <v>0</v>
      </c>
      <c r="BL314" s="24" t="s">
        <v>160</v>
      </c>
      <c r="BM314" s="24" t="s">
        <v>456</v>
      </c>
    </row>
    <row r="315" spans="2:47" s="1" customFormat="1" ht="13.5">
      <c r="B315" s="46"/>
      <c r="C315" s="74"/>
      <c r="D315" s="233" t="s">
        <v>162</v>
      </c>
      <c r="E315" s="74"/>
      <c r="F315" s="234" t="s">
        <v>457</v>
      </c>
      <c r="G315" s="74"/>
      <c r="H315" s="74"/>
      <c r="I315" s="191"/>
      <c r="J315" s="74"/>
      <c r="K315" s="74"/>
      <c r="L315" s="72"/>
      <c r="M315" s="235"/>
      <c r="N315" s="47"/>
      <c r="O315" s="47"/>
      <c r="P315" s="47"/>
      <c r="Q315" s="47"/>
      <c r="R315" s="47"/>
      <c r="S315" s="47"/>
      <c r="T315" s="95"/>
      <c r="AT315" s="24" t="s">
        <v>162</v>
      </c>
      <c r="AU315" s="24" t="s">
        <v>82</v>
      </c>
    </row>
    <row r="316" spans="2:51" s="12" customFormat="1" ht="13.5">
      <c r="B316" s="246"/>
      <c r="C316" s="247"/>
      <c r="D316" s="233" t="s">
        <v>164</v>
      </c>
      <c r="E316" s="248" t="s">
        <v>21</v>
      </c>
      <c r="F316" s="249" t="s">
        <v>458</v>
      </c>
      <c r="G316" s="247"/>
      <c r="H316" s="250">
        <v>150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AT316" s="256" t="s">
        <v>164</v>
      </c>
      <c r="AU316" s="256" t="s">
        <v>82</v>
      </c>
      <c r="AV316" s="12" t="s">
        <v>82</v>
      </c>
      <c r="AW316" s="12" t="s">
        <v>35</v>
      </c>
      <c r="AX316" s="12" t="s">
        <v>80</v>
      </c>
      <c r="AY316" s="256" t="s">
        <v>152</v>
      </c>
    </row>
    <row r="317" spans="2:65" s="1" customFormat="1" ht="16.5" customHeight="1">
      <c r="B317" s="46"/>
      <c r="C317" s="221" t="s">
        <v>459</v>
      </c>
      <c r="D317" s="221" t="s">
        <v>155</v>
      </c>
      <c r="E317" s="222" t="s">
        <v>460</v>
      </c>
      <c r="F317" s="223" t="s">
        <v>461</v>
      </c>
      <c r="G317" s="224" t="s">
        <v>192</v>
      </c>
      <c r="H317" s="225">
        <v>150</v>
      </c>
      <c r="I317" s="226"/>
      <c r="J317" s="227">
        <f>ROUND(I317*H317,2)</f>
        <v>0</v>
      </c>
      <c r="K317" s="223" t="s">
        <v>159</v>
      </c>
      <c r="L317" s="72"/>
      <c r="M317" s="228" t="s">
        <v>21</v>
      </c>
      <c r="N317" s="229" t="s">
        <v>43</v>
      </c>
      <c r="O317" s="47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AR317" s="24" t="s">
        <v>160</v>
      </c>
      <c r="AT317" s="24" t="s">
        <v>155</v>
      </c>
      <c r="AU317" s="24" t="s">
        <v>82</v>
      </c>
      <c r="AY317" s="24" t="s">
        <v>152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4" t="s">
        <v>80</v>
      </c>
      <c r="BK317" s="232">
        <f>ROUND(I317*H317,2)</f>
        <v>0</v>
      </c>
      <c r="BL317" s="24" t="s">
        <v>160</v>
      </c>
      <c r="BM317" s="24" t="s">
        <v>462</v>
      </c>
    </row>
    <row r="318" spans="2:47" s="1" customFormat="1" ht="13.5">
      <c r="B318" s="46"/>
      <c r="C318" s="74"/>
      <c r="D318" s="233" t="s">
        <v>162</v>
      </c>
      <c r="E318" s="74"/>
      <c r="F318" s="234" t="s">
        <v>463</v>
      </c>
      <c r="G318" s="74"/>
      <c r="H318" s="74"/>
      <c r="I318" s="191"/>
      <c r="J318" s="74"/>
      <c r="K318" s="74"/>
      <c r="L318" s="72"/>
      <c r="M318" s="235"/>
      <c r="N318" s="47"/>
      <c r="O318" s="47"/>
      <c r="P318" s="47"/>
      <c r="Q318" s="47"/>
      <c r="R318" s="47"/>
      <c r="S318" s="47"/>
      <c r="T318" s="95"/>
      <c r="AT318" s="24" t="s">
        <v>162</v>
      </c>
      <c r="AU318" s="24" t="s">
        <v>82</v>
      </c>
    </row>
    <row r="319" spans="2:51" s="12" customFormat="1" ht="13.5">
      <c r="B319" s="246"/>
      <c r="C319" s="247"/>
      <c r="D319" s="233" t="s">
        <v>164</v>
      </c>
      <c r="E319" s="248" t="s">
        <v>21</v>
      </c>
      <c r="F319" s="249" t="s">
        <v>464</v>
      </c>
      <c r="G319" s="247"/>
      <c r="H319" s="250">
        <v>150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AT319" s="256" t="s">
        <v>164</v>
      </c>
      <c r="AU319" s="256" t="s">
        <v>82</v>
      </c>
      <c r="AV319" s="12" t="s">
        <v>82</v>
      </c>
      <c r="AW319" s="12" t="s">
        <v>35</v>
      </c>
      <c r="AX319" s="12" t="s">
        <v>80</v>
      </c>
      <c r="AY319" s="256" t="s">
        <v>152</v>
      </c>
    </row>
    <row r="320" spans="2:63" s="10" customFormat="1" ht="29.85" customHeight="1">
      <c r="B320" s="205"/>
      <c r="C320" s="206"/>
      <c r="D320" s="207" t="s">
        <v>71</v>
      </c>
      <c r="E320" s="219" t="s">
        <v>465</v>
      </c>
      <c r="F320" s="219" t="s">
        <v>466</v>
      </c>
      <c r="G320" s="206"/>
      <c r="H320" s="206"/>
      <c r="I320" s="209"/>
      <c r="J320" s="220">
        <f>BK320</f>
        <v>0</v>
      </c>
      <c r="K320" s="206"/>
      <c r="L320" s="211"/>
      <c r="M320" s="212"/>
      <c r="N320" s="213"/>
      <c r="O320" s="213"/>
      <c r="P320" s="214">
        <f>SUM(P321:P460)</f>
        <v>0</v>
      </c>
      <c r="Q320" s="213"/>
      <c r="R320" s="214">
        <f>SUM(R321:R460)</f>
        <v>0.001251</v>
      </c>
      <c r="S320" s="213"/>
      <c r="T320" s="215">
        <f>SUM(T321:T460)</f>
        <v>104.51519800000001</v>
      </c>
      <c r="AR320" s="216" t="s">
        <v>80</v>
      </c>
      <c r="AT320" s="217" t="s">
        <v>71</v>
      </c>
      <c r="AU320" s="217" t="s">
        <v>80</v>
      </c>
      <c r="AY320" s="216" t="s">
        <v>152</v>
      </c>
      <c r="BK320" s="218">
        <f>SUM(BK321:BK460)</f>
        <v>0</v>
      </c>
    </row>
    <row r="321" spans="2:65" s="1" customFormat="1" ht="16.5" customHeight="1">
      <c r="B321" s="46"/>
      <c r="C321" s="221" t="s">
        <v>467</v>
      </c>
      <c r="D321" s="221" t="s">
        <v>155</v>
      </c>
      <c r="E321" s="222" t="s">
        <v>468</v>
      </c>
      <c r="F321" s="223" t="s">
        <v>469</v>
      </c>
      <c r="G321" s="224" t="s">
        <v>192</v>
      </c>
      <c r="H321" s="225">
        <v>26.568</v>
      </c>
      <c r="I321" s="226"/>
      <c r="J321" s="227">
        <f>ROUND(I321*H321,2)</f>
        <v>0</v>
      </c>
      <c r="K321" s="223" t="s">
        <v>159</v>
      </c>
      <c r="L321" s="72"/>
      <c r="M321" s="228" t="s">
        <v>21</v>
      </c>
      <c r="N321" s="229" t="s">
        <v>43</v>
      </c>
      <c r="O321" s="47"/>
      <c r="P321" s="230">
        <f>O321*H321</f>
        <v>0</v>
      </c>
      <c r="Q321" s="230">
        <v>0</v>
      </c>
      <c r="R321" s="230">
        <f>Q321*H321</f>
        <v>0</v>
      </c>
      <c r="S321" s="230">
        <v>0.131</v>
      </c>
      <c r="T321" s="231">
        <f>S321*H321</f>
        <v>3.480408</v>
      </c>
      <c r="AR321" s="24" t="s">
        <v>160</v>
      </c>
      <c r="AT321" s="24" t="s">
        <v>155</v>
      </c>
      <c r="AU321" s="24" t="s">
        <v>82</v>
      </c>
      <c r="AY321" s="24" t="s">
        <v>152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24" t="s">
        <v>80</v>
      </c>
      <c r="BK321" s="232">
        <f>ROUND(I321*H321,2)</f>
        <v>0</v>
      </c>
      <c r="BL321" s="24" t="s">
        <v>160</v>
      </c>
      <c r="BM321" s="24" t="s">
        <v>470</v>
      </c>
    </row>
    <row r="322" spans="2:47" s="1" customFormat="1" ht="13.5">
      <c r="B322" s="46"/>
      <c r="C322" s="74"/>
      <c r="D322" s="233" t="s">
        <v>162</v>
      </c>
      <c r="E322" s="74"/>
      <c r="F322" s="234" t="s">
        <v>471</v>
      </c>
      <c r="G322" s="74"/>
      <c r="H322" s="74"/>
      <c r="I322" s="191"/>
      <c r="J322" s="74"/>
      <c r="K322" s="74"/>
      <c r="L322" s="72"/>
      <c r="M322" s="235"/>
      <c r="N322" s="47"/>
      <c r="O322" s="47"/>
      <c r="P322" s="47"/>
      <c r="Q322" s="47"/>
      <c r="R322" s="47"/>
      <c r="S322" s="47"/>
      <c r="T322" s="95"/>
      <c r="AT322" s="24" t="s">
        <v>162</v>
      </c>
      <c r="AU322" s="24" t="s">
        <v>82</v>
      </c>
    </row>
    <row r="323" spans="2:51" s="11" customFormat="1" ht="13.5">
      <c r="B323" s="236"/>
      <c r="C323" s="237"/>
      <c r="D323" s="233" t="s">
        <v>164</v>
      </c>
      <c r="E323" s="238" t="s">
        <v>21</v>
      </c>
      <c r="F323" s="239" t="s">
        <v>472</v>
      </c>
      <c r="G323" s="237"/>
      <c r="H323" s="238" t="s">
        <v>21</v>
      </c>
      <c r="I323" s="240"/>
      <c r="J323" s="237"/>
      <c r="K323" s="237"/>
      <c r="L323" s="241"/>
      <c r="M323" s="242"/>
      <c r="N323" s="243"/>
      <c r="O323" s="243"/>
      <c r="P323" s="243"/>
      <c r="Q323" s="243"/>
      <c r="R323" s="243"/>
      <c r="S323" s="243"/>
      <c r="T323" s="244"/>
      <c r="AT323" s="245" t="s">
        <v>164</v>
      </c>
      <c r="AU323" s="245" t="s">
        <v>82</v>
      </c>
      <c r="AV323" s="11" t="s">
        <v>80</v>
      </c>
      <c r="AW323" s="11" t="s">
        <v>35</v>
      </c>
      <c r="AX323" s="11" t="s">
        <v>72</v>
      </c>
      <c r="AY323" s="245" t="s">
        <v>152</v>
      </c>
    </row>
    <row r="324" spans="2:51" s="12" customFormat="1" ht="13.5">
      <c r="B324" s="246"/>
      <c r="C324" s="247"/>
      <c r="D324" s="233" t="s">
        <v>164</v>
      </c>
      <c r="E324" s="248" t="s">
        <v>21</v>
      </c>
      <c r="F324" s="249" t="s">
        <v>473</v>
      </c>
      <c r="G324" s="247"/>
      <c r="H324" s="250">
        <v>33.66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AT324" s="256" t="s">
        <v>164</v>
      </c>
      <c r="AU324" s="256" t="s">
        <v>82</v>
      </c>
      <c r="AV324" s="12" t="s">
        <v>82</v>
      </c>
      <c r="AW324" s="12" t="s">
        <v>35</v>
      </c>
      <c r="AX324" s="12" t="s">
        <v>72</v>
      </c>
      <c r="AY324" s="256" t="s">
        <v>152</v>
      </c>
    </row>
    <row r="325" spans="2:51" s="12" customFormat="1" ht="13.5">
      <c r="B325" s="246"/>
      <c r="C325" s="247"/>
      <c r="D325" s="233" t="s">
        <v>164</v>
      </c>
      <c r="E325" s="248" t="s">
        <v>21</v>
      </c>
      <c r="F325" s="249" t="s">
        <v>474</v>
      </c>
      <c r="G325" s="247"/>
      <c r="H325" s="250">
        <v>-7.092</v>
      </c>
      <c r="I325" s="251"/>
      <c r="J325" s="247"/>
      <c r="K325" s="247"/>
      <c r="L325" s="252"/>
      <c r="M325" s="253"/>
      <c r="N325" s="254"/>
      <c r="O325" s="254"/>
      <c r="P325" s="254"/>
      <c r="Q325" s="254"/>
      <c r="R325" s="254"/>
      <c r="S325" s="254"/>
      <c r="T325" s="255"/>
      <c r="AT325" s="256" t="s">
        <v>164</v>
      </c>
      <c r="AU325" s="256" t="s">
        <v>82</v>
      </c>
      <c r="AV325" s="12" t="s">
        <v>82</v>
      </c>
      <c r="AW325" s="12" t="s">
        <v>35</v>
      </c>
      <c r="AX325" s="12" t="s">
        <v>72</v>
      </c>
      <c r="AY325" s="256" t="s">
        <v>152</v>
      </c>
    </row>
    <row r="326" spans="2:51" s="14" customFormat="1" ht="13.5">
      <c r="B326" s="268"/>
      <c r="C326" s="269"/>
      <c r="D326" s="233" t="s">
        <v>164</v>
      </c>
      <c r="E326" s="270" t="s">
        <v>21</v>
      </c>
      <c r="F326" s="271" t="s">
        <v>176</v>
      </c>
      <c r="G326" s="269"/>
      <c r="H326" s="272">
        <v>26.568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AT326" s="278" t="s">
        <v>164</v>
      </c>
      <c r="AU326" s="278" t="s">
        <v>82</v>
      </c>
      <c r="AV326" s="14" t="s">
        <v>160</v>
      </c>
      <c r="AW326" s="14" t="s">
        <v>35</v>
      </c>
      <c r="AX326" s="14" t="s">
        <v>80</v>
      </c>
      <c r="AY326" s="278" t="s">
        <v>152</v>
      </c>
    </row>
    <row r="327" spans="2:65" s="1" customFormat="1" ht="16.5" customHeight="1">
      <c r="B327" s="46"/>
      <c r="C327" s="221" t="s">
        <v>475</v>
      </c>
      <c r="D327" s="221" t="s">
        <v>155</v>
      </c>
      <c r="E327" s="222" t="s">
        <v>476</v>
      </c>
      <c r="F327" s="223" t="s">
        <v>477</v>
      </c>
      <c r="G327" s="224" t="s">
        <v>192</v>
      </c>
      <c r="H327" s="225">
        <v>166.058</v>
      </c>
      <c r="I327" s="226"/>
      <c r="J327" s="227">
        <f>ROUND(I327*H327,2)</f>
        <v>0</v>
      </c>
      <c r="K327" s="223" t="s">
        <v>159</v>
      </c>
      <c r="L327" s="72"/>
      <c r="M327" s="228" t="s">
        <v>21</v>
      </c>
      <c r="N327" s="229" t="s">
        <v>43</v>
      </c>
      <c r="O327" s="47"/>
      <c r="P327" s="230">
        <f>O327*H327</f>
        <v>0</v>
      </c>
      <c r="Q327" s="230">
        <v>0</v>
      </c>
      <c r="R327" s="230">
        <f>Q327*H327</f>
        <v>0</v>
      </c>
      <c r="S327" s="230">
        <v>0.261</v>
      </c>
      <c r="T327" s="231">
        <f>S327*H327</f>
        <v>43.341138</v>
      </c>
      <c r="AR327" s="24" t="s">
        <v>160</v>
      </c>
      <c r="AT327" s="24" t="s">
        <v>155</v>
      </c>
      <c r="AU327" s="24" t="s">
        <v>82</v>
      </c>
      <c r="AY327" s="24" t="s">
        <v>152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4" t="s">
        <v>80</v>
      </c>
      <c r="BK327" s="232">
        <f>ROUND(I327*H327,2)</f>
        <v>0</v>
      </c>
      <c r="BL327" s="24" t="s">
        <v>160</v>
      </c>
      <c r="BM327" s="24" t="s">
        <v>478</v>
      </c>
    </row>
    <row r="328" spans="2:47" s="1" customFormat="1" ht="13.5">
      <c r="B328" s="46"/>
      <c r="C328" s="74"/>
      <c r="D328" s="233" t="s">
        <v>162</v>
      </c>
      <c r="E328" s="74"/>
      <c r="F328" s="234" t="s">
        <v>479</v>
      </c>
      <c r="G328" s="74"/>
      <c r="H328" s="74"/>
      <c r="I328" s="191"/>
      <c r="J328" s="74"/>
      <c r="K328" s="74"/>
      <c r="L328" s="72"/>
      <c r="M328" s="235"/>
      <c r="N328" s="47"/>
      <c r="O328" s="47"/>
      <c r="P328" s="47"/>
      <c r="Q328" s="47"/>
      <c r="R328" s="47"/>
      <c r="S328" s="47"/>
      <c r="T328" s="95"/>
      <c r="AT328" s="24" t="s">
        <v>162</v>
      </c>
      <c r="AU328" s="24" t="s">
        <v>82</v>
      </c>
    </row>
    <row r="329" spans="2:51" s="11" customFormat="1" ht="13.5">
      <c r="B329" s="236"/>
      <c r="C329" s="237"/>
      <c r="D329" s="233" t="s">
        <v>164</v>
      </c>
      <c r="E329" s="238" t="s">
        <v>21</v>
      </c>
      <c r="F329" s="239" t="s">
        <v>401</v>
      </c>
      <c r="G329" s="237"/>
      <c r="H329" s="238" t="s">
        <v>21</v>
      </c>
      <c r="I329" s="240"/>
      <c r="J329" s="237"/>
      <c r="K329" s="237"/>
      <c r="L329" s="241"/>
      <c r="M329" s="242"/>
      <c r="N329" s="243"/>
      <c r="O329" s="243"/>
      <c r="P329" s="243"/>
      <c r="Q329" s="243"/>
      <c r="R329" s="243"/>
      <c r="S329" s="243"/>
      <c r="T329" s="244"/>
      <c r="AT329" s="245" t="s">
        <v>164</v>
      </c>
      <c r="AU329" s="245" t="s">
        <v>82</v>
      </c>
      <c r="AV329" s="11" t="s">
        <v>80</v>
      </c>
      <c r="AW329" s="11" t="s">
        <v>35</v>
      </c>
      <c r="AX329" s="11" t="s">
        <v>72</v>
      </c>
      <c r="AY329" s="245" t="s">
        <v>152</v>
      </c>
    </row>
    <row r="330" spans="2:51" s="12" customFormat="1" ht="13.5">
      <c r="B330" s="246"/>
      <c r="C330" s="247"/>
      <c r="D330" s="233" t="s">
        <v>164</v>
      </c>
      <c r="E330" s="248" t="s">
        <v>21</v>
      </c>
      <c r="F330" s="249" t="s">
        <v>480</v>
      </c>
      <c r="G330" s="247"/>
      <c r="H330" s="250">
        <v>5.753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AT330" s="256" t="s">
        <v>164</v>
      </c>
      <c r="AU330" s="256" t="s">
        <v>82</v>
      </c>
      <c r="AV330" s="12" t="s">
        <v>82</v>
      </c>
      <c r="AW330" s="12" t="s">
        <v>35</v>
      </c>
      <c r="AX330" s="12" t="s">
        <v>72</v>
      </c>
      <c r="AY330" s="256" t="s">
        <v>152</v>
      </c>
    </row>
    <row r="331" spans="2:51" s="12" customFormat="1" ht="13.5">
      <c r="B331" s="246"/>
      <c r="C331" s="247"/>
      <c r="D331" s="233" t="s">
        <v>164</v>
      </c>
      <c r="E331" s="248" t="s">
        <v>21</v>
      </c>
      <c r="F331" s="249" t="s">
        <v>481</v>
      </c>
      <c r="G331" s="247"/>
      <c r="H331" s="250">
        <v>5.064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AT331" s="256" t="s">
        <v>164</v>
      </c>
      <c r="AU331" s="256" t="s">
        <v>82</v>
      </c>
      <c r="AV331" s="12" t="s">
        <v>82</v>
      </c>
      <c r="AW331" s="12" t="s">
        <v>35</v>
      </c>
      <c r="AX331" s="12" t="s">
        <v>72</v>
      </c>
      <c r="AY331" s="256" t="s">
        <v>152</v>
      </c>
    </row>
    <row r="332" spans="2:51" s="11" customFormat="1" ht="13.5">
      <c r="B332" s="236"/>
      <c r="C332" s="237"/>
      <c r="D332" s="233" t="s">
        <v>164</v>
      </c>
      <c r="E332" s="238" t="s">
        <v>21</v>
      </c>
      <c r="F332" s="239" t="s">
        <v>482</v>
      </c>
      <c r="G332" s="237"/>
      <c r="H332" s="238" t="s">
        <v>21</v>
      </c>
      <c r="I332" s="240"/>
      <c r="J332" s="237"/>
      <c r="K332" s="237"/>
      <c r="L332" s="241"/>
      <c r="M332" s="242"/>
      <c r="N332" s="243"/>
      <c r="O332" s="243"/>
      <c r="P332" s="243"/>
      <c r="Q332" s="243"/>
      <c r="R332" s="243"/>
      <c r="S332" s="243"/>
      <c r="T332" s="244"/>
      <c r="AT332" s="245" t="s">
        <v>164</v>
      </c>
      <c r="AU332" s="245" t="s">
        <v>82</v>
      </c>
      <c r="AV332" s="11" t="s">
        <v>80</v>
      </c>
      <c r="AW332" s="11" t="s">
        <v>35</v>
      </c>
      <c r="AX332" s="11" t="s">
        <v>72</v>
      </c>
      <c r="AY332" s="245" t="s">
        <v>152</v>
      </c>
    </row>
    <row r="333" spans="2:51" s="12" customFormat="1" ht="13.5">
      <c r="B333" s="246"/>
      <c r="C333" s="247"/>
      <c r="D333" s="233" t="s">
        <v>164</v>
      </c>
      <c r="E333" s="248" t="s">
        <v>21</v>
      </c>
      <c r="F333" s="249" t="s">
        <v>210</v>
      </c>
      <c r="G333" s="247"/>
      <c r="H333" s="250">
        <v>85.305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AT333" s="256" t="s">
        <v>164</v>
      </c>
      <c r="AU333" s="256" t="s">
        <v>82</v>
      </c>
      <c r="AV333" s="12" t="s">
        <v>82</v>
      </c>
      <c r="AW333" s="12" t="s">
        <v>35</v>
      </c>
      <c r="AX333" s="12" t="s">
        <v>72</v>
      </c>
      <c r="AY333" s="256" t="s">
        <v>152</v>
      </c>
    </row>
    <row r="334" spans="2:51" s="11" customFormat="1" ht="13.5">
      <c r="B334" s="236"/>
      <c r="C334" s="237"/>
      <c r="D334" s="233" t="s">
        <v>164</v>
      </c>
      <c r="E334" s="238" t="s">
        <v>21</v>
      </c>
      <c r="F334" s="239" t="s">
        <v>483</v>
      </c>
      <c r="G334" s="237"/>
      <c r="H334" s="238" t="s">
        <v>21</v>
      </c>
      <c r="I334" s="240"/>
      <c r="J334" s="237"/>
      <c r="K334" s="237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164</v>
      </c>
      <c r="AU334" s="245" t="s">
        <v>82</v>
      </c>
      <c r="AV334" s="11" t="s">
        <v>80</v>
      </c>
      <c r="AW334" s="11" t="s">
        <v>35</v>
      </c>
      <c r="AX334" s="11" t="s">
        <v>72</v>
      </c>
      <c r="AY334" s="245" t="s">
        <v>152</v>
      </c>
    </row>
    <row r="335" spans="2:51" s="12" customFormat="1" ht="13.5">
      <c r="B335" s="246"/>
      <c r="C335" s="247"/>
      <c r="D335" s="233" t="s">
        <v>164</v>
      </c>
      <c r="E335" s="248" t="s">
        <v>21</v>
      </c>
      <c r="F335" s="249" t="s">
        <v>213</v>
      </c>
      <c r="G335" s="247"/>
      <c r="H335" s="250">
        <v>3.96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AT335" s="256" t="s">
        <v>164</v>
      </c>
      <c r="AU335" s="256" t="s">
        <v>82</v>
      </c>
      <c r="AV335" s="12" t="s">
        <v>82</v>
      </c>
      <c r="AW335" s="12" t="s">
        <v>35</v>
      </c>
      <c r="AX335" s="12" t="s">
        <v>72</v>
      </c>
      <c r="AY335" s="256" t="s">
        <v>152</v>
      </c>
    </row>
    <row r="336" spans="2:51" s="11" customFormat="1" ht="13.5">
      <c r="B336" s="236"/>
      <c r="C336" s="237"/>
      <c r="D336" s="233" t="s">
        <v>164</v>
      </c>
      <c r="E336" s="238" t="s">
        <v>21</v>
      </c>
      <c r="F336" s="239" t="s">
        <v>403</v>
      </c>
      <c r="G336" s="237"/>
      <c r="H336" s="238" t="s">
        <v>21</v>
      </c>
      <c r="I336" s="240"/>
      <c r="J336" s="237"/>
      <c r="K336" s="237"/>
      <c r="L336" s="241"/>
      <c r="M336" s="242"/>
      <c r="N336" s="243"/>
      <c r="O336" s="243"/>
      <c r="P336" s="243"/>
      <c r="Q336" s="243"/>
      <c r="R336" s="243"/>
      <c r="S336" s="243"/>
      <c r="T336" s="244"/>
      <c r="AT336" s="245" t="s">
        <v>164</v>
      </c>
      <c r="AU336" s="245" t="s">
        <v>82</v>
      </c>
      <c r="AV336" s="11" t="s">
        <v>80</v>
      </c>
      <c r="AW336" s="11" t="s">
        <v>35</v>
      </c>
      <c r="AX336" s="11" t="s">
        <v>72</v>
      </c>
      <c r="AY336" s="245" t="s">
        <v>152</v>
      </c>
    </row>
    <row r="337" spans="2:51" s="12" customFormat="1" ht="13.5">
      <c r="B337" s="246"/>
      <c r="C337" s="247"/>
      <c r="D337" s="233" t="s">
        <v>164</v>
      </c>
      <c r="E337" s="248" t="s">
        <v>21</v>
      </c>
      <c r="F337" s="249" t="s">
        <v>484</v>
      </c>
      <c r="G337" s="247"/>
      <c r="H337" s="250">
        <v>68.64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AT337" s="256" t="s">
        <v>164</v>
      </c>
      <c r="AU337" s="256" t="s">
        <v>82</v>
      </c>
      <c r="AV337" s="12" t="s">
        <v>82</v>
      </c>
      <c r="AW337" s="12" t="s">
        <v>35</v>
      </c>
      <c r="AX337" s="12" t="s">
        <v>72</v>
      </c>
      <c r="AY337" s="256" t="s">
        <v>152</v>
      </c>
    </row>
    <row r="338" spans="2:51" s="12" customFormat="1" ht="13.5">
      <c r="B338" s="246"/>
      <c r="C338" s="247"/>
      <c r="D338" s="233" t="s">
        <v>164</v>
      </c>
      <c r="E338" s="248" t="s">
        <v>21</v>
      </c>
      <c r="F338" s="249" t="s">
        <v>485</v>
      </c>
      <c r="G338" s="247"/>
      <c r="H338" s="250">
        <v>-8.274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AT338" s="256" t="s">
        <v>164</v>
      </c>
      <c r="AU338" s="256" t="s">
        <v>82</v>
      </c>
      <c r="AV338" s="12" t="s">
        <v>82</v>
      </c>
      <c r="AW338" s="12" t="s">
        <v>35</v>
      </c>
      <c r="AX338" s="12" t="s">
        <v>72</v>
      </c>
      <c r="AY338" s="256" t="s">
        <v>152</v>
      </c>
    </row>
    <row r="339" spans="2:51" s="11" customFormat="1" ht="13.5">
      <c r="B339" s="236"/>
      <c r="C339" s="237"/>
      <c r="D339" s="233" t="s">
        <v>164</v>
      </c>
      <c r="E339" s="238" t="s">
        <v>21</v>
      </c>
      <c r="F339" s="239" t="s">
        <v>486</v>
      </c>
      <c r="G339" s="237"/>
      <c r="H339" s="238" t="s">
        <v>21</v>
      </c>
      <c r="I339" s="240"/>
      <c r="J339" s="237"/>
      <c r="K339" s="237"/>
      <c r="L339" s="241"/>
      <c r="M339" s="242"/>
      <c r="N339" s="243"/>
      <c r="O339" s="243"/>
      <c r="P339" s="243"/>
      <c r="Q339" s="243"/>
      <c r="R339" s="243"/>
      <c r="S339" s="243"/>
      <c r="T339" s="244"/>
      <c r="AT339" s="245" t="s">
        <v>164</v>
      </c>
      <c r="AU339" s="245" t="s">
        <v>82</v>
      </c>
      <c r="AV339" s="11" t="s">
        <v>80</v>
      </c>
      <c r="AW339" s="11" t="s">
        <v>35</v>
      </c>
      <c r="AX339" s="11" t="s">
        <v>72</v>
      </c>
      <c r="AY339" s="245" t="s">
        <v>152</v>
      </c>
    </row>
    <row r="340" spans="2:51" s="12" customFormat="1" ht="13.5">
      <c r="B340" s="246"/>
      <c r="C340" s="247"/>
      <c r="D340" s="233" t="s">
        <v>164</v>
      </c>
      <c r="E340" s="248" t="s">
        <v>21</v>
      </c>
      <c r="F340" s="249" t="s">
        <v>219</v>
      </c>
      <c r="G340" s="247"/>
      <c r="H340" s="250">
        <v>5.61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AT340" s="256" t="s">
        <v>164</v>
      </c>
      <c r="AU340" s="256" t="s">
        <v>82</v>
      </c>
      <c r="AV340" s="12" t="s">
        <v>82</v>
      </c>
      <c r="AW340" s="12" t="s">
        <v>35</v>
      </c>
      <c r="AX340" s="12" t="s">
        <v>72</v>
      </c>
      <c r="AY340" s="256" t="s">
        <v>152</v>
      </c>
    </row>
    <row r="341" spans="2:51" s="14" customFormat="1" ht="13.5">
      <c r="B341" s="268"/>
      <c r="C341" s="269"/>
      <c r="D341" s="233" t="s">
        <v>164</v>
      </c>
      <c r="E341" s="270" t="s">
        <v>21</v>
      </c>
      <c r="F341" s="271" t="s">
        <v>176</v>
      </c>
      <c r="G341" s="269"/>
      <c r="H341" s="272">
        <v>166.058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AT341" s="278" t="s">
        <v>164</v>
      </c>
      <c r="AU341" s="278" t="s">
        <v>82</v>
      </c>
      <c r="AV341" s="14" t="s">
        <v>160</v>
      </c>
      <c r="AW341" s="14" t="s">
        <v>35</v>
      </c>
      <c r="AX341" s="14" t="s">
        <v>80</v>
      </c>
      <c r="AY341" s="278" t="s">
        <v>152</v>
      </c>
    </row>
    <row r="342" spans="2:65" s="1" customFormat="1" ht="16.5" customHeight="1">
      <c r="B342" s="46"/>
      <c r="C342" s="221" t="s">
        <v>487</v>
      </c>
      <c r="D342" s="221" t="s">
        <v>155</v>
      </c>
      <c r="E342" s="222" t="s">
        <v>488</v>
      </c>
      <c r="F342" s="223" t="s">
        <v>489</v>
      </c>
      <c r="G342" s="224" t="s">
        <v>192</v>
      </c>
      <c r="H342" s="225">
        <v>26.595</v>
      </c>
      <c r="I342" s="226"/>
      <c r="J342" s="227">
        <f>ROUND(I342*H342,2)</f>
        <v>0</v>
      </c>
      <c r="K342" s="223" t="s">
        <v>159</v>
      </c>
      <c r="L342" s="72"/>
      <c r="M342" s="228" t="s">
        <v>21</v>
      </c>
      <c r="N342" s="229" t="s">
        <v>43</v>
      </c>
      <c r="O342" s="47"/>
      <c r="P342" s="230">
        <f>O342*H342</f>
        <v>0</v>
      </c>
      <c r="Q342" s="230">
        <v>0</v>
      </c>
      <c r="R342" s="230">
        <f>Q342*H342</f>
        <v>0</v>
      </c>
      <c r="S342" s="230">
        <v>0.076</v>
      </c>
      <c r="T342" s="231">
        <f>S342*H342</f>
        <v>2.02122</v>
      </c>
      <c r="AR342" s="24" t="s">
        <v>160</v>
      </c>
      <c r="AT342" s="24" t="s">
        <v>155</v>
      </c>
      <c r="AU342" s="24" t="s">
        <v>82</v>
      </c>
      <c r="AY342" s="24" t="s">
        <v>152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4" t="s">
        <v>80</v>
      </c>
      <c r="BK342" s="232">
        <f>ROUND(I342*H342,2)</f>
        <v>0</v>
      </c>
      <c r="BL342" s="24" t="s">
        <v>160</v>
      </c>
      <c r="BM342" s="24" t="s">
        <v>490</v>
      </c>
    </row>
    <row r="343" spans="2:47" s="1" customFormat="1" ht="13.5">
      <c r="B343" s="46"/>
      <c r="C343" s="74"/>
      <c r="D343" s="233" t="s">
        <v>162</v>
      </c>
      <c r="E343" s="74"/>
      <c r="F343" s="234" t="s">
        <v>491</v>
      </c>
      <c r="G343" s="74"/>
      <c r="H343" s="74"/>
      <c r="I343" s="191"/>
      <c r="J343" s="74"/>
      <c r="K343" s="74"/>
      <c r="L343" s="72"/>
      <c r="M343" s="235"/>
      <c r="N343" s="47"/>
      <c r="O343" s="47"/>
      <c r="P343" s="47"/>
      <c r="Q343" s="47"/>
      <c r="R343" s="47"/>
      <c r="S343" s="47"/>
      <c r="T343" s="95"/>
      <c r="AT343" s="24" t="s">
        <v>162</v>
      </c>
      <c r="AU343" s="24" t="s">
        <v>82</v>
      </c>
    </row>
    <row r="344" spans="2:51" s="12" customFormat="1" ht="13.5">
      <c r="B344" s="246"/>
      <c r="C344" s="247"/>
      <c r="D344" s="233" t="s">
        <v>164</v>
      </c>
      <c r="E344" s="248" t="s">
        <v>21</v>
      </c>
      <c r="F344" s="249" t="s">
        <v>492</v>
      </c>
      <c r="G344" s="247"/>
      <c r="H344" s="250">
        <v>26.595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AT344" s="256" t="s">
        <v>164</v>
      </c>
      <c r="AU344" s="256" t="s">
        <v>82</v>
      </c>
      <c r="AV344" s="12" t="s">
        <v>82</v>
      </c>
      <c r="AW344" s="12" t="s">
        <v>35</v>
      </c>
      <c r="AX344" s="12" t="s">
        <v>80</v>
      </c>
      <c r="AY344" s="256" t="s">
        <v>152</v>
      </c>
    </row>
    <row r="345" spans="2:65" s="1" customFormat="1" ht="16.5" customHeight="1">
      <c r="B345" s="46"/>
      <c r="C345" s="221" t="s">
        <v>493</v>
      </c>
      <c r="D345" s="221" t="s">
        <v>155</v>
      </c>
      <c r="E345" s="222" t="s">
        <v>494</v>
      </c>
      <c r="F345" s="223" t="s">
        <v>495</v>
      </c>
      <c r="G345" s="224" t="s">
        <v>192</v>
      </c>
      <c r="H345" s="225">
        <v>9.358</v>
      </c>
      <c r="I345" s="226"/>
      <c r="J345" s="227">
        <f>ROUND(I345*H345,2)</f>
        <v>0</v>
      </c>
      <c r="K345" s="223" t="s">
        <v>159</v>
      </c>
      <c r="L345" s="72"/>
      <c r="M345" s="228" t="s">
        <v>21</v>
      </c>
      <c r="N345" s="229" t="s">
        <v>43</v>
      </c>
      <c r="O345" s="47"/>
      <c r="P345" s="230">
        <f>O345*H345</f>
        <v>0</v>
      </c>
      <c r="Q345" s="230">
        <v>0</v>
      </c>
      <c r="R345" s="230">
        <f>Q345*H345</f>
        <v>0</v>
      </c>
      <c r="S345" s="230">
        <v>0.063</v>
      </c>
      <c r="T345" s="231">
        <f>S345*H345</f>
        <v>0.589554</v>
      </c>
      <c r="AR345" s="24" t="s">
        <v>160</v>
      </c>
      <c r="AT345" s="24" t="s">
        <v>155</v>
      </c>
      <c r="AU345" s="24" t="s">
        <v>82</v>
      </c>
      <c r="AY345" s="24" t="s">
        <v>152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4" t="s">
        <v>80</v>
      </c>
      <c r="BK345" s="232">
        <f>ROUND(I345*H345,2)</f>
        <v>0</v>
      </c>
      <c r="BL345" s="24" t="s">
        <v>160</v>
      </c>
      <c r="BM345" s="24" t="s">
        <v>496</v>
      </c>
    </row>
    <row r="346" spans="2:47" s="1" customFormat="1" ht="13.5">
      <c r="B346" s="46"/>
      <c r="C346" s="74"/>
      <c r="D346" s="233" t="s">
        <v>162</v>
      </c>
      <c r="E346" s="74"/>
      <c r="F346" s="234" t="s">
        <v>497</v>
      </c>
      <c r="G346" s="74"/>
      <c r="H346" s="74"/>
      <c r="I346" s="191"/>
      <c r="J346" s="74"/>
      <c r="K346" s="74"/>
      <c r="L346" s="72"/>
      <c r="M346" s="235"/>
      <c r="N346" s="47"/>
      <c r="O346" s="47"/>
      <c r="P346" s="47"/>
      <c r="Q346" s="47"/>
      <c r="R346" s="47"/>
      <c r="S346" s="47"/>
      <c r="T346" s="95"/>
      <c r="AT346" s="24" t="s">
        <v>162</v>
      </c>
      <c r="AU346" s="24" t="s">
        <v>82</v>
      </c>
    </row>
    <row r="347" spans="2:51" s="12" customFormat="1" ht="13.5">
      <c r="B347" s="246"/>
      <c r="C347" s="247"/>
      <c r="D347" s="233" t="s">
        <v>164</v>
      </c>
      <c r="E347" s="248" t="s">
        <v>21</v>
      </c>
      <c r="F347" s="249" t="s">
        <v>498</v>
      </c>
      <c r="G347" s="247"/>
      <c r="H347" s="250">
        <v>9.358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AT347" s="256" t="s">
        <v>164</v>
      </c>
      <c r="AU347" s="256" t="s">
        <v>82</v>
      </c>
      <c r="AV347" s="12" t="s">
        <v>82</v>
      </c>
      <c r="AW347" s="12" t="s">
        <v>35</v>
      </c>
      <c r="AX347" s="12" t="s">
        <v>80</v>
      </c>
      <c r="AY347" s="256" t="s">
        <v>152</v>
      </c>
    </row>
    <row r="348" spans="2:65" s="1" customFormat="1" ht="16.5" customHeight="1">
      <c r="B348" s="46"/>
      <c r="C348" s="221" t="s">
        <v>499</v>
      </c>
      <c r="D348" s="221" t="s">
        <v>155</v>
      </c>
      <c r="E348" s="222" t="s">
        <v>500</v>
      </c>
      <c r="F348" s="223" t="s">
        <v>501</v>
      </c>
      <c r="G348" s="224" t="s">
        <v>192</v>
      </c>
      <c r="H348" s="225">
        <v>56.91</v>
      </c>
      <c r="I348" s="226"/>
      <c r="J348" s="227">
        <f>ROUND(I348*H348,2)</f>
        <v>0</v>
      </c>
      <c r="K348" s="223" t="s">
        <v>159</v>
      </c>
      <c r="L348" s="72"/>
      <c r="M348" s="228" t="s">
        <v>21</v>
      </c>
      <c r="N348" s="229" t="s">
        <v>43</v>
      </c>
      <c r="O348" s="47"/>
      <c r="P348" s="230">
        <f>O348*H348</f>
        <v>0</v>
      </c>
      <c r="Q348" s="230">
        <v>0</v>
      </c>
      <c r="R348" s="230">
        <f>Q348*H348</f>
        <v>0</v>
      </c>
      <c r="S348" s="230">
        <v>0.055</v>
      </c>
      <c r="T348" s="231">
        <f>S348*H348</f>
        <v>3.1300499999999998</v>
      </c>
      <c r="AR348" s="24" t="s">
        <v>160</v>
      </c>
      <c r="AT348" s="24" t="s">
        <v>155</v>
      </c>
      <c r="AU348" s="24" t="s">
        <v>82</v>
      </c>
      <c r="AY348" s="24" t="s">
        <v>152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4" t="s">
        <v>80</v>
      </c>
      <c r="BK348" s="232">
        <f>ROUND(I348*H348,2)</f>
        <v>0</v>
      </c>
      <c r="BL348" s="24" t="s">
        <v>160</v>
      </c>
      <c r="BM348" s="24" t="s">
        <v>502</v>
      </c>
    </row>
    <row r="349" spans="2:47" s="1" customFormat="1" ht="13.5">
      <c r="B349" s="46"/>
      <c r="C349" s="74"/>
      <c r="D349" s="233" t="s">
        <v>162</v>
      </c>
      <c r="E349" s="74"/>
      <c r="F349" s="234" t="s">
        <v>503</v>
      </c>
      <c r="G349" s="74"/>
      <c r="H349" s="74"/>
      <c r="I349" s="191"/>
      <c r="J349" s="74"/>
      <c r="K349" s="74"/>
      <c r="L349" s="72"/>
      <c r="M349" s="235"/>
      <c r="N349" s="47"/>
      <c r="O349" s="47"/>
      <c r="P349" s="47"/>
      <c r="Q349" s="47"/>
      <c r="R349" s="47"/>
      <c r="S349" s="47"/>
      <c r="T349" s="95"/>
      <c r="AT349" s="24" t="s">
        <v>162</v>
      </c>
      <c r="AU349" s="24" t="s">
        <v>82</v>
      </c>
    </row>
    <row r="350" spans="2:51" s="12" customFormat="1" ht="13.5">
      <c r="B350" s="246"/>
      <c r="C350" s="247"/>
      <c r="D350" s="233" t="s">
        <v>164</v>
      </c>
      <c r="E350" s="248" t="s">
        <v>21</v>
      </c>
      <c r="F350" s="249" t="s">
        <v>504</v>
      </c>
      <c r="G350" s="247"/>
      <c r="H350" s="250">
        <v>28.71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AT350" s="256" t="s">
        <v>164</v>
      </c>
      <c r="AU350" s="256" t="s">
        <v>82</v>
      </c>
      <c r="AV350" s="12" t="s">
        <v>82</v>
      </c>
      <c r="AW350" s="12" t="s">
        <v>35</v>
      </c>
      <c r="AX350" s="12" t="s">
        <v>72</v>
      </c>
      <c r="AY350" s="256" t="s">
        <v>152</v>
      </c>
    </row>
    <row r="351" spans="2:51" s="12" customFormat="1" ht="13.5">
      <c r="B351" s="246"/>
      <c r="C351" s="247"/>
      <c r="D351" s="233" t="s">
        <v>164</v>
      </c>
      <c r="E351" s="248" t="s">
        <v>21</v>
      </c>
      <c r="F351" s="249" t="s">
        <v>505</v>
      </c>
      <c r="G351" s="247"/>
      <c r="H351" s="250">
        <v>9.75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AT351" s="256" t="s">
        <v>164</v>
      </c>
      <c r="AU351" s="256" t="s">
        <v>82</v>
      </c>
      <c r="AV351" s="12" t="s">
        <v>82</v>
      </c>
      <c r="AW351" s="12" t="s">
        <v>35</v>
      </c>
      <c r="AX351" s="12" t="s">
        <v>72</v>
      </c>
      <c r="AY351" s="256" t="s">
        <v>152</v>
      </c>
    </row>
    <row r="352" spans="2:51" s="12" customFormat="1" ht="13.5">
      <c r="B352" s="246"/>
      <c r="C352" s="247"/>
      <c r="D352" s="233" t="s">
        <v>164</v>
      </c>
      <c r="E352" s="248" t="s">
        <v>21</v>
      </c>
      <c r="F352" s="249" t="s">
        <v>506</v>
      </c>
      <c r="G352" s="247"/>
      <c r="H352" s="250">
        <v>9.75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AT352" s="256" t="s">
        <v>164</v>
      </c>
      <c r="AU352" s="256" t="s">
        <v>82</v>
      </c>
      <c r="AV352" s="12" t="s">
        <v>82</v>
      </c>
      <c r="AW352" s="12" t="s">
        <v>35</v>
      </c>
      <c r="AX352" s="12" t="s">
        <v>72</v>
      </c>
      <c r="AY352" s="256" t="s">
        <v>152</v>
      </c>
    </row>
    <row r="353" spans="2:51" s="12" customFormat="1" ht="13.5">
      <c r="B353" s="246"/>
      <c r="C353" s="247"/>
      <c r="D353" s="233" t="s">
        <v>164</v>
      </c>
      <c r="E353" s="248" t="s">
        <v>21</v>
      </c>
      <c r="F353" s="249" t="s">
        <v>507</v>
      </c>
      <c r="G353" s="247"/>
      <c r="H353" s="250">
        <v>8.7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AT353" s="256" t="s">
        <v>164</v>
      </c>
      <c r="AU353" s="256" t="s">
        <v>82</v>
      </c>
      <c r="AV353" s="12" t="s">
        <v>82</v>
      </c>
      <c r="AW353" s="12" t="s">
        <v>35</v>
      </c>
      <c r="AX353" s="12" t="s">
        <v>72</v>
      </c>
      <c r="AY353" s="256" t="s">
        <v>152</v>
      </c>
    </row>
    <row r="354" spans="2:51" s="14" customFormat="1" ht="13.5">
      <c r="B354" s="268"/>
      <c r="C354" s="269"/>
      <c r="D354" s="233" t="s">
        <v>164</v>
      </c>
      <c r="E354" s="270" t="s">
        <v>21</v>
      </c>
      <c r="F354" s="271" t="s">
        <v>176</v>
      </c>
      <c r="G354" s="269"/>
      <c r="H354" s="272">
        <v>56.91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AT354" s="278" t="s">
        <v>164</v>
      </c>
      <c r="AU354" s="278" t="s">
        <v>82</v>
      </c>
      <c r="AV354" s="14" t="s">
        <v>160</v>
      </c>
      <c r="AW354" s="14" t="s">
        <v>35</v>
      </c>
      <c r="AX354" s="14" t="s">
        <v>80</v>
      </c>
      <c r="AY354" s="278" t="s">
        <v>152</v>
      </c>
    </row>
    <row r="355" spans="2:65" s="1" customFormat="1" ht="25.5" customHeight="1">
      <c r="B355" s="46"/>
      <c r="C355" s="221" t="s">
        <v>508</v>
      </c>
      <c r="D355" s="221" t="s">
        <v>155</v>
      </c>
      <c r="E355" s="222" t="s">
        <v>509</v>
      </c>
      <c r="F355" s="223" t="s">
        <v>510</v>
      </c>
      <c r="G355" s="224" t="s">
        <v>192</v>
      </c>
      <c r="H355" s="225">
        <v>10.92</v>
      </c>
      <c r="I355" s="226"/>
      <c r="J355" s="227">
        <f>ROUND(I355*H355,2)</f>
        <v>0</v>
      </c>
      <c r="K355" s="223" t="s">
        <v>159</v>
      </c>
      <c r="L355" s="72"/>
      <c r="M355" s="228" t="s">
        <v>21</v>
      </c>
      <c r="N355" s="229" t="s">
        <v>43</v>
      </c>
      <c r="O355" s="47"/>
      <c r="P355" s="230">
        <f>O355*H355</f>
        <v>0</v>
      </c>
      <c r="Q355" s="230">
        <v>0</v>
      </c>
      <c r="R355" s="230">
        <f>Q355*H355</f>
        <v>0</v>
      </c>
      <c r="S355" s="230">
        <v>0.27</v>
      </c>
      <c r="T355" s="231">
        <f>S355*H355</f>
        <v>2.9484000000000004</v>
      </c>
      <c r="AR355" s="24" t="s">
        <v>160</v>
      </c>
      <c r="AT355" s="24" t="s">
        <v>155</v>
      </c>
      <c r="AU355" s="24" t="s">
        <v>82</v>
      </c>
      <c r="AY355" s="24" t="s">
        <v>152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24" t="s">
        <v>80</v>
      </c>
      <c r="BK355" s="232">
        <f>ROUND(I355*H355,2)</f>
        <v>0</v>
      </c>
      <c r="BL355" s="24" t="s">
        <v>160</v>
      </c>
      <c r="BM355" s="24" t="s">
        <v>511</v>
      </c>
    </row>
    <row r="356" spans="2:47" s="1" customFormat="1" ht="13.5">
      <c r="B356" s="46"/>
      <c r="C356" s="74"/>
      <c r="D356" s="233" t="s">
        <v>162</v>
      </c>
      <c r="E356" s="74"/>
      <c r="F356" s="234" t="s">
        <v>512</v>
      </c>
      <c r="G356" s="74"/>
      <c r="H356" s="74"/>
      <c r="I356" s="191"/>
      <c r="J356" s="74"/>
      <c r="K356" s="74"/>
      <c r="L356" s="72"/>
      <c r="M356" s="235"/>
      <c r="N356" s="47"/>
      <c r="O356" s="47"/>
      <c r="P356" s="47"/>
      <c r="Q356" s="47"/>
      <c r="R356" s="47"/>
      <c r="S356" s="47"/>
      <c r="T356" s="95"/>
      <c r="AT356" s="24" t="s">
        <v>162</v>
      </c>
      <c r="AU356" s="24" t="s">
        <v>82</v>
      </c>
    </row>
    <row r="357" spans="2:51" s="12" customFormat="1" ht="13.5">
      <c r="B357" s="246"/>
      <c r="C357" s="247"/>
      <c r="D357" s="233" t="s">
        <v>164</v>
      </c>
      <c r="E357" s="248" t="s">
        <v>21</v>
      </c>
      <c r="F357" s="249" t="s">
        <v>513</v>
      </c>
      <c r="G357" s="247"/>
      <c r="H357" s="250">
        <v>0.72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AT357" s="256" t="s">
        <v>164</v>
      </c>
      <c r="AU357" s="256" t="s">
        <v>82</v>
      </c>
      <c r="AV357" s="12" t="s">
        <v>82</v>
      </c>
      <c r="AW357" s="12" t="s">
        <v>35</v>
      </c>
      <c r="AX357" s="12" t="s">
        <v>72</v>
      </c>
      <c r="AY357" s="256" t="s">
        <v>152</v>
      </c>
    </row>
    <row r="358" spans="2:51" s="12" customFormat="1" ht="13.5">
      <c r="B358" s="246"/>
      <c r="C358" s="247"/>
      <c r="D358" s="233" t="s">
        <v>164</v>
      </c>
      <c r="E358" s="248" t="s">
        <v>21</v>
      </c>
      <c r="F358" s="249" t="s">
        <v>514</v>
      </c>
      <c r="G358" s="247"/>
      <c r="H358" s="250">
        <v>2.2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AT358" s="256" t="s">
        <v>164</v>
      </c>
      <c r="AU358" s="256" t="s">
        <v>82</v>
      </c>
      <c r="AV358" s="12" t="s">
        <v>82</v>
      </c>
      <c r="AW358" s="12" t="s">
        <v>35</v>
      </c>
      <c r="AX358" s="12" t="s">
        <v>72</v>
      </c>
      <c r="AY358" s="256" t="s">
        <v>152</v>
      </c>
    </row>
    <row r="359" spans="2:51" s="12" customFormat="1" ht="13.5">
      <c r="B359" s="246"/>
      <c r="C359" s="247"/>
      <c r="D359" s="233" t="s">
        <v>164</v>
      </c>
      <c r="E359" s="248" t="s">
        <v>21</v>
      </c>
      <c r="F359" s="249" t="s">
        <v>515</v>
      </c>
      <c r="G359" s="247"/>
      <c r="H359" s="250">
        <v>7.2</v>
      </c>
      <c r="I359" s="251"/>
      <c r="J359" s="247"/>
      <c r="K359" s="247"/>
      <c r="L359" s="252"/>
      <c r="M359" s="253"/>
      <c r="N359" s="254"/>
      <c r="O359" s="254"/>
      <c r="P359" s="254"/>
      <c r="Q359" s="254"/>
      <c r="R359" s="254"/>
      <c r="S359" s="254"/>
      <c r="T359" s="255"/>
      <c r="AT359" s="256" t="s">
        <v>164</v>
      </c>
      <c r="AU359" s="256" t="s">
        <v>82</v>
      </c>
      <c r="AV359" s="12" t="s">
        <v>82</v>
      </c>
      <c r="AW359" s="12" t="s">
        <v>35</v>
      </c>
      <c r="AX359" s="12" t="s">
        <v>72</v>
      </c>
      <c r="AY359" s="256" t="s">
        <v>152</v>
      </c>
    </row>
    <row r="360" spans="2:51" s="12" customFormat="1" ht="13.5">
      <c r="B360" s="246"/>
      <c r="C360" s="247"/>
      <c r="D360" s="233" t="s">
        <v>164</v>
      </c>
      <c r="E360" s="248" t="s">
        <v>21</v>
      </c>
      <c r="F360" s="249" t="s">
        <v>516</v>
      </c>
      <c r="G360" s="247"/>
      <c r="H360" s="250">
        <v>0.8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AT360" s="256" t="s">
        <v>164</v>
      </c>
      <c r="AU360" s="256" t="s">
        <v>82</v>
      </c>
      <c r="AV360" s="12" t="s">
        <v>82</v>
      </c>
      <c r="AW360" s="12" t="s">
        <v>35</v>
      </c>
      <c r="AX360" s="12" t="s">
        <v>72</v>
      </c>
      <c r="AY360" s="256" t="s">
        <v>152</v>
      </c>
    </row>
    <row r="361" spans="2:51" s="14" customFormat="1" ht="13.5">
      <c r="B361" s="268"/>
      <c r="C361" s="269"/>
      <c r="D361" s="233" t="s">
        <v>164</v>
      </c>
      <c r="E361" s="270" t="s">
        <v>21</v>
      </c>
      <c r="F361" s="271" t="s">
        <v>176</v>
      </c>
      <c r="G361" s="269"/>
      <c r="H361" s="272">
        <v>10.92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AT361" s="278" t="s">
        <v>164</v>
      </c>
      <c r="AU361" s="278" t="s">
        <v>82</v>
      </c>
      <c r="AV361" s="14" t="s">
        <v>160</v>
      </c>
      <c r="AW361" s="14" t="s">
        <v>35</v>
      </c>
      <c r="AX361" s="14" t="s">
        <v>80</v>
      </c>
      <c r="AY361" s="278" t="s">
        <v>152</v>
      </c>
    </row>
    <row r="362" spans="2:65" s="1" customFormat="1" ht="25.5" customHeight="1">
      <c r="B362" s="46"/>
      <c r="C362" s="221" t="s">
        <v>517</v>
      </c>
      <c r="D362" s="221" t="s">
        <v>155</v>
      </c>
      <c r="E362" s="222" t="s">
        <v>518</v>
      </c>
      <c r="F362" s="223" t="s">
        <v>519</v>
      </c>
      <c r="G362" s="224" t="s">
        <v>192</v>
      </c>
      <c r="H362" s="225">
        <v>7.92</v>
      </c>
      <c r="I362" s="226"/>
      <c r="J362" s="227">
        <f>ROUND(I362*H362,2)</f>
        <v>0</v>
      </c>
      <c r="K362" s="223" t="s">
        <v>159</v>
      </c>
      <c r="L362" s="72"/>
      <c r="M362" s="228" t="s">
        <v>21</v>
      </c>
      <c r="N362" s="229" t="s">
        <v>43</v>
      </c>
      <c r="O362" s="47"/>
      <c r="P362" s="230">
        <f>O362*H362</f>
        <v>0</v>
      </c>
      <c r="Q362" s="230">
        <v>0</v>
      </c>
      <c r="R362" s="230">
        <f>Q362*H362</f>
        <v>0</v>
      </c>
      <c r="S362" s="230">
        <v>0.27</v>
      </c>
      <c r="T362" s="231">
        <f>S362*H362</f>
        <v>2.1384000000000003</v>
      </c>
      <c r="AR362" s="24" t="s">
        <v>160</v>
      </c>
      <c r="AT362" s="24" t="s">
        <v>155</v>
      </c>
      <c r="AU362" s="24" t="s">
        <v>82</v>
      </c>
      <c r="AY362" s="24" t="s">
        <v>152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24" t="s">
        <v>80</v>
      </c>
      <c r="BK362" s="232">
        <f>ROUND(I362*H362,2)</f>
        <v>0</v>
      </c>
      <c r="BL362" s="24" t="s">
        <v>160</v>
      </c>
      <c r="BM362" s="24" t="s">
        <v>520</v>
      </c>
    </row>
    <row r="363" spans="2:47" s="1" customFormat="1" ht="13.5">
      <c r="B363" s="46"/>
      <c r="C363" s="74"/>
      <c r="D363" s="233" t="s">
        <v>162</v>
      </c>
      <c r="E363" s="74"/>
      <c r="F363" s="234" t="s">
        <v>521</v>
      </c>
      <c r="G363" s="74"/>
      <c r="H363" s="74"/>
      <c r="I363" s="191"/>
      <c r="J363" s="74"/>
      <c r="K363" s="74"/>
      <c r="L363" s="72"/>
      <c r="M363" s="235"/>
      <c r="N363" s="47"/>
      <c r="O363" s="47"/>
      <c r="P363" s="47"/>
      <c r="Q363" s="47"/>
      <c r="R363" s="47"/>
      <c r="S363" s="47"/>
      <c r="T363" s="95"/>
      <c r="AT363" s="24" t="s">
        <v>162</v>
      </c>
      <c r="AU363" s="24" t="s">
        <v>82</v>
      </c>
    </row>
    <row r="364" spans="2:51" s="12" customFormat="1" ht="13.5">
      <c r="B364" s="246"/>
      <c r="C364" s="247"/>
      <c r="D364" s="233" t="s">
        <v>164</v>
      </c>
      <c r="E364" s="248" t="s">
        <v>21</v>
      </c>
      <c r="F364" s="249" t="s">
        <v>522</v>
      </c>
      <c r="G364" s="247"/>
      <c r="H364" s="250">
        <v>1.76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AT364" s="256" t="s">
        <v>164</v>
      </c>
      <c r="AU364" s="256" t="s">
        <v>82</v>
      </c>
      <c r="AV364" s="12" t="s">
        <v>82</v>
      </c>
      <c r="AW364" s="12" t="s">
        <v>35</v>
      </c>
      <c r="AX364" s="12" t="s">
        <v>72</v>
      </c>
      <c r="AY364" s="256" t="s">
        <v>152</v>
      </c>
    </row>
    <row r="365" spans="2:51" s="12" customFormat="1" ht="13.5">
      <c r="B365" s="246"/>
      <c r="C365" s="247"/>
      <c r="D365" s="233" t="s">
        <v>164</v>
      </c>
      <c r="E365" s="248" t="s">
        <v>21</v>
      </c>
      <c r="F365" s="249" t="s">
        <v>523</v>
      </c>
      <c r="G365" s="247"/>
      <c r="H365" s="250">
        <v>1.76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AT365" s="256" t="s">
        <v>164</v>
      </c>
      <c r="AU365" s="256" t="s">
        <v>82</v>
      </c>
      <c r="AV365" s="12" t="s">
        <v>82</v>
      </c>
      <c r="AW365" s="12" t="s">
        <v>35</v>
      </c>
      <c r="AX365" s="12" t="s">
        <v>72</v>
      </c>
      <c r="AY365" s="256" t="s">
        <v>152</v>
      </c>
    </row>
    <row r="366" spans="2:51" s="12" customFormat="1" ht="13.5">
      <c r="B366" s="246"/>
      <c r="C366" s="247"/>
      <c r="D366" s="233" t="s">
        <v>164</v>
      </c>
      <c r="E366" s="248" t="s">
        <v>21</v>
      </c>
      <c r="F366" s="249" t="s">
        <v>524</v>
      </c>
      <c r="G366" s="247"/>
      <c r="H366" s="250">
        <v>4.4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AT366" s="256" t="s">
        <v>164</v>
      </c>
      <c r="AU366" s="256" t="s">
        <v>82</v>
      </c>
      <c r="AV366" s="12" t="s">
        <v>82</v>
      </c>
      <c r="AW366" s="12" t="s">
        <v>35</v>
      </c>
      <c r="AX366" s="12" t="s">
        <v>72</v>
      </c>
      <c r="AY366" s="256" t="s">
        <v>152</v>
      </c>
    </row>
    <row r="367" spans="2:51" s="14" customFormat="1" ht="13.5">
      <c r="B367" s="268"/>
      <c r="C367" s="269"/>
      <c r="D367" s="233" t="s">
        <v>164</v>
      </c>
      <c r="E367" s="270" t="s">
        <v>21</v>
      </c>
      <c r="F367" s="271" t="s">
        <v>176</v>
      </c>
      <c r="G367" s="269"/>
      <c r="H367" s="272">
        <v>7.92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AT367" s="278" t="s">
        <v>164</v>
      </c>
      <c r="AU367" s="278" t="s">
        <v>82</v>
      </c>
      <c r="AV367" s="14" t="s">
        <v>160</v>
      </c>
      <c r="AW367" s="14" t="s">
        <v>35</v>
      </c>
      <c r="AX367" s="14" t="s">
        <v>80</v>
      </c>
      <c r="AY367" s="278" t="s">
        <v>152</v>
      </c>
    </row>
    <row r="368" spans="2:65" s="1" customFormat="1" ht="25.5" customHeight="1">
      <c r="B368" s="46"/>
      <c r="C368" s="221" t="s">
        <v>525</v>
      </c>
      <c r="D368" s="221" t="s">
        <v>155</v>
      </c>
      <c r="E368" s="222" t="s">
        <v>526</v>
      </c>
      <c r="F368" s="223" t="s">
        <v>527</v>
      </c>
      <c r="G368" s="224" t="s">
        <v>371</v>
      </c>
      <c r="H368" s="225">
        <v>2</v>
      </c>
      <c r="I368" s="226"/>
      <c r="J368" s="227">
        <f>ROUND(I368*H368,2)</f>
        <v>0</v>
      </c>
      <c r="K368" s="223" t="s">
        <v>159</v>
      </c>
      <c r="L368" s="72"/>
      <c r="M368" s="228" t="s">
        <v>21</v>
      </c>
      <c r="N368" s="229" t="s">
        <v>43</v>
      </c>
      <c r="O368" s="47"/>
      <c r="P368" s="230">
        <f>O368*H368</f>
        <v>0</v>
      </c>
      <c r="Q368" s="230">
        <v>0</v>
      </c>
      <c r="R368" s="230">
        <f>Q368*H368</f>
        <v>0</v>
      </c>
      <c r="S368" s="230">
        <v>0.187</v>
      </c>
      <c r="T368" s="231">
        <f>S368*H368</f>
        <v>0.374</v>
      </c>
      <c r="AR368" s="24" t="s">
        <v>160</v>
      </c>
      <c r="AT368" s="24" t="s">
        <v>155</v>
      </c>
      <c r="AU368" s="24" t="s">
        <v>82</v>
      </c>
      <c r="AY368" s="24" t="s">
        <v>152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24" t="s">
        <v>80</v>
      </c>
      <c r="BK368" s="232">
        <f>ROUND(I368*H368,2)</f>
        <v>0</v>
      </c>
      <c r="BL368" s="24" t="s">
        <v>160</v>
      </c>
      <c r="BM368" s="24" t="s">
        <v>528</v>
      </c>
    </row>
    <row r="369" spans="2:47" s="1" customFormat="1" ht="13.5">
      <c r="B369" s="46"/>
      <c r="C369" s="74"/>
      <c r="D369" s="233" t="s">
        <v>162</v>
      </c>
      <c r="E369" s="74"/>
      <c r="F369" s="234" t="s">
        <v>529</v>
      </c>
      <c r="G369" s="74"/>
      <c r="H369" s="74"/>
      <c r="I369" s="191"/>
      <c r="J369" s="74"/>
      <c r="K369" s="74"/>
      <c r="L369" s="72"/>
      <c r="M369" s="235"/>
      <c r="N369" s="47"/>
      <c r="O369" s="47"/>
      <c r="P369" s="47"/>
      <c r="Q369" s="47"/>
      <c r="R369" s="47"/>
      <c r="S369" s="47"/>
      <c r="T369" s="95"/>
      <c r="AT369" s="24" t="s">
        <v>162</v>
      </c>
      <c r="AU369" s="24" t="s">
        <v>82</v>
      </c>
    </row>
    <row r="370" spans="2:51" s="12" customFormat="1" ht="13.5">
      <c r="B370" s="246"/>
      <c r="C370" s="247"/>
      <c r="D370" s="233" t="s">
        <v>164</v>
      </c>
      <c r="E370" s="248" t="s">
        <v>21</v>
      </c>
      <c r="F370" s="249" t="s">
        <v>380</v>
      </c>
      <c r="G370" s="247"/>
      <c r="H370" s="250">
        <v>2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AT370" s="256" t="s">
        <v>164</v>
      </c>
      <c r="AU370" s="256" t="s">
        <v>82</v>
      </c>
      <c r="AV370" s="12" t="s">
        <v>82</v>
      </c>
      <c r="AW370" s="12" t="s">
        <v>35</v>
      </c>
      <c r="AX370" s="12" t="s">
        <v>80</v>
      </c>
      <c r="AY370" s="256" t="s">
        <v>152</v>
      </c>
    </row>
    <row r="371" spans="2:65" s="1" customFormat="1" ht="16.5" customHeight="1">
      <c r="B371" s="46"/>
      <c r="C371" s="221" t="s">
        <v>530</v>
      </c>
      <c r="D371" s="221" t="s">
        <v>155</v>
      </c>
      <c r="E371" s="222" t="s">
        <v>531</v>
      </c>
      <c r="F371" s="223" t="s">
        <v>532</v>
      </c>
      <c r="G371" s="224" t="s">
        <v>242</v>
      </c>
      <c r="H371" s="225">
        <v>0.3</v>
      </c>
      <c r="I371" s="226"/>
      <c r="J371" s="227">
        <f>ROUND(I371*H371,2)</f>
        <v>0</v>
      </c>
      <c r="K371" s="223" t="s">
        <v>159</v>
      </c>
      <c r="L371" s="72"/>
      <c r="M371" s="228" t="s">
        <v>21</v>
      </c>
      <c r="N371" s="229" t="s">
        <v>43</v>
      </c>
      <c r="O371" s="47"/>
      <c r="P371" s="230">
        <f>O371*H371</f>
        <v>0</v>
      </c>
      <c r="Q371" s="230">
        <v>0.00417</v>
      </c>
      <c r="R371" s="230">
        <f>Q371*H371</f>
        <v>0.001251</v>
      </c>
      <c r="S371" s="230">
        <v>0.283</v>
      </c>
      <c r="T371" s="231">
        <f>S371*H371</f>
        <v>0.08489999999999999</v>
      </c>
      <c r="AR371" s="24" t="s">
        <v>160</v>
      </c>
      <c r="AT371" s="24" t="s">
        <v>155</v>
      </c>
      <c r="AU371" s="24" t="s">
        <v>82</v>
      </c>
      <c r="AY371" s="24" t="s">
        <v>152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24" t="s">
        <v>80</v>
      </c>
      <c r="BK371" s="232">
        <f>ROUND(I371*H371,2)</f>
        <v>0</v>
      </c>
      <c r="BL371" s="24" t="s">
        <v>160</v>
      </c>
      <c r="BM371" s="24" t="s">
        <v>533</v>
      </c>
    </row>
    <row r="372" spans="2:47" s="1" customFormat="1" ht="13.5">
      <c r="B372" s="46"/>
      <c r="C372" s="74"/>
      <c r="D372" s="233" t="s">
        <v>162</v>
      </c>
      <c r="E372" s="74"/>
      <c r="F372" s="234" t="s">
        <v>534</v>
      </c>
      <c r="G372" s="74"/>
      <c r="H372" s="74"/>
      <c r="I372" s="191"/>
      <c r="J372" s="74"/>
      <c r="K372" s="74"/>
      <c r="L372" s="72"/>
      <c r="M372" s="235"/>
      <c r="N372" s="47"/>
      <c r="O372" s="47"/>
      <c r="P372" s="47"/>
      <c r="Q372" s="47"/>
      <c r="R372" s="47"/>
      <c r="S372" s="47"/>
      <c r="T372" s="95"/>
      <c r="AT372" s="24" t="s">
        <v>162</v>
      </c>
      <c r="AU372" s="24" t="s">
        <v>82</v>
      </c>
    </row>
    <row r="373" spans="2:51" s="12" customFormat="1" ht="13.5">
      <c r="B373" s="246"/>
      <c r="C373" s="247"/>
      <c r="D373" s="233" t="s">
        <v>164</v>
      </c>
      <c r="E373" s="248" t="s">
        <v>21</v>
      </c>
      <c r="F373" s="249" t="s">
        <v>535</v>
      </c>
      <c r="G373" s="247"/>
      <c r="H373" s="250">
        <v>0.3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AT373" s="256" t="s">
        <v>164</v>
      </c>
      <c r="AU373" s="256" t="s">
        <v>82</v>
      </c>
      <c r="AV373" s="12" t="s">
        <v>82</v>
      </c>
      <c r="AW373" s="12" t="s">
        <v>35</v>
      </c>
      <c r="AX373" s="12" t="s">
        <v>80</v>
      </c>
      <c r="AY373" s="256" t="s">
        <v>152</v>
      </c>
    </row>
    <row r="374" spans="2:65" s="1" customFormat="1" ht="25.5" customHeight="1">
      <c r="B374" s="46"/>
      <c r="C374" s="221" t="s">
        <v>536</v>
      </c>
      <c r="D374" s="221" t="s">
        <v>155</v>
      </c>
      <c r="E374" s="222" t="s">
        <v>537</v>
      </c>
      <c r="F374" s="223" t="s">
        <v>538</v>
      </c>
      <c r="G374" s="224" t="s">
        <v>192</v>
      </c>
      <c r="H374" s="225">
        <v>1333.556</v>
      </c>
      <c r="I374" s="226"/>
      <c r="J374" s="227">
        <f>ROUND(I374*H374,2)</f>
        <v>0</v>
      </c>
      <c r="K374" s="223" t="s">
        <v>159</v>
      </c>
      <c r="L374" s="72"/>
      <c r="M374" s="228" t="s">
        <v>21</v>
      </c>
      <c r="N374" s="229" t="s">
        <v>43</v>
      </c>
      <c r="O374" s="47"/>
      <c r="P374" s="230">
        <f>O374*H374</f>
        <v>0</v>
      </c>
      <c r="Q374" s="230">
        <v>0</v>
      </c>
      <c r="R374" s="230">
        <f>Q374*H374</f>
        <v>0</v>
      </c>
      <c r="S374" s="230">
        <v>0.004</v>
      </c>
      <c r="T374" s="231">
        <f>S374*H374</f>
        <v>5.334224</v>
      </c>
      <c r="AR374" s="24" t="s">
        <v>160</v>
      </c>
      <c r="AT374" s="24" t="s">
        <v>155</v>
      </c>
      <c r="AU374" s="24" t="s">
        <v>82</v>
      </c>
      <c r="AY374" s="24" t="s">
        <v>152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24" t="s">
        <v>80</v>
      </c>
      <c r="BK374" s="232">
        <f>ROUND(I374*H374,2)</f>
        <v>0</v>
      </c>
      <c r="BL374" s="24" t="s">
        <v>160</v>
      </c>
      <c r="BM374" s="24" t="s">
        <v>539</v>
      </c>
    </row>
    <row r="375" spans="2:47" s="1" customFormat="1" ht="13.5">
      <c r="B375" s="46"/>
      <c r="C375" s="74"/>
      <c r="D375" s="233" t="s">
        <v>162</v>
      </c>
      <c r="E375" s="74"/>
      <c r="F375" s="234" t="s">
        <v>540</v>
      </c>
      <c r="G375" s="74"/>
      <c r="H375" s="74"/>
      <c r="I375" s="191"/>
      <c r="J375" s="74"/>
      <c r="K375" s="74"/>
      <c r="L375" s="72"/>
      <c r="M375" s="235"/>
      <c r="N375" s="47"/>
      <c r="O375" s="47"/>
      <c r="P375" s="47"/>
      <c r="Q375" s="47"/>
      <c r="R375" s="47"/>
      <c r="S375" s="47"/>
      <c r="T375" s="95"/>
      <c r="AT375" s="24" t="s">
        <v>162</v>
      </c>
      <c r="AU375" s="24" t="s">
        <v>82</v>
      </c>
    </row>
    <row r="376" spans="2:51" s="12" customFormat="1" ht="13.5">
      <c r="B376" s="246"/>
      <c r="C376" s="247"/>
      <c r="D376" s="233" t="s">
        <v>164</v>
      </c>
      <c r="E376" s="248" t="s">
        <v>21</v>
      </c>
      <c r="F376" s="249" t="s">
        <v>541</v>
      </c>
      <c r="G376" s="247"/>
      <c r="H376" s="250">
        <v>1333.556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AT376" s="256" t="s">
        <v>164</v>
      </c>
      <c r="AU376" s="256" t="s">
        <v>82</v>
      </c>
      <c r="AV376" s="12" t="s">
        <v>82</v>
      </c>
      <c r="AW376" s="12" t="s">
        <v>35</v>
      </c>
      <c r="AX376" s="12" t="s">
        <v>80</v>
      </c>
      <c r="AY376" s="256" t="s">
        <v>152</v>
      </c>
    </row>
    <row r="377" spans="2:65" s="1" customFormat="1" ht="25.5" customHeight="1">
      <c r="B377" s="46"/>
      <c r="C377" s="221" t="s">
        <v>542</v>
      </c>
      <c r="D377" s="221" t="s">
        <v>155</v>
      </c>
      <c r="E377" s="222" t="s">
        <v>543</v>
      </c>
      <c r="F377" s="223" t="s">
        <v>544</v>
      </c>
      <c r="G377" s="224" t="s">
        <v>192</v>
      </c>
      <c r="H377" s="225">
        <v>76</v>
      </c>
      <c r="I377" s="226"/>
      <c r="J377" s="227">
        <f>ROUND(I377*H377,2)</f>
        <v>0</v>
      </c>
      <c r="K377" s="223" t="s">
        <v>159</v>
      </c>
      <c r="L377" s="72"/>
      <c r="M377" s="228" t="s">
        <v>21</v>
      </c>
      <c r="N377" s="229" t="s">
        <v>43</v>
      </c>
      <c r="O377" s="47"/>
      <c r="P377" s="230">
        <f>O377*H377</f>
        <v>0</v>
      </c>
      <c r="Q377" s="230">
        <v>0</v>
      </c>
      <c r="R377" s="230">
        <f>Q377*H377</f>
        <v>0</v>
      </c>
      <c r="S377" s="230">
        <v>0.004</v>
      </c>
      <c r="T377" s="231">
        <f>S377*H377</f>
        <v>0.304</v>
      </c>
      <c r="AR377" s="24" t="s">
        <v>160</v>
      </c>
      <c r="AT377" s="24" t="s">
        <v>155</v>
      </c>
      <c r="AU377" s="24" t="s">
        <v>82</v>
      </c>
      <c r="AY377" s="24" t="s">
        <v>152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24" t="s">
        <v>80</v>
      </c>
      <c r="BK377" s="232">
        <f>ROUND(I377*H377,2)</f>
        <v>0</v>
      </c>
      <c r="BL377" s="24" t="s">
        <v>160</v>
      </c>
      <c r="BM377" s="24" t="s">
        <v>545</v>
      </c>
    </row>
    <row r="378" spans="2:47" s="1" customFormat="1" ht="13.5">
      <c r="B378" s="46"/>
      <c r="C378" s="74"/>
      <c r="D378" s="233" t="s">
        <v>162</v>
      </c>
      <c r="E378" s="74"/>
      <c r="F378" s="234" t="s">
        <v>546</v>
      </c>
      <c r="G378" s="74"/>
      <c r="H378" s="74"/>
      <c r="I378" s="191"/>
      <c r="J378" s="74"/>
      <c r="K378" s="74"/>
      <c r="L378" s="72"/>
      <c r="M378" s="235"/>
      <c r="N378" s="47"/>
      <c r="O378" s="47"/>
      <c r="P378" s="47"/>
      <c r="Q378" s="47"/>
      <c r="R378" s="47"/>
      <c r="S378" s="47"/>
      <c r="T378" s="95"/>
      <c r="AT378" s="24" t="s">
        <v>162</v>
      </c>
      <c r="AU378" s="24" t="s">
        <v>82</v>
      </c>
    </row>
    <row r="379" spans="2:51" s="12" customFormat="1" ht="13.5">
      <c r="B379" s="246"/>
      <c r="C379" s="247"/>
      <c r="D379" s="233" t="s">
        <v>164</v>
      </c>
      <c r="E379" s="248" t="s">
        <v>21</v>
      </c>
      <c r="F379" s="249" t="s">
        <v>547</v>
      </c>
      <c r="G379" s="247"/>
      <c r="H379" s="250">
        <v>76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AT379" s="256" t="s">
        <v>164</v>
      </c>
      <c r="AU379" s="256" t="s">
        <v>82</v>
      </c>
      <c r="AV379" s="12" t="s">
        <v>82</v>
      </c>
      <c r="AW379" s="12" t="s">
        <v>35</v>
      </c>
      <c r="AX379" s="12" t="s">
        <v>80</v>
      </c>
      <c r="AY379" s="256" t="s">
        <v>152</v>
      </c>
    </row>
    <row r="380" spans="2:65" s="1" customFormat="1" ht="25.5" customHeight="1">
      <c r="B380" s="46"/>
      <c r="C380" s="221" t="s">
        <v>548</v>
      </c>
      <c r="D380" s="221" t="s">
        <v>155</v>
      </c>
      <c r="E380" s="222" t="s">
        <v>549</v>
      </c>
      <c r="F380" s="223" t="s">
        <v>550</v>
      </c>
      <c r="G380" s="224" t="s">
        <v>242</v>
      </c>
      <c r="H380" s="225">
        <v>30.4</v>
      </c>
      <c r="I380" s="226"/>
      <c r="J380" s="227">
        <f>ROUND(I380*H380,2)</f>
        <v>0</v>
      </c>
      <c r="K380" s="223" t="s">
        <v>159</v>
      </c>
      <c r="L380" s="72"/>
      <c r="M380" s="228" t="s">
        <v>21</v>
      </c>
      <c r="N380" s="229" t="s">
        <v>43</v>
      </c>
      <c r="O380" s="47"/>
      <c r="P380" s="230">
        <f>O380*H380</f>
        <v>0</v>
      </c>
      <c r="Q380" s="230">
        <v>0</v>
      </c>
      <c r="R380" s="230">
        <f>Q380*H380</f>
        <v>0</v>
      </c>
      <c r="S380" s="230">
        <v>0.042</v>
      </c>
      <c r="T380" s="231">
        <f>S380*H380</f>
        <v>1.2768</v>
      </c>
      <c r="AR380" s="24" t="s">
        <v>160</v>
      </c>
      <c r="AT380" s="24" t="s">
        <v>155</v>
      </c>
      <c r="AU380" s="24" t="s">
        <v>82</v>
      </c>
      <c r="AY380" s="24" t="s">
        <v>152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24" t="s">
        <v>80</v>
      </c>
      <c r="BK380" s="232">
        <f>ROUND(I380*H380,2)</f>
        <v>0</v>
      </c>
      <c r="BL380" s="24" t="s">
        <v>160</v>
      </c>
      <c r="BM380" s="24" t="s">
        <v>551</v>
      </c>
    </row>
    <row r="381" spans="2:47" s="1" customFormat="1" ht="13.5">
      <c r="B381" s="46"/>
      <c r="C381" s="74"/>
      <c r="D381" s="233" t="s">
        <v>162</v>
      </c>
      <c r="E381" s="74"/>
      <c r="F381" s="234" t="s">
        <v>552</v>
      </c>
      <c r="G381" s="74"/>
      <c r="H381" s="74"/>
      <c r="I381" s="191"/>
      <c r="J381" s="74"/>
      <c r="K381" s="74"/>
      <c r="L381" s="72"/>
      <c r="M381" s="235"/>
      <c r="N381" s="47"/>
      <c r="O381" s="47"/>
      <c r="P381" s="47"/>
      <c r="Q381" s="47"/>
      <c r="R381" s="47"/>
      <c r="S381" s="47"/>
      <c r="T381" s="95"/>
      <c r="AT381" s="24" t="s">
        <v>162</v>
      </c>
      <c r="AU381" s="24" t="s">
        <v>82</v>
      </c>
    </row>
    <row r="382" spans="2:51" s="11" customFormat="1" ht="13.5">
      <c r="B382" s="236"/>
      <c r="C382" s="237"/>
      <c r="D382" s="233" t="s">
        <v>164</v>
      </c>
      <c r="E382" s="238" t="s">
        <v>21</v>
      </c>
      <c r="F382" s="239" t="s">
        <v>553</v>
      </c>
      <c r="G382" s="237"/>
      <c r="H382" s="238" t="s">
        <v>21</v>
      </c>
      <c r="I382" s="240"/>
      <c r="J382" s="237"/>
      <c r="K382" s="237"/>
      <c r="L382" s="241"/>
      <c r="M382" s="242"/>
      <c r="N382" s="243"/>
      <c r="O382" s="243"/>
      <c r="P382" s="243"/>
      <c r="Q382" s="243"/>
      <c r="R382" s="243"/>
      <c r="S382" s="243"/>
      <c r="T382" s="244"/>
      <c r="AT382" s="245" t="s">
        <v>164</v>
      </c>
      <c r="AU382" s="245" t="s">
        <v>82</v>
      </c>
      <c r="AV382" s="11" t="s">
        <v>80</v>
      </c>
      <c r="AW382" s="11" t="s">
        <v>35</v>
      </c>
      <c r="AX382" s="11" t="s">
        <v>72</v>
      </c>
      <c r="AY382" s="245" t="s">
        <v>152</v>
      </c>
    </row>
    <row r="383" spans="2:51" s="12" customFormat="1" ht="13.5">
      <c r="B383" s="246"/>
      <c r="C383" s="247"/>
      <c r="D383" s="233" t="s">
        <v>164</v>
      </c>
      <c r="E383" s="248" t="s">
        <v>21</v>
      </c>
      <c r="F383" s="249" t="s">
        <v>554</v>
      </c>
      <c r="G383" s="247"/>
      <c r="H383" s="250">
        <v>24.4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AT383" s="256" t="s">
        <v>164</v>
      </c>
      <c r="AU383" s="256" t="s">
        <v>82</v>
      </c>
      <c r="AV383" s="12" t="s">
        <v>82</v>
      </c>
      <c r="AW383" s="12" t="s">
        <v>35</v>
      </c>
      <c r="AX383" s="12" t="s">
        <v>72</v>
      </c>
      <c r="AY383" s="256" t="s">
        <v>152</v>
      </c>
    </row>
    <row r="384" spans="2:51" s="11" customFormat="1" ht="13.5">
      <c r="B384" s="236"/>
      <c r="C384" s="237"/>
      <c r="D384" s="233" t="s">
        <v>164</v>
      </c>
      <c r="E384" s="238" t="s">
        <v>21</v>
      </c>
      <c r="F384" s="239" t="s">
        <v>555</v>
      </c>
      <c r="G384" s="237"/>
      <c r="H384" s="238" t="s">
        <v>21</v>
      </c>
      <c r="I384" s="240"/>
      <c r="J384" s="237"/>
      <c r="K384" s="237"/>
      <c r="L384" s="241"/>
      <c r="M384" s="242"/>
      <c r="N384" s="243"/>
      <c r="O384" s="243"/>
      <c r="P384" s="243"/>
      <c r="Q384" s="243"/>
      <c r="R384" s="243"/>
      <c r="S384" s="243"/>
      <c r="T384" s="244"/>
      <c r="AT384" s="245" t="s">
        <v>164</v>
      </c>
      <c r="AU384" s="245" t="s">
        <v>82</v>
      </c>
      <c r="AV384" s="11" t="s">
        <v>80</v>
      </c>
      <c r="AW384" s="11" t="s">
        <v>35</v>
      </c>
      <c r="AX384" s="11" t="s">
        <v>72</v>
      </c>
      <c r="AY384" s="245" t="s">
        <v>152</v>
      </c>
    </row>
    <row r="385" spans="2:51" s="12" customFormat="1" ht="13.5">
      <c r="B385" s="246"/>
      <c r="C385" s="247"/>
      <c r="D385" s="233" t="s">
        <v>164</v>
      </c>
      <c r="E385" s="248" t="s">
        <v>21</v>
      </c>
      <c r="F385" s="249" t="s">
        <v>556</v>
      </c>
      <c r="G385" s="247"/>
      <c r="H385" s="250">
        <v>6</v>
      </c>
      <c r="I385" s="251"/>
      <c r="J385" s="247"/>
      <c r="K385" s="247"/>
      <c r="L385" s="252"/>
      <c r="M385" s="253"/>
      <c r="N385" s="254"/>
      <c r="O385" s="254"/>
      <c r="P385" s="254"/>
      <c r="Q385" s="254"/>
      <c r="R385" s="254"/>
      <c r="S385" s="254"/>
      <c r="T385" s="255"/>
      <c r="AT385" s="256" t="s">
        <v>164</v>
      </c>
      <c r="AU385" s="256" t="s">
        <v>82</v>
      </c>
      <c r="AV385" s="12" t="s">
        <v>82</v>
      </c>
      <c r="AW385" s="12" t="s">
        <v>35</v>
      </c>
      <c r="AX385" s="12" t="s">
        <v>72</v>
      </c>
      <c r="AY385" s="256" t="s">
        <v>152</v>
      </c>
    </row>
    <row r="386" spans="2:51" s="14" customFormat="1" ht="13.5">
      <c r="B386" s="268"/>
      <c r="C386" s="269"/>
      <c r="D386" s="233" t="s">
        <v>164</v>
      </c>
      <c r="E386" s="270" t="s">
        <v>21</v>
      </c>
      <c r="F386" s="271" t="s">
        <v>176</v>
      </c>
      <c r="G386" s="269"/>
      <c r="H386" s="272">
        <v>30.4</v>
      </c>
      <c r="I386" s="273"/>
      <c r="J386" s="269"/>
      <c r="K386" s="269"/>
      <c r="L386" s="274"/>
      <c r="M386" s="275"/>
      <c r="N386" s="276"/>
      <c r="O386" s="276"/>
      <c r="P386" s="276"/>
      <c r="Q386" s="276"/>
      <c r="R386" s="276"/>
      <c r="S386" s="276"/>
      <c r="T386" s="277"/>
      <c r="AT386" s="278" t="s">
        <v>164</v>
      </c>
      <c r="AU386" s="278" t="s">
        <v>82</v>
      </c>
      <c r="AV386" s="14" t="s">
        <v>160</v>
      </c>
      <c r="AW386" s="14" t="s">
        <v>35</v>
      </c>
      <c r="AX386" s="14" t="s">
        <v>80</v>
      </c>
      <c r="AY386" s="278" t="s">
        <v>152</v>
      </c>
    </row>
    <row r="387" spans="2:65" s="1" customFormat="1" ht="25.5" customHeight="1">
      <c r="B387" s="46"/>
      <c r="C387" s="221" t="s">
        <v>557</v>
      </c>
      <c r="D387" s="221" t="s">
        <v>155</v>
      </c>
      <c r="E387" s="222" t="s">
        <v>558</v>
      </c>
      <c r="F387" s="223" t="s">
        <v>559</v>
      </c>
      <c r="G387" s="224" t="s">
        <v>391</v>
      </c>
      <c r="H387" s="225">
        <v>6.7</v>
      </c>
      <c r="I387" s="226"/>
      <c r="J387" s="227">
        <f>ROUND(I387*H387,2)</f>
        <v>0</v>
      </c>
      <c r="K387" s="223" t="s">
        <v>159</v>
      </c>
      <c r="L387" s="72"/>
      <c r="M387" s="228" t="s">
        <v>21</v>
      </c>
      <c r="N387" s="229" t="s">
        <v>43</v>
      </c>
      <c r="O387" s="47"/>
      <c r="P387" s="230">
        <f>O387*H387</f>
        <v>0</v>
      </c>
      <c r="Q387" s="230">
        <v>0</v>
      </c>
      <c r="R387" s="230">
        <f>Q387*H387</f>
        <v>0</v>
      </c>
      <c r="S387" s="230">
        <v>2.2</v>
      </c>
      <c r="T387" s="231">
        <f>S387*H387</f>
        <v>14.740000000000002</v>
      </c>
      <c r="AR387" s="24" t="s">
        <v>160</v>
      </c>
      <c r="AT387" s="24" t="s">
        <v>155</v>
      </c>
      <c r="AU387" s="24" t="s">
        <v>82</v>
      </c>
      <c r="AY387" s="24" t="s">
        <v>152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24" t="s">
        <v>80</v>
      </c>
      <c r="BK387" s="232">
        <f>ROUND(I387*H387,2)</f>
        <v>0</v>
      </c>
      <c r="BL387" s="24" t="s">
        <v>160</v>
      </c>
      <c r="BM387" s="24" t="s">
        <v>560</v>
      </c>
    </row>
    <row r="388" spans="2:47" s="1" customFormat="1" ht="13.5">
      <c r="B388" s="46"/>
      <c r="C388" s="74"/>
      <c r="D388" s="233" t="s">
        <v>162</v>
      </c>
      <c r="E388" s="74"/>
      <c r="F388" s="234" t="s">
        <v>561</v>
      </c>
      <c r="G388" s="74"/>
      <c r="H388" s="74"/>
      <c r="I388" s="191"/>
      <c r="J388" s="74"/>
      <c r="K388" s="74"/>
      <c r="L388" s="72"/>
      <c r="M388" s="235"/>
      <c r="N388" s="47"/>
      <c r="O388" s="47"/>
      <c r="P388" s="47"/>
      <c r="Q388" s="47"/>
      <c r="R388" s="47"/>
      <c r="S388" s="47"/>
      <c r="T388" s="95"/>
      <c r="AT388" s="24" t="s">
        <v>162</v>
      </c>
      <c r="AU388" s="24" t="s">
        <v>82</v>
      </c>
    </row>
    <row r="389" spans="2:51" s="12" customFormat="1" ht="13.5">
      <c r="B389" s="246"/>
      <c r="C389" s="247"/>
      <c r="D389" s="233" t="s">
        <v>164</v>
      </c>
      <c r="E389" s="248" t="s">
        <v>21</v>
      </c>
      <c r="F389" s="249" t="s">
        <v>562</v>
      </c>
      <c r="G389" s="247"/>
      <c r="H389" s="250">
        <v>6.7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AT389" s="256" t="s">
        <v>164</v>
      </c>
      <c r="AU389" s="256" t="s">
        <v>82</v>
      </c>
      <c r="AV389" s="12" t="s">
        <v>82</v>
      </c>
      <c r="AW389" s="12" t="s">
        <v>35</v>
      </c>
      <c r="AX389" s="12" t="s">
        <v>80</v>
      </c>
      <c r="AY389" s="256" t="s">
        <v>152</v>
      </c>
    </row>
    <row r="390" spans="2:65" s="1" customFormat="1" ht="25.5" customHeight="1">
      <c r="B390" s="46"/>
      <c r="C390" s="221" t="s">
        <v>563</v>
      </c>
      <c r="D390" s="221" t="s">
        <v>155</v>
      </c>
      <c r="E390" s="222" t="s">
        <v>564</v>
      </c>
      <c r="F390" s="223" t="s">
        <v>565</v>
      </c>
      <c r="G390" s="224" t="s">
        <v>242</v>
      </c>
      <c r="H390" s="225">
        <v>3.8</v>
      </c>
      <c r="I390" s="226"/>
      <c r="J390" s="227">
        <f>ROUND(I390*H390,2)</f>
        <v>0</v>
      </c>
      <c r="K390" s="223" t="s">
        <v>159</v>
      </c>
      <c r="L390" s="72"/>
      <c r="M390" s="228" t="s">
        <v>21</v>
      </c>
      <c r="N390" s="229" t="s">
        <v>43</v>
      </c>
      <c r="O390" s="47"/>
      <c r="P390" s="230">
        <f>O390*H390</f>
        <v>0</v>
      </c>
      <c r="Q390" s="230">
        <v>0</v>
      </c>
      <c r="R390" s="230">
        <f>Q390*H390</f>
        <v>0</v>
      </c>
      <c r="S390" s="230">
        <v>0.022</v>
      </c>
      <c r="T390" s="231">
        <f>S390*H390</f>
        <v>0.0836</v>
      </c>
      <c r="AR390" s="24" t="s">
        <v>160</v>
      </c>
      <c r="AT390" s="24" t="s">
        <v>155</v>
      </c>
      <c r="AU390" s="24" t="s">
        <v>82</v>
      </c>
      <c r="AY390" s="24" t="s">
        <v>152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24" t="s">
        <v>80</v>
      </c>
      <c r="BK390" s="232">
        <f>ROUND(I390*H390,2)</f>
        <v>0</v>
      </c>
      <c r="BL390" s="24" t="s">
        <v>160</v>
      </c>
      <c r="BM390" s="24" t="s">
        <v>566</v>
      </c>
    </row>
    <row r="391" spans="2:47" s="1" customFormat="1" ht="13.5">
      <c r="B391" s="46"/>
      <c r="C391" s="74"/>
      <c r="D391" s="233" t="s">
        <v>162</v>
      </c>
      <c r="E391" s="74"/>
      <c r="F391" s="234" t="s">
        <v>567</v>
      </c>
      <c r="G391" s="74"/>
      <c r="H391" s="74"/>
      <c r="I391" s="191"/>
      <c r="J391" s="74"/>
      <c r="K391" s="74"/>
      <c r="L391" s="72"/>
      <c r="M391" s="235"/>
      <c r="N391" s="47"/>
      <c r="O391" s="47"/>
      <c r="P391" s="47"/>
      <c r="Q391" s="47"/>
      <c r="R391" s="47"/>
      <c r="S391" s="47"/>
      <c r="T391" s="95"/>
      <c r="AT391" s="24" t="s">
        <v>162</v>
      </c>
      <c r="AU391" s="24" t="s">
        <v>82</v>
      </c>
    </row>
    <row r="392" spans="2:51" s="12" customFormat="1" ht="13.5">
      <c r="B392" s="246"/>
      <c r="C392" s="247"/>
      <c r="D392" s="233" t="s">
        <v>164</v>
      </c>
      <c r="E392" s="248" t="s">
        <v>21</v>
      </c>
      <c r="F392" s="249" t="s">
        <v>568</v>
      </c>
      <c r="G392" s="247"/>
      <c r="H392" s="250">
        <v>3.8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AT392" s="256" t="s">
        <v>164</v>
      </c>
      <c r="AU392" s="256" t="s">
        <v>82</v>
      </c>
      <c r="AV392" s="12" t="s">
        <v>82</v>
      </c>
      <c r="AW392" s="12" t="s">
        <v>35</v>
      </c>
      <c r="AX392" s="12" t="s">
        <v>80</v>
      </c>
      <c r="AY392" s="256" t="s">
        <v>152</v>
      </c>
    </row>
    <row r="393" spans="2:65" s="1" customFormat="1" ht="25.5" customHeight="1">
      <c r="B393" s="46"/>
      <c r="C393" s="221" t="s">
        <v>569</v>
      </c>
      <c r="D393" s="221" t="s">
        <v>155</v>
      </c>
      <c r="E393" s="222" t="s">
        <v>570</v>
      </c>
      <c r="F393" s="223" t="s">
        <v>571</v>
      </c>
      <c r="G393" s="224" t="s">
        <v>242</v>
      </c>
      <c r="H393" s="225">
        <v>24</v>
      </c>
      <c r="I393" s="226"/>
      <c r="J393" s="227">
        <f>ROUND(I393*H393,2)</f>
        <v>0</v>
      </c>
      <c r="K393" s="223" t="s">
        <v>159</v>
      </c>
      <c r="L393" s="72"/>
      <c r="M393" s="228" t="s">
        <v>21</v>
      </c>
      <c r="N393" s="229" t="s">
        <v>43</v>
      </c>
      <c r="O393" s="47"/>
      <c r="P393" s="230">
        <f>O393*H393</f>
        <v>0</v>
      </c>
      <c r="Q393" s="230">
        <v>0</v>
      </c>
      <c r="R393" s="230">
        <f>Q393*H393</f>
        <v>0</v>
      </c>
      <c r="S393" s="230">
        <v>0.033</v>
      </c>
      <c r="T393" s="231">
        <f>S393*H393</f>
        <v>0.792</v>
      </c>
      <c r="AR393" s="24" t="s">
        <v>160</v>
      </c>
      <c r="AT393" s="24" t="s">
        <v>155</v>
      </c>
      <c r="AU393" s="24" t="s">
        <v>82</v>
      </c>
      <c r="AY393" s="24" t="s">
        <v>152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24" t="s">
        <v>80</v>
      </c>
      <c r="BK393" s="232">
        <f>ROUND(I393*H393,2)</f>
        <v>0</v>
      </c>
      <c r="BL393" s="24" t="s">
        <v>160</v>
      </c>
      <c r="BM393" s="24" t="s">
        <v>572</v>
      </c>
    </row>
    <row r="394" spans="2:47" s="1" customFormat="1" ht="13.5">
      <c r="B394" s="46"/>
      <c r="C394" s="74"/>
      <c r="D394" s="233" t="s">
        <v>162</v>
      </c>
      <c r="E394" s="74"/>
      <c r="F394" s="234" t="s">
        <v>573</v>
      </c>
      <c r="G394" s="74"/>
      <c r="H394" s="74"/>
      <c r="I394" s="191"/>
      <c r="J394" s="74"/>
      <c r="K394" s="74"/>
      <c r="L394" s="72"/>
      <c r="M394" s="235"/>
      <c r="N394" s="47"/>
      <c r="O394" s="47"/>
      <c r="P394" s="47"/>
      <c r="Q394" s="47"/>
      <c r="R394" s="47"/>
      <c r="S394" s="47"/>
      <c r="T394" s="95"/>
      <c r="AT394" s="24" t="s">
        <v>162</v>
      </c>
      <c r="AU394" s="24" t="s">
        <v>82</v>
      </c>
    </row>
    <row r="395" spans="2:51" s="12" customFormat="1" ht="13.5">
      <c r="B395" s="246"/>
      <c r="C395" s="247"/>
      <c r="D395" s="233" t="s">
        <v>164</v>
      </c>
      <c r="E395" s="248" t="s">
        <v>21</v>
      </c>
      <c r="F395" s="249" t="s">
        <v>574</v>
      </c>
      <c r="G395" s="247"/>
      <c r="H395" s="250">
        <v>24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AT395" s="256" t="s">
        <v>164</v>
      </c>
      <c r="AU395" s="256" t="s">
        <v>82</v>
      </c>
      <c r="AV395" s="12" t="s">
        <v>82</v>
      </c>
      <c r="AW395" s="12" t="s">
        <v>35</v>
      </c>
      <c r="AX395" s="12" t="s">
        <v>80</v>
      </c>
      <c r="AY395" s="256" t="s">
        <v>152</v>
      </c>
    </row>
    <row r="396" spans="2:65" s="1" customFormat="1" ht="16.5" customHeight="1">
      <c r="B396" s="46"/>
      <c r="C396" s="221" t="s">
        <v>575</v>
      </c>
      <c r="D396" s="221" t="s">
        <v>155</v>
      </c>
      <c r="E396" s="222" t="s">
        <v>576</v>
      </c>
      <c r="F396" s="223" t="s">
        <v>577</v>
      </c>
      <c r="G396" s="224" t="s">
        <v>242</v>
      </c>
      <c r="H396" s="225">
        <v>55.6</v>
      </c>
      <c r="I396" s="226"/>
      <c r="J396" s="227">
        <f>ROUND(I396*H396,2)</f>
        <v>0</v>
      </c>
      <c r="K396" s="223" t="s">
        <v>159</v>
      </c>
      <c r="L396" s="72"/>
      <c r="M396" s="228" t="s">
        <v>21</v>
      </c>
      <c r="N396" s="229" t="s">
        <v>43</v>
      </c>
      <c r="O396" s="47"/>
      <c r="P396" s="230">
        <f>O396*H396</f>
        <v>0</v>
      </c>
      <c r="Q396" s="230">
        <v>0</v>
      </c>
      <c r="R396" s="230">
        <f>Q396*H396</f>
        <v>0</v>
      </c>
      <c r="S396" s="230">
        <v>0</v>
      </c>
      <c r="T396" s="231">
        <f>S396*H396</f>
        <v>0</v>
      </c>
      <c r="AR396" s="24" t="s">
        <v>160</v>
      </c>
      <c r="AT396" s="24" t="s">
        <v>155</v>
      </c>
      <c r="AU396" s="24" t="s">
        <v>82</v>
      </c>
      <c r="AY396" s="24" t="s">
        <v>152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24" t="s">
        <v>80</v>
      </c>
      <c r="BK396" s="232">
        <f>ROUND(I396*H396,2)</f>
        <v>0</v>
      </c>
      <c r="BL396" s="24" t="s">
        <v>160</v>
      </c>
      <c r="BM396" s="24" t="s">
        <v>578</v>
      </c>
    </row>
    <row r="397" spans="2:47" s="1" customFormat="1" ht="13.5">
      <c r="B397" s="46"/>
      <c r="C397" s="74"/>
      <c r="D397" s="233" t="s">
        <v>162</v>
      </c>
      <c r="E397" s="74"/>
      <c r="F397" s="234" t="s">
        <v>579</v>
      </c>
      <c r="G397" s="74"/>
      <c r="H397" s="74"/>
      <c r="I397" s="191"/>
      <c r="J397" s="74"/>
      <c r="K397" s="74"/>
      <c r="L397" s="72"/>
      <c r="M397" s="235"/>
      <c r="N397" s="47"/>
      <c r="O397" s="47"/>
      <c r="P397" s="47"/>
      <c r="Q397" s="47"/>
      <c r="R397" s="47"/>
      <c r="S397" s="47"/>
      <c r="T397" s="95"/>
      <c r="AT397" s="24" t="s">
        <v>162</v>
      </c>
      <c r="AU397" s="24" t="s">
        <v>82</v>
      </c>
    </row>
    <row r="398" spans="2:51" s="12" customFormat="1" ht="13.5">
      <c r="B398" s="246"/>
      <c r="C398" s="247"/>
      <c r="D398" s="233" t="s">
        <v>164</v>
      </c>
      <c r="E398" s="248" t="s">
        <v>21</v>
      </c>
      <c r="F398" s="249" t="s">
        <v>580</v>
      </c>
      <c r="G398" s="247"/>
      <c r="H398" s="250">
        <v>55.6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AT398" s="256" t="s">
        <v>164</v>
      </c>
      <c r="AU398" s="256" t="s">
        <v>82</v>
      </c>
      <c r="AV398" s="12" t="s">
        <v>82</v>
      </c>
      <c r="AW398" s="12" t="s">
        <v>35</v>
      </c>
      <c r="AX398" s="12" t="s">
        <v>80</v>
      </c>
      <c r="AY398" s="256" t="s">
        <v>152</v>
      </c>
    </row>
    <row r="399" spans="2:65" s="1" customFormat="1" ht="16.5" customHeight="1">
      <c r="B399" s="46"/>
      <c r="C399" s="221" t="s">
        <v>581</v>
      </c>
      <c r="D399" s="221" t="s">
        <v>155</v>
      </c>
      <c r="E399" s="222" t="s">
        <v>582</v>
      </c>
      <c r="F399" s="223" t="s">
        <v>583</v>
      </c>
      <c r="G399" s="224" t="s">
        <v>192</v>
      </c>
      <c r="H399" s="225">
        <v>583</v>
      </c>
      <c r="I399" s="226"/>
      <c r="J399" s="227">
        <f>ROUND(I399*H399,2)</f>
        <v>0</v>
      </c>
      <c r="K399" s="223" t="s">
        <v>159</v>
      </c>
      <c r="L399" s="72"/>
      <c r="M399" s="228" t="s">
        <v>21</v>
      </c>
      <c r="N399" s="229" t="s">
        <v>43</v>
      </c>
      <c r="O399" s="47"/>
      <c r="P399" s="230">
        <f>O399*H399</f>
        <v>0</v>
      </c>
      <c r="Q399" s="230">
        <v>0</v>
      </c>
      <c r="R399" s="230">
        <f>Q399*H399</f>
        <v>0</v>
      </c>
      <c r="S399" s="230">
        <v>0</v>
      </c>
      <c r="T399" s="231">
        <f>S399*H399</f>
        <v>0</v>
      </c>
      <c r="AR399" s="24" t="s">
        <v>160</v>
      </c>
      <c r="AT399" s="24" t="s">
        <v>155</v>
      </c>
      <c r="AU399" s="24" t="s">
        <v>82</v>
      </c>
      <c r="AY399" s="24" t="s">
        <v>152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24" t="s">
        <v>80</v>
      </c>
      <c r="BK399" s="232">
        <f>ROUND(I399*H399,2)</f>
        <v>0</v>
      </c>
      <c r="BL399" s="24" t="s">
        <v>160</v>
      </c>
      <c r="BM399" s="24" t="s">
        <v>584</v>
      </c>
    </row>
    <row r="400" spans="2:47" s="1" customFormat="1" ht="13.5">
      <c r="B400" s="46"/>
      <c r="C400" s="74"/>
      <c r="D400" s="233" t="s">
        <v>162</v>
      </c>
      <c r="E400" s="74"/>
      <c r="F400" s="234" t="s">
        <v>583</v>
      </c>
      <c r="G400" s="74"/>
      <c r="H400" s="74"/>
      <c r="I400" s="191"/>
      <c r="J400" s="74"/>
      <c r="K400" s="74"/>
      <c r="L400" s="72"/>
      <c r="M400" s="235"/>
      <c r="N400" s="47"/>
      <c r="O400" s="47"/>
      <c r="P400" s="47"/>
      <c r="Q400" s="47"/>
      <c r="R400" s="47"/>
      <c r="S400" s="47"/>
      <c r="T400" s="95"/>
      <c r="AT400" s="24" t="s">
        <v>162</v>
      </c>
      <c r="AU400" s="24" t="s">
        <v>82</v>
      </c>
    </row>
    <row r="401" spans="2:51" s="11" customFormat="1" ht="13.5">
      <c r="B401" s="236"/>
      <c r="C401" s="237"/>
      <c r="D401" s="233" t="s">
        <v>164</v>
      </c>
      <c r="E401" s="238" t="s">
        <v>21</v>
      </c>
      <c r="F401" s="239" t="s">
        <v>585</v>
      </c>
      <c r="G401" s="237"/>
      <c r="H401" s="238" t="s">
        <v>21</v>
      </c>
      <c r="I401" s="240"/>
      <c r="J401" s="237"/>
      <c r="K401" s="237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164</v>
      </c>
      <c r="AU401" s="245" t="s">
        <v>82</v>
      </c>
      <c r="AV401" s="11" t="s">
        <v>80</v>
      </c>
      <c r="AW401" s="11" t="s">
        <v>35</v>
      </c>
      <c r="AX401" s="11" t="s">
        <v>72</v>
      </c>
      <c r="AY401" s="245" t="s">
        <v>152</v>
      </c>
    </row>
    <row r="402" spans="2:51" s="12" customFormat="1" ht="13.5">
      <c r="B402" s="246"/>
      <c r="C402" s="247"/>
      <c r="D402" s="233" t="s">
        <v>164</v>
      </c>
      <c r="E402" s="248" t="s">
        <v>21</v>
      </c>
      <c r="F402" s="249" t="s">
        <v>586</v>
      </c>
      <c r="G402" s="247"/>
      <c r="H402" s="250">
        <v>583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AT402" s="256" t="s">
        <v>164</v>
      </c>
      <c r="AU402" s="256" t="s">
        <v>82</v>
      </c>
      <c r="AV402" s="12" t="s">
        <v>82</v>
      </c>
      <c r="AW402" s="12" t="s">
        <v>35</v>
      </c>
      <c r="AX402" s="12" t="s">
        <v>80</v>
      </c>
      <c r="AY402" s="256" t="s">
        <v>152</v>
      </c>
    </row>
    <row r="403" spans="2:65" s="1" customFormat="1" ht="25.5" customHeight="1">
      <c r="B403" s="46"/>
      <c r="C403" s="221" t="s">
        <v>587</v>
      </c>
      <c r="D403" s="221" t="s">
        <v>155</v>
      </c>
      <c r="E403" s="222" t="s">
        <v>588</v>
      </c>
      <c r="F403" s="223" t="s">
        <v>589</v>
      </c>
      <c r="G403" s="224" t="s">
        <v>192</v>
      </c>
      <c r="H403" s="225">
        <v>78</v>
      </c>
      <c r="I403" s="226"/>
      <c r="J403" s="227">
        <f>ROUND(I403*H403,2)</f>
        <v>0</v>
      </c>
      <c r="K403" s="223" t="s">
        <v>159</v>
      </c>
      <c r="L403" s="72"/>
      <c r="M403" s="228" t="s">
        <v>21</v>
      </c>
      <c r="N403" s="229" t="s">
        <v>43</v>
      </c>
      <c r="O403" s="47"/>
      <c r="P403" s="230">
        <f>O403*H403</f>
        <v>0</v>
      </c>
      <c r="Q403" s="230">
        <v>0</v>
      </c>
      <c r="R403" s="230">
        <f>Q403*H403</f>
        <v>0</v>
      </c>
      <c r="S403" s="230">
        <v>0.035</v>
      </c>
      <c r="T403" s="231">
        <f>S403*H403</f>
        <v>2.7300000000000004</v>
      </c>
      <c r="AR403" s="24" t="s">
        <v>160</v>
      </c>
      <c r="AT403" s="24" t="s">
        <v>155</v>
      </c>
      <c r="AU403" s="24" t="s">
        <v>82</v>
      </c>
      <c r="AY403" s="24" t="s">
        <v>152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24" t="s">
        <v>80</v>
      </c>
      <c r="BK403" s="232">
        <f>ROUND(I403*H403,2)</f>
        <v>0</v>
      </c>
      <c r="BL403" s="24" t="s">
        <v>160</v>
      </c>
      <c r="BM403" s="24" t="s">
        <v>590</v>
      </c>
    </row>
    <row r="404" spans="2:47" s="1" customFormat="1" ht="13.5">
      <c r="B404" s="46"/>
      <c r="C404" s="74"/>
      <c r="D404" s="233" t="s">
        <v>162</v>
      </c>
      <c r="E404" s="74"/>
      <c r="F404" s="234" t="s">
        <v>591</v>
      </c>
      <c r="G404" s="74"/>
      <c r="H404" s="74"/>
      <c r="I404" s="191"/>
      <c r="J404" s="74"/>
      <c r="K404" s="74"/>
      <c r="L404" s="72"/>
      <c r="M404" s="235"/>
      <c r="N404" s="47"/>
      <c r="O404" s="47"/>
      <c r="P404" s="47"/>
      <c r="Q404" s="47"/>
      <c r="R404" s="47"/>
      <c r="S404" s="47"/>
      <c r="T404" s="95"/>
      <c r="AT404" s="24" t="s">
        <v>162</v>
      </c>
      <c r="AU404" s="24" t="s">
        <v>82</v>
      </c>
    </row>
    <row r="405" spans="2:51" s="12" customFormat="1" ht="13.5">
      <c r="B405" s="246"/>
      <c r="C405" s="247"/>
      <c r="D405" s="233" t="s">
        <v>164</v>
      </c>
      <c r="E405" s="248" t="s">
        <v>21</v>
      </c>
      <c r="F405" s="249" t="s">
        <v>592</v>
      </c>
      <c r="G405" s="247"/>
      <c r="H405" s="250">
        <v>78</v>
      </c>
      <c r="I405" s="251"/>
      <c r="J405" s="247"/>
      <c r="K405" s="247"/>
      <c r="L405" s="252"/>
      <c r="M405" s="253"/>
      <c r="N405" s="254"/>
      <c r="O405" s="254"/>
      <c r="P405" s="254"/>
      <c r="Q405" s="254"/>
      <c r="R405" s="254"/>
      <c r="S405" s="254"/>
      <c r="T405" s="255"/>
      <c r="AT405" s="256" t="s">
        <v>164</v>
      </c>
      <c r="AU405" s="256" t="s">
        <v>82</v>
      </c>
      <c r="AV405" s="12" t="s">
        <v>82</v>
      </c>
      <c r="AW405" s="12" t="s">
        <v>35</v>
      </c>
      <c r="AX405" s="12" t="s">
        <v>80</v>
      </c>
      <c r="AY405" s="256" t="s">
        <v>152</v>
      </c>
    </row>
    <row r="406" spans="2:65" s="1" customFormat="1" ht="16.5" customHeight="1">
      <c r="B406" s="46"/>
      <c r="C406" s="221" t="s">
        <v>593</v>
      </c>
      <c r="D406" s="221" t="s">
        <v>155</v>
      </c>
      <c r="E406" s="222" t="s">
        <v>594</v>
      </c>
      <c r="F406" s="223" t="s">
        <v>595</v>
      </c>
      <c r="G406" s="224" t="s">
        <v>192</v>
      </c>
      <c r="H406" s="225">
        <v>310.978</v>
      </c>
      <c r="I406" s="226"/>
      <c r="J406" s="227">
        <f>ROUND(I406*H406,2)</f>
        <v>0</v>
      </c>
      <c r="K406" s="223" t="s">
        <v>159</v>
      </c>
      <c r="L406" s="72"/>
      <c r="M406" s="228" t="s">
        <v>21</v>
      </c>
      <c r="N406" s="229" t="s">
        <v>43</v>
      </c>
      <c r="O406" s="47"/>
      <c r="P406" s="230">
        <f>O406*H406</f>
        <v>0</v>
      </c>
      <c r="Q406" s="230">
        <v>0</v>
      </c>
      <c r="R406" s="230">
        <f>Q406*H406</f>
        <v>0</v>
      </c>
      <c r="S406" s="230">
        <v>0.068</v>
      </c>
      <c r="T406" s="231">
        <f>S406*H406</f>
        <v>21.146504000000004</v>
      </c>
      <c r="AR406" s="24" t="s">
        <v>160</v>
      </c>
      <c r="AT406" s="24" t="s">
        <v>155</v>
      </c>
      <c r="AU406" s="24" t="s">
        <v>82</v>
      </c>
      <c r="AY406" s="24" t="s">
        <v>152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4" t="s">
        <v>80</v>
      </c>
      <c r="BK406" s="232">
        <f>ROUND(I406*H406,2)</f>
        <v>0</v>
      </c>
      <c r="BL406" s="24" t="s">
        <v>160</v>
      </c>
      <c r="BM406" s="24" t="s">
        <v>596</v>
      </c>
    </row>
    <row r="407" spans="2:47" s="1" customFormat="1" ht="13.5">
      <c r="B407" s="46"/>
      <c r="C407" s="74"/>
      <c r="D407" s="233" t="s">
        <v>162</v>
      </c>
      <c r="E407" s="74"/>
      <c r="F407" s="234" t="s">
        <v>597</v>
      </c>
      <c r="G407" s="74"/>
      <c r="H407" s="74"/>
      <c r="I407" s="191"/>
      <c r="J407" s="74"/>
      <c r="K407" s="74"/>
      <c r="L407" s="72"/>
      <c r="M407" s="235"/>
      <c r="N407" s="47"/>
      <c r="O407" s="47"/>
      <c r="P407" s="47"/>
      <c r="Q407" s="47"/>
      <c r="R407" s="47"/>
      <c r="S407" s="47"/>
      <c r="T407" s="95"/>
      <c r="AT407" s="24" t="s">
        <v>162</v>
      </c>
      <c r="AU407" s="24" t="s">
        <v>82</v>
      </c>
    </row>
    <row r="408" spans="2:51" s="11" customFormat="1" ht="13.5">
      <c r="B408" s="236"/>
      <c r="C408" s="237"/>
      <c r="D408" s="233" t="s">
        <v>164</v>
      </c>
      <c r="E408" s="238" t="s">
        <v>21</v>
      </c>
      <c r="F408" s="239" t="s">
        <v>598</v>
      </c>
      <c r="G408" s="237"/>
      <c r="H408" s="238" t="s">
        <v>21</v>
      </c>
      <c r="I408" s="240"/>
      <c r="J408" s="237"/>
      <c r="K408" s="237"/>
      <c r="L408" s="241"/>
      <c r="M408" s="242"/>
      <c r="N408" s="243"/>
      <c r="O408" s="243"/>
      <c r="P408" s="243"/>
      <c r="Q408" s="243"/>
      <c r="R408" s="243"/>
      <c r="S408" s="243"/>
      <c r="T408" s="244"/>
      <c r="AT408" s="245" t="s">
        <v>164</v>
      </c>
      <c r="AU408" s="245" t="s">
        <v>82</v>
      </c>
      <c r="AV408" s="11" t="s">
        <v>80</v>
      </c>
      <c r="AW408" s="11" t="s">
        <v>35</v>
      </c>
      <c r="AX408" s="11" t="s">
        <v>72</v>
      </c>
      <c r="AY408" s="245" t="s">
        <v>152</v>
      </c>
    </row>
    <row r="409" spans="2:51" s="12" customFormat="1" ht="13.5">
      <c r="B409" s="246"/>
      <c r="C409" s="247"/>
      <c r="D409" s="233" t="s">
        <v>164</v>
      </c>
      <c r="E409" s="248" t="s">
        <v>21</v>
      </c>
      <c r="F409" s="249" t="s">
        <v>599</v>
      </c>
      <c r="G409" s="247"/>
      <c r="H409" s="250">
        <v>54.184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AT409" s="256" t="s">
        <v>164</v>
      </c>
      <c r="AU409" s="256" t="s">
        <v>82</v>
      </c>
      <c r="AV409" s="12" t="s">
        <v>82</v>
      </c>
      <c r="AW409" s="12" t="s">
        <v>35</v>
      </c>
      <c r="AX409" s="12" t="s">
        <v>72</v>
      </c>
      <c r="AY409" s="256" t="s">
        <v>152</v>
      </c>
    </row>
    <row r="410" spans="2:51" s="12" customFormat="1" ht="13.5">
      <c r="B410" s="246"/>
      <c r="C410" s="247"/>
      <c r="D410" s="233" t="s">
        <v>164</v>
      </c>
      <c r="E410" s="248" t="s">
        <v>21</v>
      </c>
      <c r="F410" s="249" t="s">
        <v>474</v>
      </c>
      <c r="G410" s="247"/>
      <c r="H410" s="250">
        <v>-7.092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AT410" s="256" t="s">
        <v>164</v>
      </c>
      <c r="AU410" s="256" t="s">
        <v>82</v>
      </c>
      <c r="AV410" s="12" t="s">
        <v>82</v>
      </c>
      <c r="AW410" s="12" t="s">
        <v>35</v>
      </c>
      <c r="AX410" s="12" t="s">
        <v>72</v>
      </c>
      <c r="AY410" s="256" t="s">
        <v>152</v>
      </c>
    </row>
    <row r="411" spans="2:51" s="11" customFormat="1" ht="13.5">
      <c r="B411" s="236"/>
      <c r="C411" s="237"/>
      <c r="D411" s="233" t="s">
        <v>164</v>
      </c>
      <c r="E411" s="238" t="s">
        <v>21</v>
      </c>
      <c r="F411" s="239" t="s">
        <v>600</v>
      </c>
      <c r="G411" s="237"/>
      <c r="H411" s="238" t="s">
        <v>21</v>
      </c>
      <c r="I411" s="240"/>
      <c r="J411" s="237"/>
      <c r="K411" s="237"/>
      <c r="L411" s="241"/>
      <c r="M411" s="242"/>
      <c r="N411" s="243"/>
      <c r="O411" s="243"/>
      <c r="P411" s="243"/>
      <c r="Q411" s="243"/>
      <c r="R411" s="243"/>
      <c r="S411" s="243"/>
      <c r="T411" s="244"/>
      <c r="AT411" s="245" t="s">
        <v>164</v>
      </c>
      <c r="AU411" s="245" t="s">
        <v>82</v>
      </c>
      <c r="AV411" s="11" t="s">
        <v>80</v>
      </c>
      <c r="AW411" s="11" t="s">
        <v>35</v>
      </c>
      <c r="AX411" s="11" t="s">
        <v>72</v>
      </c>
      <c r="AY411" s="245" t="s">
        <v>152</v>
      </c>
    </row>
    <row r="412" spans="2:51" s="12" customFormat="1" ht="13.5">
      <c r="B412" s="246"/>
      <c r="C412" s="247"/>
      <c r="D412" s="233" t="s">
        <v>164</v>
      </c>
      <c r="E412" s="248" t="s">
        <v>21</v>
      </c>
      <c r="F412" s="249" t="s">
        <v>601</v>
      </c>
      <c r="G412" s="247"/>
      <c r="H412" s="250">
        <v>41.038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AT412" s="256" t="s">
        <v>164</v>
      </c>
      <c r="AU412" s="256" t="s">
        <v>82</v>
      </c>
      <c r="AV412" s="12" t="s">
        <v>82</v>
      </c>
      <c r="AW412" s="12" t="s">
        <v>35</v>
      </c>
      <c r="AX412" s="12" t="s">
        <v>72</v>
      </c>
      <c r="AY412" s="256" t="s">
        <v>152</v>
      </c>
    </row>
    <row r="413" spans="2:51" s="12" customFormat="1" ht="13.5">
      <c r="B413" s="246"/>
      <c r="C413" s="247"/>
      <c r="D413" s="233" t="s">
        <v>164</v>
      </c>
      <c r="E413" s="248" t="s">
        <v>21</v>
      </c>
      <c r="F413" s="249" t="s">
        <v>602</v>
      </c>
      <c r="G413" s="247"/>
      <c r="H413" s="250">
        <v>-2.364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AT413" s="256" t="s">
        <v>164</v>
      </c>
      <c r="AU413" s="256" t="s">
        <v>82</v>
      </c>
      <c r="AV413" s="12" t="s">
        <v>82</v>
      </c>
      <c r="AW413" s="12" t="s">
        <v>35</v>
      </c>
      <c r="AX413" s="12" t="s">
        <v>72</v>
      </c>
      <c r="AY413" s="256" t="s">
        <v>152</v>
      </c>
    </row>
    <row r="414" spans="2:51" s="11" customFormat="1" ht="13.5">
      <c r="B414" s="236"/>
      <c r="C414" s="237"/>
      <c r="D414" s="233" t="s">
        <v>164</v>
      </c>
      <c r="E414" s="238" t="s">
        <v>21</v>
      </c>
      <c r="F414" s="239" t="s">
        <v>603</v>
      </c>
      <c r="G414" s="237"/>
      <c r="H414" s="238" t="s">
        <v>21</v>
      </c>
      <c r="I414" s="240"/>
      <c r="J414" s="237"/>
      <c r="K414" s="237"/>
      <c r="L414" s="241"/>
      <c r="M414" s="242"/>
      <c r="N414" s="243"/>
      <c r="O414" s="243"/>
      <c r="P414" s="243"/>
      <c r="Q414" s="243"/>
      <c r="R414" s="243"/>
      <c r="S414" s="243"/>
      <c r="T414" s="244"/>
      <c r="AT414" s="245" t="s">
        <v>164</v>
      </c>
      <c r="AU414" s="245" t="s">
        <v>82</v>
      </c>
      <c r="AV414" s="11" t="s">
        <v>80</v>
      </c>
      <c r="AW414" s="11" t="s">
        <v>35</v>
      </c>
      <c r="AX414" s="11" t="s">
        <v>72</v>
      </c>
      <c r="AY414" s="245" t="s">
        <v>152</v>
      </c>
    </row>
    <row r="415" spans="2:51" s="12" customFormat="1" ht="13.5">
      <c r="B415" s="246"/>
      <c r="C415" s="247"/>
      <c r="D415" s="233" t="s">
        <v>164</v>
      </c>
      <c r="E415" s="248" t="s">
        <v>21</v>
      </c>
      <c r="F415" s="249" t="s">
        <v>604</v>
      </c>
      <c r="G415" s="247"/>
      <c r="H415" s="250">
        <v>69.62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AT415" s="256" t="s">
        <v>164</v>
      </c>
      <c r="AU415" s="256" t="s">
        <v>82</v>
      </c>
      <c r="AV415" s="12" t="s">
        <v>82</v>
      </c>
      <c r="AW415" s="12" t="s">
        <v>35</v>
      </c>
      <c r="AX415" s="12" t="s">
        <v>72</v>
      </c>
      <c r="AY415" s="256" t="s">
        <v>152</v>
      </c>
    </row>
    <row r="416" spans="2:51" s="12" customFormat="1" ht="13.5">
      <c r="B416" s="246"/>
      <c r="C416" s="247"/>
      <c r="D416" s="233" t="s">
        <v>164</v>
      </c>
      <c r="E416" s="248" t="s">
        <v>21</v>
      </c>
      <c r="F416" s="249" t="s">
        <v>605</v>
      </c>
      <c r="G416" s="247"/>
      <c r="H416" s="250">
        <v>-7.129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AT416" s="256" t="s">
        <v>164</v>
      </c>
      <c r="AU416" s="256" t="s">
        <v>82</v>
      </c>
      <c r="AV416" s="12" t="s">
        <v>82</v>
      </c>
      <c r="AW416" s="12" t="s">
        <v>35</v>
      </c>
      <c r="AX416" s="12" t="s">
        <v>72</v>
      </c>
      <c r="AY416" s="256" t="s">
        <v>152</v>
      </c>
    </row>
    <row r="417" spans="2:51" s="12" customFormat="1" ht="13.5">
      <c r="B417" s="246"/>
      <c r="C417" s="247"/>
      <c r="D417" s="233" t="s">
        <v>164</v>
      </c>
      <c r="E417" s="248" t="s">
        <v>21</v>
      </c>
      <c r="F417" s="249" t="s">
        <v>606</v>
      </c>
      <c r="G417" s="247"/>
      <c r="H417" s="250">
        <v>1.425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5"/>
      <c r="AT417" s="256" t="s">
        <v>164</v>
      </c>
      <c r="AU417" s="256" t="s">
        <v>82</v>
      </c>
      <c r="AV417" s="12" t="s">
        <v>82</v>
      </c>
      <c r="AW417" s="12" t="s">
        <v>35</v>
      </c>
      <c r="AX417" s="12" t="s">
        <v>72</v>
      </c>
      <c r="AY417" s="256" t="s">
        <v>152</v>
      </c>
    </row>
    <row r="418" spans="2:51" s="11" customFormat="1" ht="13.5">
      <c r="B418" s="236"/>
      <c r="C418" s="237"/>
      <c r="D418" s="233" t="s">
        <v>164</v>
      </c>
      <c r="E418" s="238" t="s">
        <v>21</v>
      </c>
      <c r="F418" s="239" t="s">
        <v>607</v>
      </c>
      <c r="G418" s="237"/>
      <c r="H418" s="238" t="s">
        <v>21</v>
      </c>
      <c r="I418" s="240"/>
      <c r="J418" s="237"/>
      <c r="K418" s="237"/>
      <c r="L418" s="241"/>
      <c r="M418" s="242"/>
      <c r="N418" s="243"/>
      <c r="O418" s="243"/>
      <c r="P418" s="243"/>
      <c r="Q418" s="243"/>
      <c r="R418" s="243"/>
      <c r="S418" s="243"/>
      <c r="T418" s="244"/>
      <c r="AT418" s="245" t="s">
        <v>164</v>
      </c>
      <c r="AU418" s="245" t="s">
        <v>82</v>
      </c>
      <c r="AV418" s="11" t="s">
        <v>80</v>
      </c>
      <c r="AW418" s="11" t="s">
        <v>35</v>
      </c>
      <c r="AX418" s="11" t="s">
        <v>72</v>
      </c>
      <c r="AY418" s="245" t="s">
        <v>152</v>
      </c>
    </row>
    <row r="419" spans="2:51" s="12" customFormat="1" ht="13.5">
      <c r="B419" s="246"/>
      <c r="C419" s="247"/>
      <c r="D419" s="233" t="s">
        <v>164</v>
      </c>
      <c r="E419" s="248" t="s">
        <v>21</v>
      </c>
      <c r="F419" s="249" t="s">
        <v>608</v>
      </c>
      <c r="G419" s="247"/>
      <c r="H419" s="250">
        <v>14.094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AT419" s="256" t="s">
        <v>164</v>
      </c>
      <c r="AU419" s="256" t="s">
        <v>82</v>
      </c>
      <c r="AV419" s="12" t="s">
        <v>82</v>
      </c>
      <c r="AW419" s="12" t="s">
        <v>35</v>
      </c>
      <c r="AX419" s="12" t="s">
        <v>72</v>
      </c>
      <c r="AY419" s="256" t="s">
        <v>152</v>
      </c>
    </row>
    <row r="420" spans="2:51" s="12" customFormat="1" ht="13.5">
      <c r="B420" s="246"/>
      <c r="C420" s="247"/>
      <c r="D420" s="233" t="s">
        <v>164</v>
      </c>
      <c r="E420" s="248" t="s">
        <v>21</v>
      </c>
      <c r="F420" s="249" t="s">
        <v>609</v>
      </c>
      <c r="G420" s="247"/>
      <c r="H420" s="250">
        <v>-1.182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AT420" s="256" t="s">
        <v>164</v>
      </c>
      <c r="AU420" s="256" t="s">
        <v>82</v>
      </c>
      <c r="AV420" s="12" t="s">
        <v>82</v>
      </c>
      <c r="AW420" s="12" t="s">
        <v>35</v>
      </c>
      <c r="AX420" s="12" t="s">
        <v>72</v>
      </c>
      <c r="AY420" s="256" t="s">
        <v>152</v>
      </c>
    </row>
    <row r="421" spans="2:51" s="11" customFormat="1" ht="13.5">
      <c r="B421" s="236"/>
      <c r="C421" s="237"/>
      <c r="D421" s="233" t="s">
        <v>164</v>
      </c>
      <c r="E421" s="238" t="s">
        <v>21</v>
      </c>
      <c r="F421" s="239" t="s">
        <v>610</v>
      </c>
      <c r="G421" s="237"/>
      <c r="H421" s="238" t="s">
        <v>21</v>
      </c>
      <c r="I421" s="240"/>
      <c r="J421" s="237"/>
      <c r="K421" s="237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164</v>
      </c>
      <c r="AU421" s="245" t="s">
        <v>82</v>
      </c>
      <c r="AV421" s="11" t="s">
        <v>80</v>
      </c>
      <c r="AW421" s="11" t="s">
        <v>35</v>
      </c>
      <c r="AX421" s="11" t="s">
        <v>72</v>
      </c>
      <c r="AY421" s="245" t="s">
        <v>152</v>
      </c>
    </row>
    <row r="422" spans="2:51" s="12" customFormat="1" ht="13.5">
      <c r="B422" s="246"/>
      <c r="C422" s="247"/>
      <c r="D422" s="233" t="s">
        <v>164</v>
      </c>
      <c r="E422" s="248" t="s">
        <v>21</v>
      </c>
      <c r="F422" s="249" t="s">
        <v>611</v>
      </c>
      <c r="G422" s="247"/>
      <c r="H422" s="250">
        <v>35.67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AT422" s="256" t="s">
        <v>164</v>
      </c>
      <c r="AU422" s="256" t="s">
        <v>82</v>
      </c>
      <c r="AV422" s="12" t="s">
        <v>82</v>
      </c>
      <c r="AW422" s="12" t="s">
        <v>35</v>
      </c>
      <c r="AX422" s="12" t="s">
        <v>72</v>
      </c>
      <c r="AY422" s="256" t="s">
        <v>152</v>
      </c>
    </row>
    <row r="423" spans="2:51" s="12" customFormat="1" ht="13.5">
      <c r="B423" s="246"/>
      <c r="C423" s="247"/>
      <c r="D423" s="233" t="s">
        <v>164</v>
      </c>
      <c r="E423" s="248" t="s">
        <v>21</v>
      </c>
      <c r="F423" s="249" t="s">
        <v>612</v>
      </c>
      <c r="G423" s="247"/>
      <c r="H423" s="250">
        <v>-2.561</v>
      </c>
      <c r="I423" s="251"/>
      <c r="J423" s="247"/>
      <c r="K423" s="247"/>
      <c r="L423" s="252"/>
      <c r="M423" s="253"/>
      <c r="N423" s="254"/>
      <c r="O423" s="254"/>
      <c r="P423" s="254"/>
      <c r="Q423" s="254"/>
      <c r="R423" s="254"/>
      <c r="S423" s="254"/>
      <c r="T423" s="255"/>
      <c r="AT423" s="256" t="s">
        <v>164</v>
      </c>
      <c r="AU423" s="256" t="s">
        <v>82</v>
      </c>
      <c r="AV423" s="12" t="s">
        <v>82</v>
      </c>
      <c r="AW423" s="12" t="s">
        <v>35</v>
      </c>
      <c r="AX423" s="12" t="s">
        <v>72</v>
      </c>
      <c r="AY423" s="256" t="s">
        <v>152</v>
      </c>
    </row>
    <row r="424" spans="2:51" s="11" customFormat="1" ht="13.5">
      <c r="B424" s="236"/>
      <c r="C424" s="237"/>
      <c r="D424" s="233" t="s">
        <v>164</v>
      </c>
      <c r="E424" s="238" t="s">
        <v>21</v>
      </c>
      <c r="F424" s="239" t="s">
        <v>613</v>
      </c>
      <c r="G424" s="237"/>
      <c r="H424" s="238" t="s">
        <v>21</v>
      </c>
      <c r="I424" s="240"/>
      <c r="J424" s="237"/>
      <c r="K424" s="237"/>
      <c r="L424" s="241"/>
      <c r="M424" s="242"/>
      <c r="N424" s="243"/>
      <c r="O424" s="243"/>
      <c r="P424" s="243"/>
      <c r="Q424" s="243"/>
      <c r="R424" s="243"/>
      <c r="S424" s="243"/>
      <c r="T424" s="244"/>
      <c r="AT424" s="245" t="s">
        <v>164</v>
      </c>
      <c r="AU424" s="245" t="s">
        <v>82</v>
      </c>
      <c r="AV424" s="11" t="s">
        <v>80</v>
      </c>
      <c r="AW424" s="11" t="s">
        <v>35</v>
      </c>
      <c r="AX424" s="11" t="s">
        <v>72</v>
      </c>
      <c r="AY424" s="245" t="s">
        <v>152</v>
      </c>
    </row>
    <row r="425" spans="2:51" s="12" customFormat="1" ht="13.5">
      <c r="B425" s="246"/>
      <c r="C425" s="247"/>
      <c r="D425" s="233" t="s">
        <v>164</v>
      </c>
      <c r="E425" s="248" t="s">
        <v>21</v>
      </c>
      <c r="F425" s="249" t="s">
        <v>614</v>
      </c>
      <c r="G425" s="247"/>
      <c r="H425" s="250">
        <v>19</v>
      </c>
      <c r="I425" s="251"/>
      <c r="J425" s="247"/>
      <c r="K425" s="247"/>
      <c r="L425" s="252"/>
      <c r="M425" s="253"/>
      <c r="N425" s="254"/>
      <c r="O425" s="254"/>
      <c r="P425" s="254"/>
      <c r="Q425" s="254"/>
      <c r="R425" s="254"/>
      <c r="S425" s="254"/>
      <c r="T425" s="255"/>
      <c r="AT425" s="256" t="s">
        <v>164</v>
      </c>
      <c r="AU425" s="256" t="s">
        <v>82</v>
      </c>
      <c r="AV425" s="12" t="s">
        <v>82</v>
      </c>
      <c r="AW425" s="12" t="s">
        <v>35</v>
      </c>
      <c r="AX425" s="12" t="s">
        <v>72</v>
      </c>
      <c r="AY425" s="256" t="s">
        <v>152</v>
      </c>
    </row>
    <row r="426" spans="2:51" s="12" customFormat="1" ht="13.5">
      <c r="B426" s="246"/>
      <c r="C426" s="247"/>
      <c r="D426" s="233" t="s">
        <v>164</v>
      </c>
      <c r="E426" s="248" t="s">
        <v>21</v>
      </c>
      <c r="F426" s="249" t="s">
        <v>309</v>
      </c>
      <c r="G426" s="247"/>
      <c r="H426" s="250">
        <v>-1.576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AT426" s="256" t="s">
        <v>164</v>
      </c>
      <c r="AU426" s="256" t="s">
        <v>82</v>
      </c>
      <c r="AV426" s="12" t="s">
        <v>82</v>
      </c>
      <c r="AW426" s="12" t="s">
        <v>35</v>
      </c>
      <c r="AX426" s="12" t="s">
        <v>72</v>
      </c>
      <c r="AY426" s="256" t="s">
        <v>152</v>
      </c>
    </row>
    <row r="427" spans="2:51" s="11" customFormat="1" ht="13.5">
      <c r="B427" s="236"/>
      <c r="C427" s="237"/>
      <c r="D427" s="233" t="s">
        <v>164</v>
      </c>
      <c r="E427" s="238" t="s">
        <v>21</v>
      </c>
      <c r="F427" s="239" t="s">
        <v>483</v>
      </c>
      <c r="G427" s="237"/>
      <c r="H427" s="238" t="s">
        <v>21</v>
      </c>
      <c r="I427" s="240"/>
      <c r="J427" s="237"/>
      <c r="K427" s="237"/>
      <c r="L427" s="241"/>
      <c r="M427" s="242"/>
      <c r="N427" s="243"/>
      <c r="O427" s="243"/>
      <c r="P427" s="243"/>
      <c r="Q427" s="243"/>
      <c r="R427" s="243"/>
      <c r="S427" s="243"/>
      <c r="T427" s="244"/>
      <c r="AT427" s="245" t="s">
        <v>164</v>
      </c>
      <c r="AU427" s="245" t="s">
        <v>82</v>
      </c>
      <c r="AV427" s="11" t="s">
        <v>80</v>
      </c>
      <c r="AW427" s="11" t="s">
        <v>35</v>
      </c>
      <c r="AX427" s="11" t="s">
        <v>72</v>
      </c>
      <c r="AY427" s="245" t="s">
        <v>152</v>
      </c>
    </row>
    <row r="428" spans="2:51" s="12" customFormat="1" ht="13.5">
      <c r="B428" s="246"/>
      <c r="C428" s="247"/>
      <c r="D428" s="233" t="s">
        <v>164</v>
      </c>
      <c r="E428" s="248" t="s">
        <v>21</v>
      </c>
      <c r="F428" s="249" t="s">
        <v>615</v>
      </c>
      <c r="G428" s="247"/>
      <c r="H428" s="250">
        <v>33.33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AT428" s="256" t="s">
        <v>164</v>
      </c>
      <c r="AU428" s="256" t="s">
        <v>82</v>
      </c>
      <c r="AV428" s="12" t="s">
        <v>82</v>
      </c>
      <c r="AW428" s="12" t="s">
        <v>35</v>
      </c>
      <c r="AX428" s="12" t="s">
        <v>72</v>
      </c>
      <c r="AY428" s="256" t="s">
        <v>152</v>
      </c>
    </row>
    <row r="429" spans="2:51" s="12" customFormat="1" ht="13.5">
      <c r="B429" s="246"/>
      <c r="C429" s="247"/>
      <c r="D429" s="233" t="s">
        <v>164</v>
      </c>
      <c r="E429" s="248" t="s">
        <v>21</v>
      </c>
      <c r="F429" s="249" t="s">
        <v>616</v>
      </c>
      <c r="G429" s="247"/>
      <c r="H429" s="250">
        <v>-4.334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AT429" s="256" t="s">
        <v>164</v>
      </c>
      <c r="AU429" s="256" t="s">
        <v>82</v>
      </c>
      <c r="AV429" s="12" t="s">
        <v>82</v>
      </c>
      <c r="AW429" s="12" t="s">
        <v>35</v>
      </c>
      <c r="AX429" s="12" t="s">
        <v>72</v>
      </c>
      <c r="AY429" s="256" t="s">
        <v>152</v>
      </c>
    </row>
    <row r="430" spans="2:51" s="11" customFormat="1" ht="13.5">
      <c r="B430" s="236"/>
      <c r="C430" s="237"/>
      <c r="D430" s="233" t="s">
        <v>164</v>
      </c>
      <c r="E430" s="238" t="s">
        <v>21</v>
      </c>
      <c r="F430" s="239" t="s">
        <v>617</v>
      </c>
      <c r="G430" s="237"/>
      <c r="H430" s="238" t="s">
        <v>21</v>
      </c>
      <c r="I430" s="240"/>
      <c r="J430" s="237"/>
      <c r="K430" s="237"/>
      <c r="L430" s="241"/>
      <c r="M430" s="242"/>
      <c r="N430" s="243"/>
      <c r="O430" s="243"/>
      <c r="P430" s="243"/>
      <c r="Q430" s="243"/>
      <c r="R430" s="243"/>
      <c r="S430" s="243"/>
      <c r="T430" s="244"/>
      <c r="AT430" s="245" t="s">
        <v>164</v>
      </c>
      <c r="AU430" s="245" t="s">
        <v>82</v>
      </c>
      <c r="AV430" s="11" t="s">
        <v>80</v>
      </c>
      <c r="AW430" s="11" t="s">
        <v>35</v>
      </c>
      <c r="AX430" s="11" t="s">
        <v>72</v>
      </c>
      <c r="AY430" s="245" t="s">
        <v>152</v>
      </c>
    </row>
    <row r="431" spans="2:51" s="12" customFormat="1" ht="13.5">
      <c r="B431" s="246"/>
      <c r="C431" s="247"/>
      <c r="D431" s="233" t="s">
        <v>164</v>
      </c>
      <c r="E431" s="248" t="s">
        <v>21</v>
      </c>
      <c r="F431" s="249" t="s">
        <v>618</v>
      </c>
      <c r="G431" s="247"/>
      <c r="H431" s="250">
        <v>15.5</v>
      </c>
      <c r="I431" s="251"/>
      <c r="J431" s="247"/>
      <c r="K431" s="247"/>
      <c r="L431" s="252"/>
      <c r="M431" s="253"/>
      <c r="N431" s="254"/>
      <c r="O431" s="254"/>
      <c r="P431" s="254"/>
      <c r="Q431" s="254"/>
      <c r="R431" s="254"/>
      <c r="S431" s="254"/>
      <c r="T431" s="255"/>
      <c r="AT431" s="256" t="s">
        <v>164</v>
      </c>
      <c r="AU431" s="256" t="s">
        <v>82</v>
      </c>
      <c r="AV431" s="12" t="s">
        <v>82</v>
      </c>
      <c r="AW431" s="12" t="s">
        <v>35</v>
      </c>
      <c r="AX431" s="12" t="s">
        <v>72</v>
      </c>
      <c r="AY431" s="256" t="s">
        <v>152</v>
      </c>
    </row>
    <row r="432" spans="2:51" s="12" customFormat="1" ht="13.5">
      <c r="B432" s="246"/>
      <c r="C432" s="247"/>
      <c r="D432" s="233" t="s">
        <v>164</v>
      </c>
      <c r="E432" s="248" t="s">
        <v>21</v>
      </c>
      <c r="F432" s="249" t="s">
        <v>609</v>
      </c>
      <c r="G432" s="247"/>
      <c r="H432" s="250">
        <v>-1.182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AT432" s="256" t="s">
        <v>164</v>
      </c>
      <c r="AU432" s="256" t="s">
        <v>82</v>
      </c>
      <c r="AV432" s="12" t="s">
        <v>82</v>
      </c>
      <c r="AW432" s="12" t="s">
        <v>35</v>
      </c>
      <c r="AX432" s="12" t="s">
        <v>72</v>
      </c>
      <c r="AY432" s="256" t="s">
        <v>152</v>
      </c>
    </row>
    <row r="433" spans="2:51" s="11" customFormat="1" ht="13.5">
      <c r="B433" s="236"/>
      <c r="C433" s="237"/>
      <c r="D433" s="233" t="s">
        <v>164</v>
      </c>
      <c r="E433" s="238" t="s">
        <v>21</v>
      </c>
      <c r="F433" s="239" t="s">
        <v>619</v>
      </c>
      <c r="G433" s="237"/>
      <c r="H433" s="238" t="s">
        <v>21</v>
      </c>
      <c r="I433" s="240"/>
      <c r="J433" s="237"/>
      <c r="K433" s="237"/>
      <c r="L433" s="241"/>
      <c r="M433" s="242"/>
      <c r="N433" s="243"/>
      <c r="O433" s="243"/>
      <c r="P433" s="243"/>
      <c r="Q433" s="243"/>
      <c r="R433" s="243"/>
      <c r="S433" s="243"/>
      <c r="T433" s="244"/>
      <c r="AT433" s="245" t="s">
        <v>164</v>
      </c>
      <c r="AU433" s="245" t="s">
        <v>82</v>
      </c>
      <c r="AV433" s="11" t="s">
        <v>80</v>
      </c>
      <c r="AW433" s="11" t="s">
        <v>35</v>
      </c>
      <c r="AX433" s="11" t="s">
        <v>72</v>
      </c>
      <c r="AY433" s="245" t="s">
        <v>152</v>
      </c>
    </row>
    <row r="434" spans="2:51" s="12" customFormat="1" ht="13.5">
      <c r="B434" s="246"/>
      <c r="C434" s="247"/>
      <c r="D434" s="233" t="s">
        <v>164</v>
      </c>
      <c r="E434" s="248" t="s">
        <v>21</v>
      </c>
      <c r="F434" s="249" t="s">
        <v>620</v>
      </c>
      <c r="G434" s="247"/>
      <c r="H434" s="250">
        <v>14.805</v>
      </c>
      <c r="I434" s="251"/>
      <c r="J434" s="247"/>
      <c r="K434" s="247"/>
      <c r="L434" s="252"/>
      <c r="M434" s="253"/>
      <c r="N434" s="254"/>
      <c r="O434" s="254"/>
      <c r="P434" s="254"/>
      <c r="Q434" s="254"/>
      <c r="R434" s="254"/>
      <c r="S434" s="254"/>
      <c r="T434" s="255"/>
      <c r="AT434" s="256" t="s">
        <v>164</v>
      </c>
      <c r="AU434" s="256" t="s">
        <v>82</v>
      </c>
      <c r="AV434" s="12" t="s">
        <v>82</v>
      </c>
      <c r="AW434" s="12" t="s">
        <v>35</v>
      </c>
      <c r="AX434" s="12" t="s">
        <v>72</v>
      </c>
      <c r="AY434" s="256" t="s">
        <v>152</v>
      </c>
    </row>
    <row r="435" spans="2:51" s="11" customFormat="1" ht="13.5">
      <c r="B435" s="236"/>
      <c r="C435" s="237"/>
      <c r="D435" s="233" t="s">
        <v>164</v>
      </c>
      <c r="E435" s="238" t="s">
        <v>21</v>
      </c>
      <c r="F435" s="239" t="s">
        <v>621</v>
      </c>
      <c r="G435" s="237"/>
      <c r="H435" s="238" t="s">
        <v>21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AT435" s="245" t="s">
        <v>164</v>
      </c>
      <c r="AU435" s="245" t="s">
        <v>82</v>
      </c>
      <c r="AV435" s="11" t="s">
        <v>80</v>
      </c>
      <c r="AW435" s="11" t="s">
        <v>35</v>
      </c>
      <c r="AX435" s="11" t="s">
        <v>72</v>
      </c>
      <c r="AY435" s="245" t="s">
        <v>152</v>
      </c>
    </row>
    <row r="436" spans="2:51" s="12" customFormat="1" ht="13.5">
      <c r="B436" s="246"/>
      <c r="C436" s="247"/>
      <c r="D436" s="233" t="s">
        <v>164</v>
      </c>
      <c r="E436" s="248" t="s">
        <v>21</v>
      </c>
      <c r="F436" s="249" t="s">
        <v>622</v>
      </c>
      <c r="G436" s="247"/>
      <c r="H436" s="250">
        <v>44.46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AT436" s="256" t="s">
        <v>164</v>
      </c>
      <c r="AU436" s="256" t="s">
        <v>82</v>
      </c>
      <c r="AV436" s="12" t="s">
        <v>82</v>
      </c>
      <c r="AW436" s="12" t="s">
        <v>35</v>
      </c>
      <c r="AX436" s="12" t="s">
        <v>72</v>
      </c>
      <c r="AY436" s="256" t="s">
        <v>152</v>
      </c>
    </row>
    <row r="437" spans="2:51" s="12" customFormat="1" ht="13.5">
      <c r="B437" s="246"/>
      <c r="C437" s="247"/>
      <c r="D437" s="233" t="s">
        <v>164</v>
      </c>
      <c r="E437" s="248" t="s">
        <v>21</v>
      </c>
      <c r="F437" s="249" t="s">
        <v>623</v>
      </c>
      <c r="G437" s="247"/>
      <c r="H437" s="250">
        <v>-4.728</v>
      </c>
      <c r="I437" s="251"/>
      <c r="J437" s="247"/>
      <c r="K437" s="247"/>
      <c r="L437" s="252"/>
      <c r="M437" s="253"/>
      <c r="N437" s="254"/>
      <c r="O437" s="254"/>
      <c r="P437" s="254"/>
      <c r="Q437" s="254"/>
      <c r="R437" s="254"/>
      <c r="S437" s="254"/>
      <c r="T437" s="255"/>
      <c r="AT437" s="256" t="s">
        <v>164</v>
      </c>
      <c r="AU437" s="256" t="s">
        <v>82</v>
      </c>
      <c r="AV437" s="12" t="s">
        <v>82</v>
      </c>
      <c r="AW437" s="12" t="s">
        <v>35</v>
      </c>
      <c r="AX437" s="12" t="s">
        <v>72</v>
      </c>
      <c r="AY437" s="256" t="s">
        <v>152</v>
      </c>
    </row>
    <row r="438" spans="2:51" s="14" customFormat="1" ht="13.5">
      <c r="B438" s="268"/>
      <c r="C438" s="269"/>
      <c r="D438" s="233" t="s">
        <v>164</v>
      </c>
      <c r="E438" s="270" t="s">
        <v>21</v>
      </c>
      <c r="F438" s="271" t="s">
        <v>176</v>
      </c>
      <c r="G438" s="269"/>
      <c r="H438" s="272">
        <v>310.978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AT438" s="278" t="s">
        <v>164</v>
      </c>
      <c r="AU438" s="278" t="s">
        <v>82</v>
      </c>
      <c r="AV438" s="14" t="s">
        <v>160</v>
      </c>
      <c r="AW438" s="14" t="s">
        <v>35</v>
      </c>
      <c r="AX438" s="14" t="s">
        <v>80</v>
      </c>
      <c r="AY438" s="278" t="s">
        <v>152</v>
      </c>
    </row>
    <row r="439" spans="2:65" s="1" customFormat="1" ht="16.5" customHeight="1">
      <c r="B439" s="46"/>
      <c r="C439" s="221" t="s">
        <v>624</v>
      </c>
      <c r="D439" s="221" t="s">
        <v>155</v>
      </c>
      <c r="E439" s="222" t="s">
        <v>625</v>
      </c>
      <c r="F439" s="223" t="s">
        <v>626</v>
      </c>
      <c r="G439" s="224" t="s">
        <v>192</v>
      </c>
      <c r="H439" s="225">
        <v>668</v>
      </c>
      <c r="I439" s="226"/>
      <c r="J439" s="227">
        <f>ROUND(I439*H439,2)</f>
        <v>0</v>
      </c>
      <c r="K439" s="223" t="s">
        <v>159</v>
      </c>
      <c r="L439" s="72"/>
      <c r="M439" s="228" t="s">
        <v>21</v>
      </c>
      <c r="N439" s="229" t="s">
        <v>43</v>
      </c>
      <c r="O439" s="47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AR439" s="24" t="s">
        <v>160</v>
      </c>
      <c r="AT439" s="24" t="s">
        <v>155</v>
      </c>
      <c r="AU439" s="24" t="s">
        <v>82</v>
      </c>
      <c r="AY439" s="24" t="s">
        <v>152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24" t="s">
        <v>80</v>
      </c>
      <c r="BK439" s="232">
        <f>ROUND(I439*H439,2)</f>
        <v>0</v>
      </c>
      <c r="BL439" s="24" t="s">
        <v>160</v>
      </c>
      <c r="BM439" s="24" t="s">
        <v>627</v>
      </c>
    </row>
    <row r="440" spans="2:47" s="1" customFormat="1" ht="13.5">
      <c r="B440" s="46"/>
      <c r="C440" s="74"/>
      <c r="D440" s="233" t="s">
        <v>162</v>
      </c>
      <c r="E440" s="74"/>
      <c r="F440" s="234" t="s">
        <v>628</v>
      </c>
      <c r="G440" s="74"/>
      <c r="H440" s="74"/>
      <c r="I440" s="191"/>
      <c r="J440" s="74"/>
      <c r="K440" s="74"/>
      <c r="L440" s="72"/>
      <c r="M440" s="235"/>
      <c r="N440" s="47"/>
      <c r="O440" s="47"/>
      <c r="P440" s="47"/>
      <c r="Q440" s="47"/>
      <c r="R440" s="47"/>
      <c r="S440" s="47"/>
      <c r="T440" s="95"/>
      <c r="AT440" s="24" t="s">
        <v>162</v>
      </c>
      <c r="AU440" s="24" t="s">
        <v>82</v>
      </c>
    </row>
    <row r="441" spans="2:51" s="11" customFormat="1" ht="13.5">
      <c r="B441" s="236"/>
      <c r="C441" s="237"/>
      <c r="D441" s="233" t="s">
        <v>164</v>
      </c>
      <c r="E441" s="238" t="s">
        <v>21</v>
      </c>
      <c r="F441" s="239" t="s">
        <v>585</v>
      </c>
      <c r="G441" s="237"/>
      <c r="H441" s="238" t="s">
        <v>21</v>
      </c>
      <c r="I441" s="240"/>
      <c r="J441" s="237"/>
      <c r="K441" s="237"/>
      <c r="L441" s="241"/>
      <c r="M441" s="242"/>
      <c r="N441" s="243"/>
      <c r="O441" s="243"/>
      <c r="P441" s="243"/>
      <c r="Q441" s="243"/>
      <c r="R441" s="243"/>
      <c r="S441" s="243"/>
      <c r="T441" s="244"/>
      <c r="AT441" s="245" t="s">
        <v>164</v>
      </c>
      <c r="AU441" s="245" t="s">
        <v>82</v>
      </c>
      <c r="AV441" s="11" t="s">
        <v>80</v>
      </c>
      <c r="AW441" s="11" t="s">
        <v>35</v>
      </c>
      <c r="AX441" s="11" t="s">
        <v>72</v>
      </c>
      <c r="AY441" s="245" t="s">
        <v>152</v>
      </c>
    </row>
    <row r="442" spans="2:51" s="12" customFormat="1" ht="13.5">
      <c r="B442" s="246"/>
      <c r="C442" s="247"/>
      <c r="D442" s="233" t="s">
        <v>164</v>
      </c>
      <c r="E442" s="248" t="s">
        <v>21</v>
      </c>
      <c r="F442" s="249" t="s">
        <v>586</v>
      </c>
      <c r="G442" s="247"/>
      <c r="H442" s="250">
        <v>583</v>
      </c>
      <c r="I442" s="251"/>
      <c r="J442" s="247"/>
      <c r="K442" s="247"/>
      <c r="L442" s="252"/>
      <c r="M442" s="253"/>
      <c r="N442" s="254"/>
      <c r="O442" s="254"/>
      <c r="P442" s="254"/>
      <c r="Q442" s="254"/>
      <c r="R442" s="254"/>
      <c r="S442" s="254"/>
      <c r="T442" s="255"/>
      <c r="AT442" s="256" t="s">
        <v>164</v>
      </c>
      <c r="AU442" s="256" t="s">
        <v>82</v>
      </c>
      <c r="AV442" s="12" t="s">
        <v>82</v>
      </c>
      <c r="AW442" s="12" t="s">
        <v>35</v>
      </c>
      <c r="AX442" s="12" t="s">
        <v>72</v>
      </c>
      <c r="AY442" s="256" t="s">
        <v>152</v>
      </c>
    </row>
    <row r="443" spans="2:51" s="11" customFormat="1" ht="13.5">
      <c r="B443" s="236"/>
      <c r="C443" s="237"/>
      <c r="D443" s="233" t="s">
        <v>164</v>
      </c>
      <c r="E443" s="238" t="s">
        <v>21</v>
      </c>
      <c r="F443" s="239" t="s">
        <v>393</v>
      </c>
      <c r="G443" s="237"/>
      <c r="H443" s="238" t="s">
        <v>21</v>
      </c>
      <c r="I443" s="240"/>
      <c r="J443" s="237"/>
      <c r="K443" s="237"/>
      <c r="L443" s="241"/>
      <c r="M443" s="242"/>
      <c r="N443" s="243"/>
      <c r="O443" s="243"/>
      <c r="P443" s="243"/>
      <c r="Q443" s="243"/>
      <c r="R443" s="243"/>
      <c r="S443" s="243"/>
      <c r="T443" s="244"/>
      <c r="AT443" s="245" t="s">
        <v>164</v>
      </c>
      <c r="AU443" s="245" t="s">
        <v>82</v>
      </c>
      <c r="AV443" s="11" t="s">
        <v>80</v>
      </c>
      <c r="AW443" s="11" t="s">
        <v>35</v>
      </c>
      <c r="AX443" s="11" t="s">
        <v>72</v>
      </c>
      <c r="AY443" s="245" t="s">
        <v>152</v>
      </c>
    </row>
    <row r="444" spans="2:51" s="12" customFormat="1" ht="13.5">
      <c r="B444" s="246"/>
      <c r="C444" s="247"/>
      <c r="D444" s="233" t="s">
        <v>164</v>
      </c>
      <c r="E444" s="248" t="s">
        <v>21</v>
      </c>
      <c r="F444" s="249" t="s">
        <v>629</v>
      </c>
      <c r="G444" s="247"/>
      <c r="H444" s="250">
        <v>47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AT444" s="256" t="s">
        <v>164</v>
      </c>
      <c r="AU444" s="256" t="s">
        <v>82</v>
      </c>
      <c r="AV444" s="12" t="s">
        <v>82</v>
      </c>
      <c r="AW444" s="12" t="s">
        <v>35</v>
      </c>
      <c r="AX444" s="12" t="s">
        <v>72</v>
      </c>
      <c r="AY444" s="256" t="s">
        <v>152</v>
      </c>
    </row>
    <row r="445" spans="2:51" s="11" customFormat="1" ht="13.5">
      <c r="B445" s="236"/>
      <c r="C445" s="237"/>
      <c r="D445" s="233" t="s">
        <v>164</v>
      </c>
      <c r="E445" s="238" t="s">
        <v>21</v>
      </c>
      <c r="F445" s="239" t="s">
        <v>630</v>
      </c>
      <c r="G445" s="237"/>
      <c r="H445" s="238" t="s">
        <v>21</v>
      </c>
      <c r="I445" s="240"/>
      <c r="J445" s="237"/>
      <c r="K445" s="237"/>
      <c r="L445" s="241"/>
      <c r="M445" s="242"/>
      <c r="N445" s="243"/>
      <c r="O445" s="243"/>
      <c r="P445" s="243"/>
      <c r="Q445" s="243"/>
      <c r="R445" s="243"/>
      <c r="S445" s="243"/>
      <c r="T445" s="244"/>
      <c r="AT445" s="245" t="s">
        <v>164</v>
      </c>
      <c r="AU445" s="245" t="s">
        <v>82</v>
      </c>
      <c r="AV445" s="11" t="s">
        <v>80</v>
      </c>
      <c r="AW445" s="11" t="s">
        <v>35</v>
      </c>
      <c r="AX445" s="11" t="s">
        <v>72</v>
      </c>
      <c r="AY445" s="245" t="s">
        <v>152</v>
      </c>
    </row>
    <row r="446" spans="2:51" s="12" customFormat="1" ht="13.5">
      <c r="B446" s="246"/>
      <c r="C446" s="247"/>
      <c r="D446" s="233" t="s">
        <v>164</v>
      </c>
      <c r="E446" s="248" t="s">
        <v>21</v>
      </c>
      <c r="F446" s="249" t="s">
        <v>631</v>
      </c>
      <c r="G446" s="247"/>
      <c r="H446" s="250">
        <v>38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AT446" s="256" t="s">
        <v>164</v>
      </c>
      <c r="AU446" s="256" t="s">
        <v>82</v>
      </c>
      <c r="AV446" s="12" t="s">
        <v>82</v>
      </c>
      <c r="AW446" s="12" t="s">
        <v>35</v>
      </c>
      <c r="AX446" s="12" t="s">
        <v>72</v>
      </c>
      <c r="AY446" s="256" t="s">
        <v>152</v>
      </c>
    </row>
    <row r="447" spans="2:51" s="14" customFormat="1" ht="13.5">
      <c r="B447" s="268"/>
      <c r="C447" s="269"/>
      <c r="D447" s="233" t="s">
        <v>164</v>
      </c>
      <c r="E447" s="270" t="s">
        <v>21</v>
      </c>
      <c r="F447" s="271" t="s">
        <v>176</v>
      </c>
      <c r="G447" s="269"/>
      <c r="H447" s="272">
        <v>668</v>
      </c>
      <c r="I447" s="273"/>
      <c r="J447" s="269"/>
      <c r="K447" s="269"/>
      <c r="L447" s="274"/>
      <c r="M447" s="275"/>
      <c r="N447" s="276"/>
      <c r="O447" s="276"/>
      <c r="P447" s="276"/>
      <c r="Q447" s="276"/>
      <c r="R447" s="276"/>
      <c r="S447" s="276"/>
      <c r="T447" s="277"/>
      <c r="AT447" s="278" t="s">
        <v>164</v>
      </c>
      <c r="AU447" s="278" t="s">
        <v>82</v>
      </c>
      <c r="AV447" s="14" t="s">
        <v>160</v>
      </c>
      <c r="AW447" s="14" t="s">
        <v>35</v>
      </c>
      <c r="AX447" s="14" t="s">
        <v>80</v>
      </c>
      <c r="AY447" s="278" t="s">
        <v>152</v>
      </c>
    </row>
    <row r="448" spans="2:65" s="1" customFormat="1" ht="25.5" customHeight="1">
      <c r="B448" s="46"/>
      <c r="C448" s="221" t="s">
        <v>632</v>
      </c>
      <c r="D448" s="221" t="s">
        <v>155</v>
      </c>
      <c r="E448" s="222" t="s">
        <v>633</v>
      </c>
      <c r="F448" s="223" t="s">
        <v>634</v>
      </c>
      <c r="G448" s="224" t="s">
        <v>158</v>
      </c>
      <c r="H448" s="225">
        <v>112.408</v>
      </c>
      <c r="I448" s="226"/>
      <c r="J448" s="227">
        <f>ROUND(I448*H448,2)</f>
        <v>0</v>
      </c>
      <c r="K448" s="223" t="s">
        <v>159</v>
      </c>
      <c r="L448" s="72"/>
      <c r="M448" s="228" t="s">
        <v>21</v>
      </c>
      <c r="N448" s="229" t="s">
        <v>43</v>
      </c>
      <c r="O448" s="47"/>
      <c r="P448" s="230">
        <f>O448*H448</f>
        <v>0</v>
      </c>
      <c r="Q448" s="230">
        <v>0</v>
      </c>
      <c r="R448" s="230">
        <f>Q448*H448</f>
        <v>0</v>
      </c>
      <c r="S448" s="230">
        <v>0</v>
      </c>
      <c r="T448" s="231">
        <f>S448*H448</f>
        <v>0</v>
      </c>
      <c r="AR448" s="24" t="s">
        <v>160</v>
      </c>
      <c r="AT448" s="24" t="s">
        <v>155</v>
      </c>
      <c r="AU448" s="24" t="s">
        <v>82</v>
      </c>
      <c r="AY448" s="24" t="s">
        <v>152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24" t="s">
        <v>80</v>
      </c>
      <c r="BK448" s="232">
        <f>ROUND(I448*H448,2)</f>
        <v>0</v>
      </c>
      <c r="BL448" s="24" t="s">
        <v>160</v>
      </c>
      <c r="BM448" s="24" t="s">
        <v>635</v>
      </c>
    </row>
    <row r="449" spans="2:47" s="1" customFormat="1" ht="13.5">
      <c r="B449" s="46"/>
      <c r="C449" s="74"/>
      <c r="D449" s="233" t="s">
        <v>162</v>
      </c>
      <c r="E449" s="74"/>
      <c r="F449" s="234" t="s">
        <v>636</v>
      </c>
      <c r="G449" s="74"/>
      <c r="H449" s="74"/>
      <c r="I449" s="191"/>
      <c r="J449" s="74"/>
      <c r="K449" s="74"/>
      <c r="L449" s="72"/>
      <c r="M449" s="235"/>
      <c r="N449" s="47"/>
      <c r="O449" s="47"/>
      <c r="P449" s="47"/>
      <c r="Q449" s="47"/>
      <c r="R449" s="47"/>
      <c r="S449" s="47"/>
      <c r="T449" s="95"/>
      <c r="AT449" s="24" t="s">
        <v>162</v>
      </c>
      <c r="AU449" s="24" t="s">
        <v>82</v>
      </c>
    </row>
    <row r="450" spans="2:65" s="1" customFormat="1" ht="25.5" customHeight="1">
      <c r="B450" s="46"/>
      <c r="C450" s="221" t="s">
        <v>637</v>
      </c>
      <c r="D450" s="221" t="s">
        <v>155</v>
      </c>
      <c r="E450" s="222" t="s">
        <v>638</v>
      </c>
      <c r="F450" s="223" t="s">
        <v>639</v>
      </c>
      <c r="G450" s="224" t="s">
        <v>158</v>
      </c>
      <c r="H450" s="225">
        <v>112.408</v>
      </c>
      <c r="I450" s="226"/>
      <c r="J450" s="227">
        <f>ROUND(I450*H450,2)</f>
        <v>0</v>
      </c>
      <c r="K450" s="223" t="s">
        <v>159</v>
      </c>
      <c r="L450" s="72"/>
      <c r="M450" s="228" t="s">
        <v>21</v>
      </c>
      <c r="N450" s="229" t="s">
        <v>43</v>
      </c>
      <c r="O450" s="47"/>
      <c r="P450" s="230">
        <f>O450*H450</f>
        <v>0</v>
      </c>
      <c r="Q450" s="230">
        <v>0</v>
      </c>
      <c r="R450" s="230">
        <f>Q450*H450</f>
        <v>0</v>
      </c>
      <c r="S450" s="230">
        <v>0</v>
      </c>
      <c r="T450" s="231">
        <f>S450*H450</f>
        <v>0</v>
      </c>
      <c r="AR450" s="24" t="s">
        <v>160</v>
      </c>
      <c r="AT450" s="24" t="s">
        <v>155</v>
      </c>
      <c r="AU450" s="24" t="s">
        <v>82</v>
      </c>
      <c r="AY450" s="24" t="s">
        <v>152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24" t="s">
        <v>80</v>
      </c>
      <c r="BK450" s="232">
        <f>ROUND(I450*H450,2)</f>
        <v>0</v>
      </c>
      <c r="BL450" s="24" t="s">
        <v>160</v>
      </c>
      <c r="BM450" s="24" t="s">
        <v>640</v>
      </c>
    </row>
    <row r="451" spans="2:47" s="1" customFormat="1" ht="13.5">
      <c r="B451" s="46"/>
      <c r="C451" s="74"/>
      <c r="D451" s="233" t="s">
        <v>162</v>
      </c>
      <c r="E451" s="74"/>
      <c r="F451" s="234" t="s">
        <v>641</v>
      </c>
      <c r="G451" s="74"/>
      <c r="H451" s="74"/>
      <c r="I451" s="191"/>
      <c r="J451" s="74"/>
      <c r="K451" s="74"/>
      <c r="L451" s="72"/>
      <c r="M451" s="235"/>
      <c r="N451" s="47"/>
      <c r="O451" s="47"/>
      <c r="P451" s="47"/>
      <c r="Q451" s="47"/>
      <c r="R451" s="47"/>
      <c r="S451" s="47"/>
      <c r="T451" s="95"/>
      <c r="AT451" s="24" t="s">
        <v>162</v>
      </c>
      <c r="AU451" s="24" t="s">
        <v>82</v>
      </c>
    </row>
    <row r="452" spans="2:65" s="1" customFormat="1" ht="25.5" customHeight="1">
      <c r="B452" s="46"/>
      <c r="C452" s="221" t="s">
        <v>642</v>
      </c>
      <c r="D452" s="221" t="s">
        <v>155</v>
      </c>
      <c r="E452" s="222" t="s">
        <v>643</v>
      </c>
      <c r="F452" s="223" t="s">
        <v>644</v>
      </c>
      <c r="G452" s="224" t="s">
        <v>158</v>
      </c>
      <c r="H452" s="225">
        <v>674.448</v>
      </c>
      <c r="I452" s="226"/>
      <c r="J452" s="227">
        <f>ROUND(I452*H452,2)</f>
        <v>0</v>
      </c>
      <c r="K452" s="223" t="s">
        <v>159</v>
      </c>
      <c r="L452" s="72"/>
      <c r="M452" s="228" t="s">
        <v>21</v>
      </c>
      <c r="N452" s="229" t="s">
        <v>43</v>
      </c>
      <c r="O452" s="47"/>
      <c r="P452" s="230">
        <f>O452*H452</f>
        <v>0</v>
      </c>
      <c r="Q452" s="230">
        <v>0</v>
      </c>
      <c r="R452" s="230">
        <f>Q452*H452</f>
        <v>0</v>
      </c>
      <c r="S452" s="230">
        <v>0</v>
      </c>
      <c r="T452" s="231">
        <f>S452*H452</f>
        <v>0</v>
      </c>
      <c r="AR452" s="24" t="s">
        <v>160</v>
      </c>
      <c r="AT452" s="24" t="s">
        <v>155</v>
      </c>
      <c r="AU452" s="24" t="s">
        <v>82</v>
      </c>
      <c r="AY452" s="24" t="s">
        <v>152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24" t="s">
        <v>80</v>
      </c>
      <c r="BK452" s="232">
        <f>ROUND(I452*H452,2)</f>
        <v>0</v>
      </c>
      <c r="BL452" s="24" t="s">
        <v>160</v>
      </c>
      <c r="BM452" s="24" t="s">
        <v>645</v>
      </c>
    </row>
    <row r="453" spans="2:47" s="1" customFormat="1" ht="13.5">
      <c r="B453" s="46"/>
      <c r="C453" s="74"/>
      <c r="D453" s="233" t="s">
        <v>162</v>
      </c>
      <c r="E453" s="74"/>
      <c r="F453" s="234" t="s">
        <v>646</v>
      </c>
      <c r="G453" s="74"/>
      <c r="H453" s="74"/>
      <c r="I453" s="191"/>
      <c r="J453" s="74"/>
      <c r="K453" s="74"/>
      <c r="L453" s="72"/>
      <c r="M453" s="235"/>
      <c r="N453" s="47"/>
      <c r="O453" s="47"/>
      <c r="P453" s="47"/>
      <c r="Q453" s="47"/>
      <c r="R453" s="47"/>
      <c r="S453" s="47"/>
      <c r="T453" s="95"/>
      <c r="AT453" s="24" t="s">
        <v>162</v>
      </c>
      <c r="AU453" s="24" t="s">
        <v>82</v>
      </c>
    </row>
    <row r="454" spans="2:51" s="12" customFormat="1" ht="13.5">
      <c r="B454" s="246"/>
      <c r="C454" s="247"/>
      <c r="D454" s="233" t="s">
        <v>164</v>
      </c>
      <c r="E454" s="247"/>
      <c r="F454" s="249" t="s">
        <v>647</v>
      </c>
      <c r="G454" s="247"/>
      <c r="H454" s="250">
        <v>674.448</v>
      </c>
      <c r="I454" s="251"/>
      <c r="J454" s="247"/>
      <c r="K454" s="247"/>
      <c r="L454" s="252"/>
      <c r="M454" s="253"/>
      <c r="N454" s="254"/>
      <c r="O454" s="254"/>
      <c r="P454" s="254"/>
      <c r="Q454" s="254"/>
      <c r="R454" s="254"/>
      <c r="S454" s="254"/>
      <c r="T454" s="255"/>
      <c r="AT454" s="256" t="s">
        <v>164</v>
      </c>
      <c r="AU454" s="256" t="s">
        <v>82</v>
      </c>
      <c r="AV454" s="12" t="s">
        <v>82</v>
      </c>
      <c r="AW454" s="12" t="s">
        <v>6</v>
      </c>
      <c r="AX454" s="12" t="s">
        <v>80</v>
      </c>
      <c r="AY454" s="256" t="s">
        <v>152</v>
      </c>
    </row>
    <row r="455" spans="2:65" s="1" customFormat="1" ht="16.5" customHeight="1">
      <c r="B455" s="46"/>
      <c r="C455" s="221" t="s">
        <v>648</v>
      </c>
      <c r="D455" s="221" t="s">
        <v>155</v>
      </c>
      <c r="E455" s="222" t="s">
        <v>649</v>
      </c>
      <c r="F455" s="223" t="s">
        <v>650</v>
      </c>
      <c r="G455" s="224" t="s">
        <v>158</v>
      </c>
      <c r="H455" s="225">
        <v>110.47</v>
      </c>
      <c r="I455" s="226"/>
      <c r="J455" s="227">
        <f>ROUND(I455*H455,2)</f>
        <v>0</v>
      </c>
      <c r="K455" s="223" t="s">
        <v>159</v>
      </c>
      <c r="L455" s="72"/>
      <c r="M455" s="228" t="s">
        <v>21</v>
      </c>
      <c r="N455" s="229" t="s">
        <v>43</v>
      </c>
      <c r="O455" s="47"/>
      <c r="P455" s="230">
        <f>O455*H455</f>
        <v>0</v>
      </c>
      <c r="Q455" s="230">
        <v>0</v>
      </c>
      <c r="R455" s="230">
        <f>Q455*H455</f>
        <v>0</v>
      </c>
      <c r="S455" s="230">
        <v>0</v>
      </c>
      <c r="T455" s="231">
        <f>S455*H455</f>
        <v>0</v>
      </c>
      <c r="AR455" s="24" t="s">
        <v>160</v>
      </c>
      <c r="AT455" s="24" t="s">
        <v>155</v>
      </c>
      <c r="AU455" s="24" t="s">
        <v>82</v>
      </c>
      <c r="AY455" s="24" t="s">
        <v>152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24" t="s">
        <v>80</v>
      </c>
      <c r="BK455" s="232">
        <f>ROUND(I455*H455,2)</f>
        <v>0</v>
      </c>
      <c r="BL455" s="24" t="s">
        <v>160</v>
      </c>
      <c r="BM455" s="24" t="s">
        <v>651</v>
      </c>
    </row>
    <row r="456" spans="2:47" s="1" customFormat="1" ht="13.5">
      <c r="B456" s="46"/>
      <c r="C456" s="74"/>
      <c r="D456" s="233" t="s">
        <v>162</v>
      </c>
      <c r="E456" s="74"/>
      <c r="F456" s="234" t="s">
        <v>652</v>
      </c>
      <c r="G456" s="74"/>
      <c r="H456" s="74"/>
      <c r="I456" s="191"/>
      <c r="J456" s="74"/>
      <c r="K456" s="74"/>
      <c r="L456" s="72"/>
      <c r="M456" s="235"/>
      <c r="N456" s="47"/>
      <c r="O456" s="47"/>
      <c r="P456" s="47"/>
      <c r="Q456" s="47"/>
      <c r="R456" s="47"/>
      <c r="S456" s="47"/>
      <c r="T456" s="95"/>
      <c r="AT456" s="24" t="s">
        <v>162</v>
      </c>
      <c r="AU456" s="24" t="s">
        <v>82</v>
      </c>
    </row>
    <row r="457" spans="2:51" s="12" customFormat="1" ht="13.5">
      <c r="B457" s="246"/>
      <c r="C457" s="247"/>
      <c r="D457" s="233" t="s">
        <v>164</v>
      </c>
      <c r="E457" s="248" t="s">
        <v>21</v>
      </c>
      <c r="F457" s="249" t="s">
        <v>653</v>
      </c>
      <c r="G457" s="247"/>
      <c r="H457" s="250">
        <v>110.47</v>
      </c>
      <c r="I457" s="251"/>
      <c r="J457" s="247"/>
      <c r="K457" s="247"/>
      <c r="L457" s="252"/>
      <c r="M457" s="253"/>
      <c r="N457" s="254"/>
      <c r="O457" s="254"/>
      <c r="P457" s="254"/>
      <c r="Q457" s="254"/>
      <c r="R457" s="254"/>
      <c r="S457" s="254"/>
      <c r="T457" s="255"/>
      <c r="AT457" s="256" t="s">
        <v>164</v>
      </c>
      <c r="AU457" s="256" t="s">
        <v>82</v>
      </c>
      <c r="AV457" s="12" t="s">
        <v>82</v>
      </c>
      <c r="AW457" s="12" t="s">
        <v>35</v>
      </c>
      <c r="AX457" s="12" t="s">
        <v>80</v>
      </c>
      <c r="AY457" s="256" t="s">
        <v>152</v>
      </c>
    </row>
    <row r="458" spans="2:65" s="1" customFormat="1" ht="25.5" customHeight="1">
      <c r="B458" s="46"/>
      <c r="C458" s="221" t="s">
        <v>263</v>
      </c>
      <c r="D458" s="221" t="s">
        <v>155</v>
      </c>
      <c r="E458" s="222" t="s">
        <v>654</v>
      </c>
      <c r="F458" s="223" t="s">
        <v>655</v>
      </c>
      <c r="G458" s="224" t="s">
        <v>158</v>
      </c>
      <c r="H458" s="225">
        <v>1.938</v>
      </c>
      <c r="I458" s="226"/>
      <c r="J458" s="227">
        <f>ROUND(I458*H458,2)</f>
        <v>0</v>
      </c>
      <c r="K458" s="223" t="s">
        <v>159</v>
      </c>
      <c r="L458" s="72"/>
      <c r="M458" s="228" t="s">
        <v>21</v>
      </c>
      <c r="N458" s="229" t="s">
        <v>43</v>
      </c>
      <c r="O458" s="47"/>
      <c r="P458" s="230">
        <f>O458*H458</f>
        <v>0</v>
      </c>
      <c r="Q458" s="230">
        <v>0</v>
      </c>
      <c r="R458" s="230">
        <f>Q458*H458</f>
        <v>0</v>
      </c>
      <c r="S458" s="230">
        <v>0</v>
      </c>
      <c r="T458" s="231">
        <f>S458*H458</f>
        <v>0</v>
      </c>
      <c r="AR458" s="24" t="s">
        <v>160</v>
      </c>
      <c r="AT458" s="24" t="s">
        <v>155</v>
      </c>
      <c r="AU458" s="24" t="s">
        <v>82</v>
      </c>
      <c r="AY458" s="24" t="s">
        <v>152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24" t="s">
        <v>80</v>
      </c>
      <c r="BK458" s="232">
        <f>ROUND(I458*H458,2)</f>
        <v>0</v>
      </c>
      <c r="BL458" s="24" t="s">
        <v>160</v>
      </c>
      <c r="BM458" s="24" t="s">
        <v>656</v>
      </c>
    </row>
    <row r="459" spans="2:47" s="1" customFormat="1" ht="13.5">
      <c r="B459" s="46"/>
      <c r="C459" s="74"/>
      <c r="D459" s="233" t="s">
        <v>162</v>
      </c>
      <c r="E459" s="74"/>
      <c r="F459" s="234" t="s">
        <v>657</v>
      </c>
      <c r="G459" s="74"/>
      <c r="H459" s="74"/>
      <c r="I459" s="191"/>
      <c r="J459" s="74"/>
      <c r="K459" s="74"/>
      <c r="L459" s="72"/>
      <c r="M459" s="235"/>
      <c r="N459" s="47"/>
      <c r="O459" s="47"/>
      <c r="P459" s="47"/>
      <c r="Q459" s="47"/>
      <c r="R459" s="47"/>
      <c r="S459" s="47"/>
      <c r="T459" s="95"/>
      <c r="AT459" s="24" t="s">
        <v>162</v>
      </c>
      <c r="AU459" s="24" t="s">
        <v>82</v>
      </c>
    </row>
    <row r="460" spans="2:51" s="12" customFormat="1" ht="13.5">
      <c r="B460" s="246"/>
      <c r="C460" s="247"/>
      <c r="D460" s="233" t="s">
        <v>164</v>
      </c>
      <c r="E460" s="248" t="s">
        <v>21</v>
      </c>
      <c r="F460" s="249" t="s">
        <v>658</v>
      </c>
      <c r="G460" s="247"/>
      <c r="H460" s="250">
        <v>1.938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AT460" s="256" t="s">
        <v>164</v>
      </c>
      <c r="AU460" s="256" t="s">
        <v>82</v>
      </c>
      <c r="AV460" s="12" t="s">
        <v>82</v>
      </c>
      <c r="AW460" s="12" t="s">
        <v>35</v>
      </c>
      <c r="AX460" s="12" t="s">
        <v>80</v>
      </c>
      <c r="AY460" s="256" t="s">
        <v>152</v>
      </c>
    </row>
    <row r="461" spans="2:63" s="10" customFormat="1" ht="29.85" customHeight="1">
      <c r="B461" s="205"/>
      <c r="C461" s="206"/>
      <c r="D461" s="207" t="s">
        <v>71</v>
      </c>
      <c r="E461" s="219" t="s">
        <v>659</v>
      </c>
      <c r="F461" s="219" t="s">
        <v>660</v>
      </c>
      <c r="G461" s="206"/>
      <c r="H461" s="206"/>
      <c r="I461" s="209"/>
      <c r="J461" s="220">
        <f>BK461</f>
        <v>0</v>
      </c>
      <c r="K461" s="206"/>
      <c r="L461" s="211"/>
      <c r="M461" s="212"/>
      <c r="N461" s="213"/>
      <c r="O461" s="213"/>
      <c r="P461" s="214">
        <f>SUM(P462:P463)</f>
        <v>0</v>
      </c>
      <c r="Q461" s="213"/>
      <c r="R461" s="214">
        <f>SUM(R462:R463)</f>
        <v>0</v>
      </c>
      <c r="S461" s="213"/>
      <c r="T461" s="215">
        <f>SUM(T462:T463)</f>
        <v>0</v>
      </c>
      <c r="AR461" s="216" t="s">
        <v>80</v>
      </c>
      <c r="AT461" s="217" t="s">
        <v>71</v>
      </c>
      <c r="AU461" s="217" t="s">
        <v>80</v>
      </c>
      <c r="AY461" s="216" t="s">
        <v>152</v>
      </c>
      <c r="BK461" s="218">
        <f>SUM(BK462:BK463)</f>
        <v>0</v>
      </c>
    </row>
    <row r="462" spans="2:65" s="1" customFormat="1" ht="16.5" customHeight="1">
      <c r="B462" s="46"/>
      <c r="C462" s="221" t="s">
        <v>366</v>
      </c>
      <c r="D462" s="221" t="s">
        <v>155</v>
      </c>
      <c r="E462" s="222" t="s">
        <v>661</v>
      </c>
      <c r="F462" s="223" t="s">
        <v>662</v>
      </c>
      <c r="G462" s="224" t="s">
        <v>158</v>
      </c>
      <c r="H462" s="225">
        <v>49.172</v>
      </c>
      <c r="I462" s="226"/>
      <c r="J462" s="227">
        <f>ROUND(I462*H462,2)</f>
        <v>0</v>
      </c>
      <c r="K462" s="223" t="s">
        <v>159</v>
      </c>
      <c r="L462" s="72"/>
      <c r="M462" s="228" t="s">
        <v>21</v>
      </c>
      <c r="N462" s="229" t="s">
        <v>43</v>
      </c>
      <c r="O462" s="47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AR462" s="24" t="s">
        <v>160</v>
      </c>
      <c r="AT462" s="24" t="s">
        <v>155</v>
      </c>
      <c r="AU462" s="24" t="s">
        <v>82</v>
      </c>
      <c r="AY462" s="24" t="s">
        <v>152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24" t="s">
        <v>80</v>
      </c>
      <c r="BK462" s="232">
        <f>ROUND(I462*H462,2)</f>
        <v>0</v>
      </c>
      <c r="BL462" s="24" t="s">
        <v>160</v>
      </c>
      <c r="BM462" s="24" t="s">
        <v>663</v>
      </c>
    </row>
    <row r="463" spans="2:47" s="1" customFormat="1" ht="13.5">
      <c r="B463" s="46"/>
      <c r="C463" s="74"/>
      <c r="D463" s="233" t="s">
        <v>162</v>
      </c>
      <c r="E463" s="74"/>
      <c r="F463" s="234" t="s">
        <v>664</v>
      </c>
      <c r="G463" s="74"/>
      <c r="H463" s="74"/>
      <c r="I463" s="191"/>
      <c r="J463" s="74"/>
      <c r="K463" s="74"/>
      <c r="L463" s="72"/>
      <c r="M463" s="235"/>
      <c r="N463" s="47"/>
      <c r="O463" s="47"/>
      <c r="P463" s="47"/>
      <c r="Q463" s="47"/>
      <c r="R463" s="47"/>
      <c r="S463" s="47"/>
      <c r="T463" s="95"/>
      <c r="AT463" s="24" t="s">
        <v>162</v>
      </c>
      <c r="AU463" s="24" t="s">
        <v>82</v>
      </c>
    </row>
    <row r="464" spans="2:63" s="10" customFormat="1" ht="37.4" customHeight="1">
      <c r="B464" s="205"/>
      <c r="C464" s="206"/>
      <c r="D464" s="207" t="s">
        <v>71</v>
      </c>
      <c r="E464" s="208" t="s">
        <v>665</v>
      </c>
      <c r="F464" s="208" t="s">
        <v>666</v>
      </c>
      <c r="G464" s="206"/>
      <c r="H464" s="206"/>
      <c r="I464" s="209"/>
      <c r="J464" s="210">
        <f>BK464</f>
        <v>0</v>
      </c>
      <c r="K464" s="206"/>
      <c r="L464" s="211"/>
      <c r="M464" s="212"/>
      <c r="N464" s="213"/>
      <c r="O464" s="213"/>
      <c r="P464" s="214">
        <f>P465+P500+P538+P603+P712+P800+P829+P850+P901+P922+P994</f>
        <v>0</v>
      </c>
      <c r="Q464" s="213"/>
      <c r="R464" s="214">
        <f>R465+R500+R538+R603+R712+R800+R829+R850+R901+R922+R994</f>
        <v>32.0345079</v>
      </c>
      <c r="S464" s="213"/>
      <c r="T464" s="215">
        <f>T465+T500+T538+T603+T712+T800+T829+T850+T901+T922+T994</f>
        <v>7.89270818</v>
      </c>
      <c r="AR464" s="216" t="s">
        <v>82</v>
      </c>
      <c r="AT464" s="217" t="s">
        <v>71</v>
      </c>
      <c r="AU464" s="217" t="s">
        <v>72</v>
      </c>
      <c r="AY464" s="216" t="s">
        <v>152</v>
      </c>
      <c r="BK464" s="218">
        <f>BK465+BK500+BK538+BK603+BK712+BK800+BK829+BK850+BK901+BK922+BK994</f>
        <v>0</v>
      </c>
    </row>
    <row r="465" spans="2:63" s="10" customFormat="1" ht="19.9" customHeight="1">
      <c r="B465" s="205"/>
      <c r="C465" s="206"/>
      <c r="D465" s="207" t="s">
        <v>71</v>
      </c>
      <c r="E465" s="219" t="s">
        <v>667</v>
      </c>
      <c r="F465" s="219" t="s">
        <v>668</v>
      </c>
      <c r="G465" s="206"/>
      <c r="H465" s="206"/>
      <c r="I465" s="209"/>
      <c r="J465" s="220">
        <f>BK465</f>
        <v>0</v>
      </c>
      <c r="K465" s="206"/>
      <c r="L465" s="211"/>
      <c r="M465" s="212"/>
      <c r="N465" s="213"/>
      <c r="O465" s="213"/>
      <c r="P465" s="214">
        <f>SUM(P466:P499)</f>
        <v>0</v>
      </c>
      <c r="Q465" s="213"/>
      <c r="R465" s="214">
        <f>SUM(R466:R499)</f>
        <v>1.07369</v>
      </c>
      <c r="S465" s="213"/>
      <c r="T465" s="215">
        <f>SUM(T466:T499)</f>
        <v>0</v>
      </c>
      <c r="AR465" s="216" t="s">
        <v>82</v>
      </c>
      <c r="AT465" s="217" t="s">
        <v>71</v>
      </c>
      <c r="AU465" s="217" t="s">
        <v>80</v>
      </c>
      <c r="AY465" s="216" t="s">
        <v>152</v>
      </c>
      <c r="BK465" s="218">
        <f>SUM(BK466:BK499)</f>
        <v>0</v>
      </c>
    </row>
    <row r="466" spans="2:65" s="1" customFormat="1" ht="25.5" customHeight="1">
      <c r="B466" s="46"/>
      <c r="C466" s="221" t="s">
        <v>386</v>
      </c>
      <c r="D466" s="221" t="s">
        <v>155</v>
      </c>
      <c r="E466" s="222" t="s">
        <v>669</v>
      </c>
      <c r="F466" s="223" t="s">
        <v>670</v>
      </c>
      <c r="G466" s="224" t="s">
        <v>192</v>
      </c>
      <c r="H466" s="225">
        <v>67</v>
      </c>
      <c r="I466" s="226"/>
      <c r="J466" s="227">
        <f>ROUND(I466*H466,2)</f>
        <v>0</v>
      </c>
      <c r="K466" s="223" t="s">
        <v>159</v>
      </c>
      <c r="L466" s="72"/>
      <c r="M466" s="228" t="s">
        <v>21</v>
      </c>
      <c r="N466" s="229" t="s">
        <v>43</v>
      </c>
      <c r="O466" s="47"/>
      <c r="P466" s="230">
        <f>O466*H466</f>
        <v>0</v>
      </c>
      <c r="Q466" s="230">
        <v>0</v>
      </c>
      <c r="R466" s="230">
        <f>Q466*H466</f>
        <v>0</v>
      </c>
      <c r="S466" s="230">
        <v>0</v>
      </c>
      <c r="T466" s="231">
        <f>S466*H466</f>
        <v>0</v>
      </c>
      <c r="AR466" s="24" t="s">
        <v>275</v>
      </c>
      <c r="AT466" s="24" t="s">
        <v>155</v>
      </c>
      <c r="AU466" s="24" t="s">
        <v>82</v>
      </c>
      <c r="AY466" s="24" t="s">
        <v>152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24" t="s">
        <v>80</v>
      </c>
      <c r="BK466" s="232">
        <f>ROUND(I466*H466,2)</f>
        <v>0</v>
      </c>
      <c r="BL466" s="24" t="s">
        <v>275</v>
      </c>
      <c r="BM466" s="24" t="s">
        <v>671</v>
      </c>
    </row>
    <row r="467" spans="2:47" s="1" customFormat="1" ht="13.5">
      <c r="B467" s="46"/>
      <c r="C467" s="74"/>
      <c r="D467" s="233" t="s">
        <v>162</v>
      </c>
      <c r="E467" s="74"/>
      <c r="F467" s="234" t="s">
        <v>672</v>
      </c>
      <c r="G467" s="74"/>
      <c r="H467" s="74"/>
      <c r="I467" s="191"/>
      <c r="J467" s="74"/>
      <c r="K467" s="74"/>
      <c r="L467" s="72"/>
      <c r="M467" s="235"/>
      <c r="N467" s="47"/>
      <c r="O467" s="47"/>
      <c r="P467" s="47"/>
      <c r="Q467" s="47"/>
      <c r="R467" s="47"/>
      <c r="S467" s="47"/>
      <c r="T467" s="95"/>
      <c r="AT467" s="24" t="s">
        <v>162</v>
      </c>
      <c r="AU467" s="24" t="s">
        <v>82</v>
      </c>
    </row>
    <row r="468" spans="2:51" s="11" customFormat="1" ht="13.5">
      <c r="B468" s="236"/>
      <c r="C468" s="237"/>
      <c r="D468" s="233" t="s">
        <v>164</v>
      </c>
      <c r="E468" s="238" t="s">
        <v>21</v>
      </c>
      <c r="F468" s="239" t="s">
        <v>393</v>
      </c>
      <c r="G468" s="237"/>
      <c r="H468" s="238" t="s">
        <v>21</v>
      </c>
      <c r="I468" s="240"/>
      <c r="J468" s="237"/>
      <c r="K468" s="237"/>
      <c r="L468" s="241"/>
      <c r="M468" s="242"/>
      <c r="N468" s="243"/>
      <c r="O468" s="243"/>
      <c r="P468" s="243"/>
      <c r="Q468" s="243"/>
      <c r="R468" s="243"/>
      <c r="S468" s="243"/>
      <c r="T468" s="244"/>
      <c r="AT468" s="245" t="s">
        <v>164</v>
      </c>
      <c r="AU468" s="245" t="s">
        <v>82</v>
      </c>
      <c r="AV468" s="11" t="s">
        <v>80</v>
      </c>
      <c r="AW468" s="11" t="s">
        <v>35</v>
      </c>
      <c r="AX468" s="11" t="s">
        <v>72</v>
      </c>
      <c r="AY468" s="245" t="s">
        <v>152</v>
      </c>
    </row>
    <row r="469" spans="2:51" s="12" customFormat="1" ht="13.5">
      <c r="B469" s="246"/>
      <c r="C469" s="247"/>
      <c r="D469" s="233" t="s">
        <v>164</v>
      </c>
      <c r="E469" s="248" t="s">
        <v>21</v>
      </c>
      <c r="F469" s="249" t="s">
        <v>673</v>
      </c>
      <c r="G469" s="247"/>
      <c r="H469" s="250">
        <v>67</v>
      </c>
      <c r="I469" s="251"/>
      <c r="J469" s="247"/>
      <c r="K469" s="247"/>
      <c r="L469" s="252"/>
      <c r="M469" s="253"/>
      <c r="N469" s="254"/>
      <c r="O469" s="254"/>
      <c r="P469" s="254"/>
      <c r="Q469" s="254"/>
      <c r="R469" s="254"/>
      <c r="S469" s="254"/>
      <c r="T469" s="255"/>
      <c r="AT469" s="256" t="s">
        <v>164</v>
      </c>
      <c r="AU469" s="256" t="s">
        <v>82</v>
      </c>
      <c r="AV469" s="12" t="s">
        <v>82</v>
      </c>
      <c r="AW469" s="12" t="s">
        <v>35</v>
      </c>
      <c r="AX469" s="12" t="s">
        <v>80</v>
      </c>
      <c r="AY469" s="256" t="s">
        <v>152</v>
      </c>
    </row>
    <row r="470" spans="2:65" s="1" customFormat="1" ht="16.5" customHeight="1">
      <c r="B470" s="46"/>
      <c r="C470" s="279" t="s">
        <v>412</v>
      </c>
      <c r="D470" s="279" t="s">
        <v>177</v>
      </c>
      <c r="E470" s="280" t="s">
        <v>674</v>
      </c>
      <c r="F470" s="281" t="s">
        <v>675</v>
      </c>
      <c r="G470" s="282" t="s">
        <v>158</v>
      </c>
      <c r="H470" s="283">
        <v>0.023</v>
      </c>
      <c r="I470" s="284"/>
      <c r="J470" s="285">
        <f>ROUND(I470*H470,2)</f>
        <v>0</v>
      </c>
      <c r="K470" s="281" t="s">
        <v>159</v>
      </c>
      <c r="L470" s="286"/>
      <c r="M470" s="287" t="s">
        <v>21</v>
      </c>
      <c r="N470" s="288" t="s">
        <v>43</v>
      </c>
      <c r="O470" s="47"/>
      <c r="P470" s="230">
        <f>O470*H470</f>
        <v>0</v>
      </c>
      <c r="Q470" s="230">
        <v>1</v>
      </c>
      <c r="R470" s="230">
        <f>Q470*H470</f>
        <v>0.023</v>
      </c>
      <c r="S470" s="230">
        <v>0</v>
      </c>
      <c r="T470" s="231">
        <f>S470*H470</f>
        <v>0</v>
      </c>
      <c r="AR470" s="24" t="s">
        <v>431</v>
      </c>
      <c r="AT470" s="24" t="s">
        <v>177</v>
      </c>
      <c r="AU470" s="24" t="s">
        <v>82</v>
      </c>
      <c r="AY470" s="24" t="s">
        <v>152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24" t="s">
        <v>80</v>
      </c>
      <c r="BK470" s="232">
        <f>ROUND(I470*H470,2)</f>
        <v>0</v>
      </c>
      <c r="BL470" s="24" t="s">
        <v>275</v>
      </c>
      <c r="BM470" s="24" t="s">
        <v>676</v>
      </c>
    </row>
    <row r="471" spans="2:47" s="1" customFormat="1" ht="13.5">
      <c r="B471" s="46"/>
      <c r="C471" s="74"/>
      <c r="D471" s="233" t="s">
        <v>162</v>
      </c>
      <c r="E471" s="74"/>
      <c r="F471" s="234" t="s">
        <v>677</v>
      </c>
      <c r="G471" s="74"/>
      <c r="H471" s="74"/>
      <c r="I471" s="191"/>
      <c r="J471" s="74"/>
      <c r="K471" s="74"/>
      <c r="L471" s="72"/>
      <c r="M471" s="235"/>
      <c r="N471" s="47"/>
      <c r="O471" s="47"/>
      <c r="P471" s="47"/>
      <c r="Q471" s="47"/>
      <c r="R471" s="47"/>
      <c r="S471" s="47"/>
      <c r="T471" s="95"/>
      <c r="AT471" s="24" t="s">
        <v>162</v>
      </c>
      <c r="AU471" s="24" t="s">
        <v>82</v>
      </c>
    </row>
    <row r="472" spans="2:47" s="1" customFormat="1" ht="13.5">
      <c r="B472" s="46"/>
      <c r="C472" s="74"/>
      <c r="D472" s="233" t="s">
        <v>182</v>
      </c>
      <c r="E472" s="74"/>
      <c r="F472" s="289" t="s">
        <v>678</v>
      </c>
      <c r="G472" s="74"/>
      <c r="H472" s="74"/>
      <c r="I472" s="191"/>
      <c r="J472" s="74"/>
      <c r="K472" s="74"/>
      <c r="L472" s="72"/>
      <c r="M472" s="235"/>
      <c r="N472" s="47"/>
      <c r="O472" s="47"/>
      <c r="P472" s="47"/>
      <c r="Q472" s="47"/>
      <c r="R472" s="47"/>
      <c r="S472" s="47"/>
      <c r="T472" s="95"/>
      <c r="AT472" s="24" t="s">
        <v>182</v>
      </c>
      <c r="AU472" s="24" t="s">
        <v>82</v>
      </c>
    </row>
    <row r="473" spans="2:51" s="12" customFormat="1" ht="13.5">
      <c r="B473" s="246"/>
      <c r="C473" s="247"/>
      <c r="D473" s="233" t="s">
        <v>164</v>
      </c>
      <c r="E473" s="248" t="s">
        <v>21</v>
      </c>
      <c r="F473" s="249" t="s">
        <v>679</v>
      </c>
      <c r="G473" s="247"/>
      <c r="H473" s="250">
        <v>0.023</v>
      </c>
      <c r="I473" s="251"/>
      <c r="J473" s="247"/>
      <c r="K473" s="247"/>
      <c r="L473" s="252"/>
      <c r="M473" s="253"/>
      <c r="N473" s="254"/>
      <c r="O473" s="254"/>
      <c r="P473" s="254"/>
      <c r="Q473" s="254"/>
      <c r="R473" s="254"/>
      <c r="S473" s="254"/>
      <c r="T473" s="255"/>
      <c r="AT473" s="256" t="s">
        <v>164</v>
      </c>
      <c r="AU473" s="256" t="s">
        <v>82</v>
      </c>
      <c r="AV473" s="12" t="s">
        <v>82</v>
      </c>
      <c r="AW473" s="12" t="s">
        <v>35</v>
      </c>
      <c r="AX473" s="12" t="s">
        <v>80</v>
      </c>
      <c r="AY473" s="256" t="s">
        <v>152</v>
      </c>
    </row>
    <row r="474" spans="2:65" s="1" customFormat="1" ht="16.5" customHeight="1">
      <c r="B474" s="46"/>
      <c r="C474" s="221" t="s">
        <v>680</v>
      </c>
      <c r="D474" s="221" t="s">
        <v>155</v>
      </c>
      <c r="E474" s="222" t="s">
        <v>681</v>
      </c>
      <c r="F474" s="223" t="s">
        <v>682</v>
      </c>
      <c r="G474" s="224" t="s">
        <v>192</v>
      </c>
      <c r="H474" s="225">
        <v>67</v>
      </c>
      <c r="I474" s="226"/>
      <c r="J474" s="227">
        <f>ROUND(I474*H474,2)</f>
        <v>0</v>
      </c>
      <c r="K474" s="223" t="s">
        <v>159</v>
      </c>
      <c r="L474" s="72"/>
      <c r="M474" s="228" t="s">
        <v>21</v>
      </c>
      <c r="N474" s="229" t="s">
        <v>43</v>
      </c>
      <c r="O474" s="47"/>
      <c r="P474" s="230">
        <f>O474*H474</f>
        <v>0</v>
      </c>
      <c r="Q474" s="230">
        <v>0.0004</v>
      </c>
      <c r="R474" s="230">
        <f>Q474*H474</f>
        <v>0.0268</v>
      </c>
      <c r="S474" s="230">
        <v>0</v>
      </c>
      <c r="T474" s="231">
        <f>S474*H474</f>
        <v>0</v>
      </c>
      <c r="AR474" s="24" t="s">
        <v>275</v>
      </c>
      <c r="AT474" s="24" t="s">
        <v>155</v>
      </c>
      <c r="AU474" s="24" t="s">
        <v>82</v>
      </c>
      <c r="AY474" s="24" t="s">
        <v>152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24" t="s">
        <v>80</v>
      </c>
      <c r="BK474" s="232">
        <f>ROUND(I474*H474,2)</f>
        <v>0</v>
      </c>
      <c r="BL474" s="24" t="s">
        <v>275</v>
      </c>
      <c r="BM474" s="24" t="s">
        <v>683</v>
      </c>
    </row>
    <row r="475" spans="2:47" s="1" customFormat="1" ht="13.5">
      <c r="B475" s="46"/>
      <c r="C475" s="74"/>
      <c r="D475" s="233" t="s">
        <v>162</v>
      </c>
      <c r="E475" s="74"/>
      <c r="F475" s="234" t="s">
        <v>684</v>
      </c>
      <c r="G475" s="74"/>
      <c r="H475" s="74"/>
      <c r="I475" s="191"/>
      <c r="J475" s="74"/>
      <c r="K475" s="74"/>
      <c r="L475" s="72"/>
      <c r="M475" s="235"/>
      <c r="N475" s="47"/>
      <c r="O475" s="47"/>
      <c r="P475" s="47"/>
      <c r="Q475" s="47"/>
      <c r="R475" s="47"/>
      <c r="S475" s="47"/>
      <c r="T475" s="95"/>
      <c r="AT475" s="24" t="s">
        <v>162</v>
      </c>
      <c r="AU475" s="24" t="s">
        <v>82</v>
      </c>
    </row>
    <row r="476" spans="2:51" s="11" customFormat="1" ht="13.5">
      <c r="B476" s="236"/>
      <c r="C476" s="237"/>
      <c r="D476" s="233" t="s">
        <v>164</v>
      </c>
      <c r="E476" s="238" t="s">
        <v>21</v>
      </c>
      <c r="F476" s="239" t="s">
        <v>393</v>
      </c>
      <c r="G476" s="237"/>
      <c r="H476" s="238" t="s">
        <v>21</v>
      </c>
      <c r="I476" s="240"/>
      <c r="J476" s="237"/>
      <c r="K476" s="237"/>
      <c r="L476" s="241"/>
      <c r="M476" s="242"/>
      <c r="N476" s="243"/>
      <c r="O476" s="243"/>
      <c r="P476" s="243"/>
      <c r="Q476" s="243"/>
      <c r="R476" s="243"/>
      <c r="S476" s="243"/>
      <c r="T476" s="244"/>
      <c r="AT476" s="245" t="s">
        <v>164</v>
      </c>
      <c r="AU476" s="245" t="s">
        <v>82</v>
      </c>
      <c r="AV476" s="11" t="s">
        <v>80</v>
      </c>
      <c r="AW476" s="11" t="s">
        <v>35</v>
      </c>
      <c r="AX476" s="11" t="s">
        <v>72</v>
      </c>
      <c r="AY476" s="245" t="s">
        <v>152</v>
      </c>
    </row>
    <row r="477" spans="2:51" s="12" customFormat="1" ht="13.5">
      <c r="B477" s="246"/>
      <c r="C477" s="247"/>
      <c r="D477" s="233" t="s">
        <v>164</v>
      </c>
      <c r="E477" s="248" t="s">
        <v>21</v>
      </c>
      <c r="F477" s="249" t="s">
        <v>673</v>
      </c>
      <c r="G477" s="247"/>
      <c r="H477" s="250">
        <v>67</v>
      </c>
      <c r="I477" s="251"/>
      <c r="J477" s="247"/>
      <c r="K477" s="247"/>
      <c r="L477" s="252"/>
      <c r="M477" s="253"/>
      <c r="N477" s="254"/>
      <c r="O477" s="254"/>
      <c r="P477" s="254"/>
      <c r="Q477" s="254"/>
      <c r="R477" s="254"/>
      <c r="S477" s="254"/>
      <c r="T477" s="255"/>
      <c r="AT477" s="256" t="s">
        <v>164</v>
      </c>
      <c r="AU477" s="256" t="s">
        <v>82</v>
      </c>
      <c r="AV477" s="12" t="s">
        <v>82</v>
      </c>
      <c r="AW477" s="12" t="s">
        <v>35</v>
      </c>
      <c r="AX477" s="12" t="s">
        <v>80</v>
      </c>
      <c r="AY477" s="256" t="s">
        <v>152</v>
      </c>
    </row>
    <row r="478" spans="2:65" s="1" customFormat="1" ht="16.5" customHeight="1">
      <c r="B478" s="46"/>
      <c r="C478" s="279" t="s">
        <v>685</v>
      </c>
      <c r="D478" s="279" t="s">
        <v>177</v>
      </c>
      <c r="E478" s="280" t="s">
        <v>686</v>
      </c>
      <c r="F478" s="281" t="s">
        <v>687</v>
      </c>
      <c r="G478" s="282" t="s">
        <v>192</v>
      </c>
      <c r="H478" s="283">
        <v>77.05</v>
      </c>
      <c r="I478" s="284"/>
      <c r="J478" s="285">
        <f>ROUND(I478*H478,2)</f>
        <v>0</v>
      </c>
      <c r="K478" s="281" t="s">
        <v>21</v>
      </c>
      <c r="L478" s="286"/>
      <c r="M478" s="287" t="s">
        <v>21</v>
      </c>
      <c r="N478" s="288" t="s">
        <v>43</v>
      </c>
      <c r="O478" s="47"/>
      <c r="P478" s="230">
        <f>O478*H478</f>
        <v>0</v>
      </c>
      <c r="Q478" s="230">
        <v>0.0045</v>
      </c>
      <c r="R478" s="230">
        <f>Q478*H478</f>
        <v>0.34672499999999995</v>
      </c>
      <c r="S478" s="230">
        <v>0</v>
      </c>
      <c r="T478" s="231">
        <f>S478*H478</f>
        <v>0</v>
      </c>
      <c r="AR478" s="24" t="s">
        <v>431</v>
      </c>
      <c r="AT478" s="24" t="s">
        <v>177</v>
      </c>
      <c r="AU478" s="24" t="s">
        <v>82</v>
      </c>
      <c r="AY478" s="24" t="s">
        <v>152</v>
      </c>
      <c r="BE478" s="232">
        <f>IF(N478="základní",J478,0)</f>
        <v>0</v>
      </c>
      <c r="BF478" s="232">
        <f>IF(N478="snížená",J478,0)</f>
        <v>0</v>
      </c>
      <c r="BG478" s="232">
        <f>IF(N478="zákl. přenesená",J478,0)</f>
        <v>0</v>
      </c>
      <c r="BH478" s="232">
        <f>IF(N478="sníž. přenesená",J478,0)</f>
        <v>0</v>
      </c>
      <c r="BI478" s="232">
        <f>IF(N478="nulová",J478,0)</f>
        <v>0</v>
      </c>
      <c r="BJ478" s="24" t="s">
        <v>80</v>
      </c>
      <c r="BK478" s="232">
        <f>ROUND(I478*H478,2)</f>
        <v>0</v>
      </c>
      <c r="BL478" s="24" t="s">
        <v>275</v>
      </c>
      <c r="BM478" s="24" t="s">
        <v>688</v>
      </c>
    </row>
    <row r="479" spans="2:47" s="1" customFormat="1" ht="13.5">
      <c r="B479" s="46"/>
      <c r="C479" s="74"/>
      <c r="D479" s="233" t="s">
        <v>162</v>
      </c>
      <c r="E479" s="74"/>
      <c r="F479" s="234" t="s">
        <v>687</v>
      </c>
      <c r="G479" s="74"/>
      <c r="H479" s="74"/>
      <c r="I479" s="191"/>
      <c r="J479" s="74"/>
      <c r="K479" s="74"/>
      <c r="L479" s="72"/>
      <c r="M479" s="235"/>
      <c r="N479" s="47"/>
      <c r="O479" s="47"/>
      <c r="P479" s="47"/>
      <c r="Q479" s="47"/>
      <c r="R479" s="47"/>
      <c r="S479" s="47"/>
      <c r="T479" s="95"/>
      <c r="AT479" s="24" t="s">
        <v>162</v>
      </c>
      <c r="AU479" s="24" t="s">
        <v>82</v>
      </c>
    </row>
    <row r="480" spans="2:51" s="12" customFormat="1" ht="13.5">
      <c r="B480" s="246"/>
      <c r="C480" s="247"/>
      <c r="D480" s="233" t="s">
        <v>164</v>
      </c>
      <c r="E480" s="248" t="s">
        <v>21</v>
      </c>
      <c r="F480" s="249" t="s">
        <v>689</v>
      </c>
      <c r="G480" s="247"/>
      <c r="H480" s="250">
        <v>77.05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AT480" s="256" t="s">
        <v>164</v>
      </c>
      <c r="AU480" s="256" t="s">
        <v>82</v>
      </c>
      <c r="AV480" s="12" t="s">
        <v>82</v>
      </c>
      <c r="AW480" s="12" t="s">
        <v>35</v>
      </c>
      <c r="AX480" s="12" t="s">
        <v>80</v>
      </c>
      <c r="AY480" s="256" t="s">
        <v>152</v>
      </c>
    </row>
    <row r="481" spans="2:65" s="1" customFormat="1" ht="38.25" customHeight="1">
      <c r="B481" s="46"/>
      <c r="C481" s="221" t="s">
        <v>690</v>
      </c>
      <c r="D481" s="221" t="s">
        <v>155</v>
      </c>
      <c r="E481" s="222" t="s">
        <v>691</v>
      </c>
      <c r="F481" s="223" t="s">
        <v>692</v>
      </c>
      <c r="G481" s="224" t="s">
        <v>192</v>
      </c>
      <c r="H481" s="225">
        <v>67</v>
      </c>
      <c r="I481" s="226"/>
      <c r="J481" s="227">
        <f>ROUND(I481*H481,2)</f>
        <v>0</v>
      </c>
      <c r="K481" s="223" t="s">
        <v>21</v>
      </c>
      <c r="L481" s="72"/>
      <c r="M481" s="228" t="s">
        <v>21</v>
      </c>
      <c r="N481" s="229" t="s">
        <v>43</v>
      </c>
      <c r="O481" s="47"/>
      <c r="P481" s="230">
        <f>O481*H481</f>
        <v>0</v>
      </c>
      <c r="Q481" s="230">
        <v>0.00458</v>
      </c>
      <c r="R481" s="230">
        <f>Q481*H481</f>
        <v>0.30685999999999997</v>
      </c>
      <c r="S481" s="230">
        <v>0</v>
      </c>
      <c r="T481" s="231">
        <f>S481*H481</f>
        <v>0</v>
      </c>
      <c r="AR481" s="24" t="s">
        <v>275</v>
      </c>
      <c r="AT481" s="24" t="s">
        <v>155</v>
      </c>
      <c r="AU481" s="24" t="s">
        <v>82</v>
      </c>
      <c r="AY481" s="24" t="s">
        <v>152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24" t="s">
        <v>80</v>
      </c>
      <c r="BK481" s="232">
        <f>ROUND(I481*H481,2)</f>
        <v>0</v>
      </c>
      <c r="BL481" s="24" t="s">
        <v>275</v>
      </c>
      <c r="BM481" s="24" t="s">
        <v>693</v>
      </c>
    </row>
    <row r="482" spans="2:47" s="1" customFormat="1" ht="13.5">
      <c r="B482" s="46"/>
      <c r="C482" s="74"/>
      <c r="D482" s="233" t="s">
        <v>162</v>
      </c>
      <c r="E482" s="74"/>
      <c r="F482" s="234" t="s">
        <v>692</v>
      </c>
      <c r="G482" s="74"/>
      <c r="H482" s="74"/>
      <c r="I482" s="191"/>
      <c r="J482" s="74"/>
      <c r="K482" s="74"/>
      <c r="L482" s="72"/>
      <c r="M482" s="235"/>
      <c r="N482" s="47"/>
      <c r="O482" s="47"/>
      <c r="P482" s="47"/>
      <c r="Q482" s="47"/>
      <c r="R482" s="47"/>
      <c r="S482" s="47"/>
      <c r="T482" s="95"/>
      <c r="AT482" s="24" t="s">
        <v>162</v>
      </c>
      <c r="AU482" s="24" t="s">
        <v>82</v>
      </c>
    </row>
    <row r="483" spans="2:51" s="11" customFormat="1" ht="13.5">
      <c r="B483" s="236"/>
      <c r="C483" s="237"/>
      <c r="D483" s="233" t="s">
        <v>164</v>
      </c>
      <c r="E483" s="238" t="s">
        <v>21</v>
      </c>
      <c r="F483" s="239" t="s">
        <v>393</v>
      </c>
      <c r="G483" s="237"/>
      <c r="H483" s="238" t="s">
        <v>21</v>
      </c>
      <c r="I483" s="240"/>
      <c r="J483" s="237"/>
      <c r="K483" s="237"/>
      <c r="L483" s="241"/>
      <c r="M483" s="242"/>
      <c r="N483" s="243"/>
      <c r="O483" s="243"/>
      <c r="P483" s="243"/>
      <c r="Q483" s="243"/>
      <c r="R483" s="243"/>
      <c r="S483" s="243"/>
      <c r="T483" s="244"/>
      <c r="AT483" s="245" t="s">
        <v>164</v>
      </c>
      <c r="AU483" s="245" t="s">
        <v>82</v>
      </c>
      <c r="AV483" s="11" t="s">
        <v>80</v>
      </c>
      <c r="AW483" s="11" t="s">
        <v>35</v>
      </c>
      <c r="AX483" s="11" t="s">
        <v>72</v>
      </c>
      <c r="AY483" s="245" t="s">
        <v>152</v>
      </c>
    </row>
    <row r="484" spans="2:51" s="12" customFormat="1" ht="13.5">
      <c r="B484" s="246"/>
      <c r="C484" s="247"/>
      <c r="D484" s="233" t="s">
        <v>164</v>
      </c>
      <c r="E484" s="248" t="s">
        <v>21</v>
      </c>
      <c r="F484" s="249" t="s">
        <v>694</v>
      </c>
      <c r="G484" s="247"/>
      <c r="H484" s="250">
        <v>67</v>
      </c>
      <c r="I484" s="251"/>
      <c r="J484" s="247"/>
      <c r="K484" s="247"/>
      <c r="L484" s="252"/>
      <c r="M484" s="253"/>
      <c r="N484" s="254"/>
      <c r="O484" s="254"/>
      <c r="P484" s="254"/>
      <c r="Q484" s="254"/>
      <c r="R484" s="254"/>
      <c r="S484" s="254"/>
      <c r="T484" s="255"/>
      <c r="AT484" s="256" t="s">
        <v>164</v>
      </c>
      <c r="AU484" s="256" t="s">
        <v>82</v>
      </c>
      <c r="AV484" s="12" t="s">
        <v>82</v>
      </c>
      <c r="AW484" s="12" t="s">
        <v>35</v>
      </c>
      <c r="AX484" s="12" t="s">
        <v>80</v>
      </c>
      <c r="AY484" s="256" t="s">
        <v>152</v>
      </c>
    </row>
    <row r="485" spans="2:65" s="1" customFormat="1" ht="25.5" customHeight="1">
      <c r="B485" s="46"/>
      <c r="C485" s="221" t="s">
        <v>695</v>
      </c>
      <c r="D485" s="221" t="s">
        <v>155</v>
      </c>
      <c r="E485" s="222" t="s">
        <v>696</v>
      </c>
      <c r="F485" s="223" t="s">
        <v>697</v>
      </c>
      <c r="G485" s="224" t="s">
        <v>192</v>
      </c>
      <c r="H485" s="225">
        <v>82.29</v>
      </c>
      <c r="I485" s="226"/>
      <c r="J485" s="227">
        <f>ROUND(I485*H485,2)</f>
        <v>0</v>
      </c>
      <c r="K485" s="223" t="s">
        <v>21</v>
      </c>
      <c r="L485" s="72"/>
      <c r="M485" s="228" t="s">
        <v>21</v>
      </c>
      <c r="N485" s="229" t="s">
        <v>43</v>
      </c>
      <c r="O485" s="47"/>
      <c r="P485" s="230">
        <f>O485*H485</f>
        <v>0</v>
      </c>
      <c r="Q485" s="230">
        <v>0.0045</v>
      </c>
      <c r="R485" s="230">
        <f>Q485*H485</f>
        <v>0.370305</v>
      </c>
      <c r="S485" s="230">
        <v>0</v>
      </c>
      <c r="T485" s="231">
        <f>S485*H485</f>
        <v>0</v>
      </c>
      <c r="AR485" s="24" t="s">
        <v>275</v>
      </c>
      <c r="AT485" s="24" t="s">
        <v>155</v>
      </c>
      <c r="AU485" s="24" t="s">
        <v>82</v>
      </c>
      <c r="AY485" s="24" t="s">
        <v>152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24" t="s">
        <v>80</v>
      </c>
      <c r="BK485" s="232">
        <f>ROUND(I485*H485,2)</f>
        <v>0</v>
      </c>
      <c r="BL485" s="24" t="s">
        <v>275</v>
      </c>
      <c r="BM485" s="24" t="s">
        <v>698</v>
      </c>
    </row>
    <row r="486" spans="2:47" s="1" customFormat="1" ht="13.5">
      <c r="B486" s="46"/>
      <c r="C486" s="74"/>
      <c r="D486" s="233" t="s">
        <v>162</v>
      </c>
      <c r="E486" s="74"/>
      <c r="F486" s="234" t="s">
        <v>697</v>
      </c>
      <c r="G486" s="74"/>
      <c r="H486" s="74"/>
      <c r="I486" s="191"/>
      <c r="J486" s="74"/>
      <c r="K486" s="74"/>
      <c r="L486" s="72"/>
      <c r="M486" s="235"/>
      <c r="N486" s="47"/>
      <c r="O486" s="47"/>
      <c r="P486" s="47"/>
      <c r="Q486" s="47"/>
      <c r="R486" s="47"/>
      <c r="S486" s="47"/>
      <c r="T486" s="95"/>
      <c r="AT486" s="24" t="s">
        <v>162</v>
      </c>
      <c r="AU486" s="24" t="s">
        <v>82</v>
      </c>
    </row>
    <row r="487" spans="2:51" s="12" customFormat="1" ht="13.5">
      <c r="B487" s="246"/>
      <c r="C487" s="247"/>
      <c r="D487" s="233" t="s">
        <v>164</v>
      </c>
      <c r="E487" s="248" t="s">
        <v>21</v>
      </c>
      <c r="F487" s="249" t="s">
        <v>699</v>
      </c>
      <c r="G487" s="247"/>
      <c r="H487" s="250">
        <v>1.35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AT487" s="256" t="s">
        <v>164</v>
      </c>
      <c r="AU487" s="256" t="s">
        <v>82</v>
      </c>
      <c r="AV487" s="12" t="s">
        <v>82</v>
      </c>
      <c r="AW487" s="12" t="s">
        <v>35</v>
      </c>
      <c r="AX487" s="12" t="s">
        <v>72</v>
      </c>
      <c r="AY487" s="256" t="s">
        <v>152</v>
      </c>
    </row>
    <row r="488" spans="2:51" s="12" customFormat="1" ht="13.5">
      <c r="B488" s="246"/>
      <c r="C488" s="247"/>
      <c r="D488" s="233" t="s">
        <v>164</v>
      </c>
      <c r="E488" s="248" t="s">
        <v>21</v>
      </c>
      <c r="F488" s="249" t="s">
        <v>700</v>
      </c>
      <c r="G488" s="247"/>
      <c r="H488" s="250">
        <v>9.03</v>
      </c>
      <c r="I488" s="251"/>
      <c r="J488" s="247"/>
      <c r="K488" s="247"/>
      <c r="L488" s="252"/>
      <c r="M488" s="253"/>
      <c r="N488" s="254"/>
      <c r="O488" s="254"/>
      <c r="P488" s="254"/>
      <c r="Q488" s="254"/>
      <c r="R488" s="254"/>
      <c r="S488" s="254"/>
      <c r="T488" s="255"/>
      <c r="AT488" s="256" t="s">
        <v>164</v>
      </c>
      <c r="AU488" s="256" t="s">
        <v>82</v>
      </c>
      <c r="AV488" s="12" t="s">
        <v>82</v>
      </c>
      <c r="AW488" s="12" t="s">
        <v>35</v>
      </c>
      <c r="AX488" s="12" t="s">
        <v>72</v>
      </c>
      <c r="AY488" s="256" t="s">
        <v>152</v>
      </c>
    </row>
    <row r="489" spans="2:51" s="12" customFormat="1" ht="13.5">
      <c r="B489" s="246"/>
      <c r="C489" s="247"/>
      <c r="D489" s="233" t="s">
        <v>164</v>
      </c>
      <c r="E489" s="248" t="s">
        <v>21</v>
      </c>
      <c r="F489" s="249" t="s">
        <v>701</v>
      </c>
      <c r="G489" s="247"/>
      <c r="H489" s="250">
        <v>10.11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AT489" s="256" t="s">
        <v>164</v>
      </c>
      <c r="AU489" s="256" t="s">
        <v>82</v>
      </c>
      <c r="AV489" s="12" t="s">
        <v>82</v>
      </c>
      <c r="AW489" s="12" t="s">
        <v>35</v>
      </c>
      <c r="AX489" s="12" t="s">
        <v>72</v>
      </c>
      <c r="AY489" s="256" t="s">
        <v>152</v>
      </c>
    </row>
    <row r="490" spans="2:51" s="12" customFormat="1" ht="13.5">
      <c r="B490" s="246"/>
      <c r="C490" s="247"/>
      <c r="D490" s="233" t="s">
        <v>164</v>
      </c>
      <c r="E490" s="248" t="s">
        <v>21</v>
      </c>
      <c r="F490" s="249" t="s">
        <v>702</v>
      </c>
      <c r="G490" s="247"/>
      <c r="H490" s="250">
        <v>10.2</v>
      </c>
      <c r="I490" s="251"/>
      <c r="J490" s="247"/>
      <c r="K490" s="247"/>
      <c r="L490" s="252"/>
      <c r="M490" s="253"/>
      <c r="N490" s="254"/>
      <c r="O490" s="254"/>
      <c r="P490" s="254"/>
      <c r="Q490" s="254"/>
      <c r="R490" s="254"/>
      <c r="S490" s="254"/>
      <c r="T490" s="255"/>
      <c r="AT490" s="256" t="s">
        <v>164</v>
      </c>
      <c r="AU490" s="256" t="s">
        <v>82</v>
      </c>
      <c r="AV490" s="12" t="s">
        <v>82</v>
      </c>
      <c r="AW490" s="12" t="s">
        <v>35</v>
      </c>
      <c r="AX490" s="12" t="s">
        <v>72</v>
      </c>
      <c r="AY490" s="256" t="s">
        <v>152</v>
      </c>
    </row>
    <row r="491" spans="2:51" s="12" customFormat="1" ht="13.5">
      <c r="B491" s="246"/>
      <c r="C491" s="247"/>
      <c r="D491" s="233" t="s">
        <v>164</v>
      </c>
      <c r="E491" s="248" t="s">
        <v>21</v>
      </c>
      <c r="F491" s="249" t="s">
        <v>703</v>
      </c>
      <c r="G491" s="247"/>
      <c r="H491" s="250">
        <v>22.8</v>
      </c>
      <c r="I491" s="251"/>
      <c r="J491" s="247"/>
      <c r="K491" s="247"/>
      <c r="L491" s="252"/>
      <c r="M491" s="253"/>
      <c r="N491" s="254"/>
      <c r="O491" s="254"/>
      <c r="P491" s="254"/>
      <c r="Q491" s="254"/>
      <c r="R491" s="254"/>
      <c r="S491" s="254"/>
      <c r="T491" s="255"/>
      <c r="AT491" s="256" t="s">
        <v>164</v>
      </c>
      <c r="AU491" s="256" t="s">
        <v>82</v>
      </c>
      <c r="AV491" s="12" t="s">
        <v>82</v>
      </c>
      <c r="AW491" s="12" t="s">
        <v>35</v>
      </c>
      <c r="AX491" s="12" t="s">
        <v>72</v>
      </c>
      <c r="AY491" s="256" t="s">
        <v>152</v>
      </c>
    </row>
    <row r="492" spans="2:51" s="12" customFormat="1" ht="13.5">
      <c r="B492" s="246"/>
      <c r="C492" s="247"/>
      <c r="D492" s="233" t="s">
        <v>164</v>
      </c>
      <c r="E492" s="248" t="s">
        <v>21</v>
      </c>
      <c r="F492" s="249" t="s">
        <v>704</v>
      </c>
      <c r="G492" s="247"/>
      <c r="H492" s="250">
        <v>9.6</v>
      </c>
      <c r="I492" s="251"/>
      <c r="J492" s="247"/>
      <c r="K492" s="247"/>
      <c r="L492" s="252"/>
      <c r="M492" s="253"/>
      <c r="N492" s="254"/>
      <c r="O492" s="254"/>
      <c r="P492" s="254"/>
      <c r="Q492" s="254"/>
      <c r="R492" s="254"/>
      <c r="S492" s="254"/>
      <c r="T492" s="255"/>
      <c r="AT492" s="256" t="s">
        <v>164</v>
      </c>
      <c r="AU492" s="256" t="s">
        <v>82</v>
      </c>
      <c r="AV492" s="12" t="s">
        <v>82</v>
      </c>
      <c r="AW492" s="12" t="s">
        <v>35</v>
      </c>
      <c r="AX492" s="12" t="s">
        <v>72</v>
      </c>
      <c r="AY492" s="256" t="s">
        <v>152</v>
      </c>
    </row>
    <row r="493" spans="2:51" s="12" customFormat="1" ht="13.5">
      <c r="B493" s="246"/>
      <c r="C493" s="247"/>
      <c r="D493" s="233" t="s">
        <v>164</v>
      </c>
      <c r="E493" s="248" t="s">
        <v>21</v>
      </c>
      <c r="F493" s="249" t="s">
        <v>705</v>
      </c>
      <c r="G493" s="247"/>
      <c r="H493" s="250">
        <v>9.6</v>
      </c>
      <c r="I493" s="251"/>
      <c r="J493" s="247"/>
      <c r="K493" s="247"/>
      <c r="L493" s="252"/>
      <c r="M493" s="253"/>
      <c r="N493" s="254"/>
      <c r="O493" s="254"/>
      <c r="P493" s="254"/>
      <c r="Q493" s="254"/>
      <c r="R493" s="254"/>
      <c r="S493" s="254"/>
      <c r="T493" s="255"/>
      <c r="AT493" s="256" t="s">
        <v>164</v>
      </c>
      <c r="AU493" s="256" t="s">
        <v>82</v>
      </c>
      <c r="AV493" s="12" t="s">
        <v>82</v>
      </c>
      <c r="AW493" s="12" t="s">
        <v>35</v>
      </c>
      <c r="AX493" s="12" t="s">
        <v>72</v>
      </c>
      <c r="AY493" s="256" t="s">
        <v>152</v>
      </c>
    </row>
    <row r="494" spans="2:51" s="12" customFormat="1" ht="13.5">
      <c r="B494" s="246"/>
      <c r="C494" s="247"/>
      <c r="D494" s="233" t="s">
        <v>164</v>
      </c>
      <c r="E494" s="248" t="s">
        <v>21</v>
      </c>
      <c r="F494" s="249" t="s">
        <v>706</v>
      </c>
      <c r="G494" s="247"/>
      <c r="H494" s="250">
        <v>9.6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AT494" s="256" t="s">
        <v>164</v>
      </c>
      <c r="AU494" s="256" t="s">
        <v>82</v>
      </c>
      <c r="AV494" s="12" t="s">
        <v>82</v>
      </c>
      <c r="AW494" s="12" t="s">
        <v>35</v>
      </c>
      <c r="AX494" s="12" t="s">
        <v>72</v>
      </c>
      <c r="AY494" s="256" t="s">
        <v>152</v>
      </c>
    </row>
    <row r="495" spans="2:51" s="14" customFormat="1" ht="13.5">
      <c r="B495" s="268"/>
      <c r="C495" s="269"/>
      <c r="D495" s="233" t="s">
        <v>164</v>
      </c>
      <c r="E495" s="270" t="s">
        <v>21</v>
      </c>
      <c r="F495" s="271" t="s">
        <v>176</v>
      </c>
      <c r="G495" s="269"/>
      <c r="H495" s="272">
        <v>82.29</v>
      </c>
      <c r="I495" s="273"/>
      <c r="J495" s="269"/>
      <c r="K495" s="269"/>
      <c r="L495" s="274"/>
      <c r="M495" s="275"/>
      <c r="N495" s="276"/>
      <c r="O495" s="276"/>
      <c r="P495" s="276"/>
      <c r="Q495" s="276"/>
      <c r="R495" s="276"/>
      <c r="S495" s="276"/>
      <c r="T495" s="277"/>
      <c r="AT495" s="278" t="s">
        <v>164</v>
      </c>
      <c r="AU495" s="278" t="s">
        <v>82</v>
      </c>
      <c r="AV495" s="14" t="s">
        <v>160</v>
      </c>
      <c r="AW495" s="14" t="s">
        <v>35</v>
      </c>
      <c r="AX495" s="14" t="s">
        <v>80</v>
      </c>
      <c r="AY495" s="278" t="s">
        <v>152</v>
      </c>
    </row>
    <row r="496" spans="2:65" s="1" customFormat="1" ht="25.5" customHeight="1">
      <c r="B496" s="46"/>
      <c r="C496" s="221" t="s">
        <v>707</v>
      </c>
      <c r="D496" s="221" t="s">
        <v>155</v>
      </c>
      <c r="E496" s="222" t="s">
        <v>708</v>
      </c>
      <c r="F496" s="223" t="s">
        <v>709</v>
      </c>
      <c r="G496" s="224" t="s">
        <v>158</v>
      </c>
      <c r="H496" s="225">
        <v>1.074</v>
      </c>
      <c r="I496" s="226"/>
      <c r="J496" s="227">
        <f>ROUND(I496*H496,2)</f>
        <v>0</v>
      </c>
      <c r="K496" s="223" t="s">
        <v>159</v>
      </c>
      <c r="L496" s="72"/>
      <c r="M496" s="228" t="s">
        <v>21</v>
      </c>
      <c r="N496" s="229" t="s">
        <v>43</v>
      </c>
      <c r="O496" s="47"/>
      <c r="P496" s="230">
        <f>O496*H496</f>
        <v>0</v>
      </c>
      <c r="Q496" s="230">
        <v>0</v>
      </c>
      <c r="R496" s="230">
        <f>Q496*H496</f>
        <v>0</v>
      </c>
      <c r="S496" s="230">
        <v>0</v>
      </c>
      <c r="T496" s="231">
        <f>S496*H496</f>
        <v>0</v>
      </c>
      <c r="AR496" s="24" t="s">
        <v>275</v>
      </c>
      <c r="AT496" s="24" t="s">
        <v>155</v>
      </c>
      <c r="AU496" s="24" t="s">
        <v>82</v>
      </c>
      <c r="AY496" s="24" t="s">
        <v>152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24" t="s">
        <v>80</v>
      </c>
      <c r="BK496" s="232">
        <f>ROUND(I496*H496,2)</f>
        <v>0</v>
      </c>
      <c r="BL496" s="24" t="s">
        <v>275</v>
      </c>
      <c r="BM496" s="24" t="s">
        <v>710</v>
      </c>
    </row>
    <row r="497" spans="2:47" s="1" customFormat="1" ht="13.5">
      <c r="B497" s="46"/>
      <c r="C497" s="74"/>
      <c r="D497" s="233" t="s">
        <v>162</v>
      </c>
      <c r="E497" s="74"/>
      <c r="F497" s="234" t="s">
        <v>711</v>
      </c>
      <c r="G497" s="74"/>
      <c r="H497" s="74"/>
      <c r="I497" s="191"/>
      <c r="J497" s="74"/>
      <c r="K497" s="74"/>
      <c r="L497" s="72"/>
      <c r="M497" s="235"/>
      <c r="N497" s="47"/>
      <c r="O497" s="47"/>
      <c r="P497" s="47"/>
      <c r="Q497" s="47"/>
      <c r="R497" s="47"/>
      <c r="S497" s="47"/>
      <c r="T497" s="95"/>
      <c r="AT497" s="24" t="s">
        <v>162</v>
      </c>
      <c r="AU497" s="24" t="s">
        <v>82</v>
      </c>
    </row>
    <row r="498" spans="2:65" s="1" customFormat="1" ht="16.5" customHeight="1">
      <c r="B498" s="46"/>
      <c r="C498" s="221" t="s">
        <v>712</v>
      </c>
      <c r="D498" s="221" t="s">
        <v>155</v>
      </c>
      <c r="E498" s="222" t="s">
        <v>713</v>
      </c>
      <c r="F498" s="223" t="s">
        <v>714</v>
      </c>
      <c r="G498" s="224" t="s">
        <v>158</v>
      </c>
      <c r="H498" s="225">
        <v>1.074</v>
      </c>
      <c r="I498" s="226"/>
      <c r="J498" s="227">
        <f>ROUND(I498*H498,2)</f>
        <v>0</v>
      </c>
      <c r="K498" s="223" t="s">
        <v>159</v>
      </c>
      <c r="L498" s="72"/>
      <c r="M498" s="228" t="s">
        <v>21</v>
      </c>
      <c r="N498" s="229" t="s">
        <v>43</v>
      </c>
      <c r="O498" s="47"/>
      <c r="P498" s="230">
        <f>O498*H498</f>
        <v>0</v>
      </c>
      <c r="Q498" s="230">
        <v>0</v>
      </c>
      <c r="R498" s="230">
        <f>Q498*H498</f>
        <v>0</v>
      </c>
      <c r="S498" s="230">
        <v>0</v>
      </c>
      <c r="T498" s="231">
        <f>S498*H498</f>
        <v>0</v>
      </c>
      <c r="AR498" s="24" t="s">
        <v>275</v>
      </c>
      <c r="AT498" s="24" t="s">
        <v>155</v>
      </c>
      <c r="AU498" s="24" t="s">
        <v>82</v>
      </c>
      <c r="AY498" s="24" t="s">
        <v>152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24" t="s">
        <v>80</v>
      </c>
      <c r="BK498" s="232">
        <f>ROUND(I498*H498,2)</f>
        <v>0</v>
      </c>
      <c r="BL498" s="24" t="s">
        <v>275</v>
      </c>
      <c r="BM498" s="24" t="s">
        <v>715</v>
      </c>
    </row>
    <row r="499" spans="2:47" s="1" customFormat="1" ht="13.5">
      <c r="B499" s="46"/>
      <c r="C499" s="74"/>
      <c r="D499" s="233" t="s">
        <v>162</v>
      </c>
      <c r="E499" s="74"/>
      <c r="F499" s="234" t="s">
        <v>716</v>
      </c>
      <c r="G499" s="74"/>
      <c r="H499" s="74"/>
      <c r="I499" s="191"/>
      <c r="J499" s="74"/>
      <c r="K499" s="74"/>
      <c r="L499" s="72"/>
      <c r="M499" s="235"/>
      <c r="N499" s="47"/>
      <c r="O499" s="47"/>
      <c r="P499" s="47"/>
      <c r="Q499" s="47"/>
      <c r="R499" s="47"/>
      <c r="S499" s="47"/>
      <c r="T499" s="95"/>
      <c r="AT499" s="24" t="s">
        <v>162</v>
      </c>
      <c r="AU499" s="24" t="s">
        <v>82</v>
      </c>
    </row>
    <row r="500" spans="2:63" s="10" customFormat="1" ht="29.85" customHeight="1">
      <c r="B500" s="205"/>
      <c r="C500" s="206"/>
      <c r="D500" s="207" t="s">
        <v>71</v>
      </c>
      <c r="E500" s="219" t="s">
        <v>717</v>
      </c>
      <c r="F500" s="219" t="s">
        <v>718</v>
      </c>
      <c r="G500" s="206"/>
      <c r="H500" s="206"/>
      <c r="I500" s="209"/>
      <c r="J500" s="220">
        <f>BK500</f>
        <v>0</v>
      </c>
      <c r="K500" s="206"/>
      <c r="L500" s="211"/>
      <c r="M500" s="212"/>
      <c r="N500" s="213"/>
      <c r="O500" s="213"/>
      <c r="P500" s="214">
        <f>SUM(P501:P537)</f>
        <v>0</v>
      </c>
      <c r="Q500" s="213"/>
      <c r="R500" s="214">
        <f>SUM(R501:R537)</f>
        <v>0.015194820000000001</v>
      </c>
      <c r="S500" s="213"/>
      <c r="T500" s="215">
        <f>SUM(T501:T537)</f>
        <v>0</v>
      </c>
      <c r="AR500" s="216" t="s">
        <v>82</v>
      </c>
      <c r="AT500" s="217" t="s">
        <v>71</v>
      </c>
      <c r="AU500" s="217" t="s">
        <v>80</v>
      </c>
      <c r="AY500" s="216" t="s">
        <v>152</v>
      </c>
      <c r="BK500" s="218">
        <f>SUM(BK501:BK537)</f>
        <v>0</v>
      </c>
    </row>
    <row r="501" spans="2:65" s="1" customFormat="1" ht="25.5" customHeight="1">
      <c r="B501" s="46"/>
      <c r="C501" s="221" t="s">
        <v>719</v>
      </c>
      <c r="D501" s="221" t="s">
        <v>155</v>
      </c>
      <c r="E501" s="222" t="s">
        <v>720</v>
      </c>
      <c r="F501" s="223" t="s">
        <v>721</v>
      </c>
      <c r="G501" s="224" t="s">
        <v>192</v>
      </c>
      <c r="H501" s="225">
        <v>3.885</v>
      </c>
      <c r="I501" s="226"/>
      <c r="J501" s="227">
        <f>ROUND(I501*H501,2)</f>
        <v>0</v>
      </c>
      <c r="K501" s="223" t="s">
        <v>159</v>
      </c>
      <c r="L501" s="72"/>
      <c r="M501" s="228" t="s">
        <v>21</v>
      </c>
      <c r="N501" s="229" t="s">
        <v>43</v>
      </c>
      <c r="O501" s="47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AR501" s="24" t="s">
        <v>275</v>
      </c>
      <c r="AT501" s="24" t="s">
        <v>155</v>
      </c>
      <c r="AU501" s="24" t="s">
        <v>82</v>
      </c>
      <c r="AY501" s="24" t="s">
        <v>152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24" t="s">
        <v>80</v>
      </c>
      <c r="BK501" s="232">
        <f>ROUND(I501*H501,2)</f>
        <v>0</v>
      </c>
      <c r="BL501" s="24" t="s">
        <v>275</v>
      </c>
      <c r="BM501" s="24" t="s">
        <v>722</v>
      </c>
    </row>
    <row r="502" spans="2:47" s="1" customFormat="1" ht="13.5">
      <c r="B502" s="46"/>
      <c r="C502" s="74"/>
      <c r="D502" s="233" t="s">
        <v>162</v>
      </c>
      <c r="E502" s="74"/>
      <c r="F502" s="234" t="s">
        <v>723</v>
      </c>
      <c r="G502" s="74"/>
      <c r="H502" s="74"/>
      <c r="I502" s="191"/>
      <c r="J502" s="74"/>
      <c r="K502" s="74"/>
      <c r="L502" s="72"/>
      <c r="M502" s="235"/>
      <c r="N502" s="47"/>
      <c r="O502" s="47"/>
      <c r="P502" s="47"/>
      <c r="Q502" s="47"/>
      <c r="R502" s="47"/>
      <c r="S502" s="47"/>
      <c r="T502" s="95"/>
      <c r="AT502" s="24" t="s">
        <v>162</v>
      </c>
      <c r="AU502" s="24" t="s">
        <v>82</v>
      </c>
    </row>
    <row r="503" spans="2:51" s="11" customFormat="1" ht="13.5">
      <c r="B503" s="236"/>
      <c r="C503" s="237"/>
      <c r="D503" s="233" t="s">
        <v>164</v>
      </c>
      <c r="E503" s="238" t="s">
        <v>21</v>
      </c>
      <c r="F503" s="239" t="s">
        <v>400</v>
      </c>
      <c r="G503" s="237"/>
      <c r="H503" s="238" t="s">
        <v>21</v>
      </c>
      <c r="I503" s="240"/>
      <c r="J503" s="237"/>
      <c r="K503" s="237"/>
      <c r="L503" s="241"/>
      <c r="M503" s="242"/>
      <c r="N503" s="243"/>
      <c r="O503" s="243"/>
      <c r="P503" s="243"/>
      <c r="Q503" s="243"/>
      <c r="R503" s="243"/>
      <c r="S503" s="243"/>
      <c r="T503" s="244"/>
      <c r="AT503" s="245" t="s">
        <v>164</v>
      </c>
      <c r="AU503" s="245" t="s">
        <v>82</v>
      </c>
      <c r="AV503" s="11" t="s">
        <v>80</v>
      </c>
      <c r="AW503" s="11" t="s">
        <v>35</v>
      </c>
      <c r="AX503" s="11" t="s">
        <v>72</v>
      </c>
      <c r="AY503" s="245" t="s">
        <v>152</v>
      </c>
    </row>
    <row r="504" spans="2:51" s="11" customFormat="1" ht="13.5">
      <c r="B504" s="236"/>
      <c r="C504" s="237"/>
      <c r="D504" s="233" t="s">
        <v>164</v>
      </c>
      <c r="E504" s="238" t="s">
        <v>21</v>
      </c>
      <c r="F504" s="239" t="s">
        <v>401</v>
      </c>
      <c r="G504" s="237"/>
      <c r="H504" s="238" t="s">
        <v>21</v>
      </c>
      <c r="I504" s="240"/>
      <c r="J504" s="237"/>
      <c r="K504" s="237"/>
      <c r="L504" s="241"/>
      <c r="M504" s="242"/>
      <c r="N504" s="243"/>
      <c r="O504" s="243"/>
      <c r="P504" s="243"/>
      <c r="Q504" s="243"/>
      <c r="R504" s="243"/>
      <c r="S504" s="243"/>
      <c r="T504" s="244"/>
      <c r="AT504" s="245" t="s">
        <v>164</v>
      </c>
      <c r="AU504" s="245" t="s">
        <v>82</v>
      </c>
      <c r="AV504" s="11" t="s">
        <v>80</v>
      </c>
      <c r="AW504" s="11" t="s">
        <v>35</v>
      </c>
      <c r="AX504" s="11" t="s">
        <v>72</v>
      </c>
      <c r="AY504" s="245" t="s">
        <v>152</v>
      </c>
    </row>
    <row r="505" spans="2:51" s="12" customFormat="1" ht="13.5">
      <c r="B505" s="246"/>
      <c r="C505" s="247"/>
      <c r="D505" s="233" t="s">
        <v>164</v>
      </c>
      <c r="E505" s="248" t="s">
        <v>21</v>
      </c>
      <c r="F505" s="249" t="s">
        <v>724</v>
      </c>
      <c r="G505" s="247"/>
      <c r="H505" s="250">
        <v>0.72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AT505" s="256" t="s">
        <v>164</v>
      </c>
      <c r="AU505" s="256" t="s">
        <v>82</v>
      </c>
      <c r="AV505" s="12" t="s">
        <v>82</v>
      </c>
      <c r="AW505" s="12" t="s">
        <v>35</v>
      </c>
      <c r="AX505" s="12" t="s">
        <v>72</v>
      </c>
      <c r="AY505" s="256" t="s">
        <v>152</v>
      </c>
    </row>
    <row r="506" spans="2:51" s="11" customFormat="1" ht="13.5">
      <c r="B506" s="236"/>
      <c r="C506" s="237"/>
      <c r="D506" s="233" t="s">
        <v>164</v>
      </c>
      <c r="E506" s="238" t="s">
        <v>21</v>
      </c>
      <c r="F506" s="239" t="s">
        <v>403</v>
      </c>
      <c r="G506" s="237"/>
      <c r="H506" s="238" t="s">
        <v>21</v>
      </c>
      <c r="I506" s="240"/>
      <c r="J506" s="237"/>
      <c r="K506" s="237"/>
      <c r="L506" s="241"/>
      <c r="M506" s="242"/>
      <c r="N506" s="243"/>
      <c r="O506" s="243"/>
      <c r="P506" s="243"/>
      <c r="Q506" s="243"/>
      <c r="R506" s="243"/>
      <c r="S506" s="243"/>
      <c r="T506" s="244"/>
      <c r="AT506" s="245" t="s">
        <v>164</v>
      </c>
      <c r="AU506" s="245" t="s">
        <v>82</v>
      </c>
      <c r="AV506" s="11" t="s">
        <v>80</v>
      </c>
      <c r="AW506" s="11" t="s">
        <v>35</v>
      </c>
      <c r="AX506" s="11" t="s">
        <v>72</v>
      </c>
      <c r="AY506" s="245" t="s">
        <v>152</v>
      </c>
    </row>
    <row r="507" spans="2:51" s="12" customFormat="1" ht="13.5">
      <c r="B507" s="246"/>
      <c r="C507" s="247"/>
      <c r="D507" s="233" t="s">
        <v>164</v>
      </c>
      <c r="E507" s="248" t="s">
        <v>21</v>
      </c>
      <c r="F507" s="249" t="s">
        <v>725</v>
      </c>
      <c r="G507" s="247"/>
      <c r="H507" s="250">
        <v>1.575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AT507" s="256" t="s">
        <v>164</v>
      </c>
      <c r="AU507" s="256" t="s">
        <v>82</v>
      </c>
      <c r="AV507" s="12" t="s">
        <v>82</v>
      </c>
      <c r="AW507" s="12" t="s">
        <v>35</v>
      </c>
      <c r="AX507" s="12" t="s">
        <v>72</v>
      </c>
      <c r="AY507" s="256" t="s">
        <v>152</v>
      </c>
    </row>
    <row r="508" spans="2:51" s="11" customFormat="1" ht="13.5">
      <c r="B508" s="236"/>
      <c r="C508" s="237"/>
      <c r="D508" s="233" t="s">
        <v>164</v>
      </c>
      <c r="E508" s="238" t="s">
        <v>21</v>
      </c>
      <c r="F508" s="239" t="s">
        <v>405</v>
      </c>
      <c r="G508" s="237"/>
      <c r="H508" s="238" t="s">
        <v>21</v>
      </c>
      <c r="I508" s="240"/>
      <c r="J508" s="237"/>
      <c r="K508" s="237"/>
      <c r="L508" s="241"/>
      <c r="M508" s="242"/>
      <c r="N508" s="243"/>
      <c r="O508" s="243"/>
      <c r="P508" s="243"/>
      <c r="Q508" s="243"/>
      <c r="R508" s="243"/>
      <c r="S508" s="243"/>
      <c r="T508" s="244"/>
      <c r="AT508" s="245" t="s">
        <v>164</v>
      </c>
      <c r="AU508" s="245" t="s">
        <v>82</v>
      </c>
      <c r="AV508" s="11" t="s">
        <v>80</v>
      </c>
      <c r="AW508" s="11" t="s">
        <v>35</v>
      </c>
      <c r="AX508" s="11" t="s">
        <v>72</v>
      </c>
      <c r="AY508" s="245" t="s">
        <v>152</v>
      </c>
    </row>
    <row r="509" spans="2:51" s="12" customFormat="1" ht="13.5">
      <c r="B509" s="246"/>
      <c r="C509" s="247"/>
      <c r="D509" s="233" t="s">
        <v>164</v>
      </c>
      <c r="E509" s="248" t="s">
        <v>21</v>
      </c>
      <c r="F509" s="249" t="s">
        <v>726</v>
      </c>
      <c r="G509" s="247"/>
      <c r="H509" s="250">
        <v>1.59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AT509" s="256" t="s">
        <v>164</v>
      </c>
      <c r="AU509" s="256" t="s">
        <v>82</v>
      </c>
      <c r="AV509" s="12" t="s">
        <v>82</v>
      </c>
      <c r="AW509" s="12" t="s">
        <v>35</v>
      </c>
      <c r="AX509" s="12" t="s">
        <v>72</v>
      </c>
      <c r="AY509" s="256" t="s">
        <v>152</v>
      </c>
    </row>
    <row r="510" spans="2:51" s="14" customFormat="1" ht="13.5">
      <c r="B510" s="268"/>
      <c r="C510" s="269"/>
      <c r="D510" s="233" t="s">
        <v>164</v>
      </c>
      <c r="E510" s="270" t="s">
        <v>21</v>
      </c>
      <c r="F510" s="271" t="s">
        <v>176</v>
      </c>
      <c r="G510" s="269"/>
      <c r="H510" s="272">
        <v>3.885</v>
      </c>
      <c r="I510" s="273"/>
      <c r="J510" s="269"/>
      <c r="K510" s="269"/>
      <c r="L510" s="274"/>
      <c r="M510" s="275"/>
      <c r="N510" s="276"/>
      <c r="O510" s="276"/>
      <c r="P510" s="276"/>
      <c r="Q510" s="276"/>
      <c r="R510" s="276"/>
      <c r="S510" s="276"/>
      <c r="T510" s="277"/>
      <c r="AT510" s="278" t="s">
        <v>164</v>
      </c>
      <c r="AU510" s="278" t="s">
        <v>82</v>
      </c>
      <c r="AV510" s="14" t="s">
        <v>160</v>
      </c>
      <c r="AW510" s="14" t="s">
        <v>35</v>
      </c>
      <c r="AX510" s="14" t="s">
        <v>80</v>
      </c>
      <c r="AY510" s="278" t="s">
        <v>152</v>
      </c>
    </row>
    <row r="511" spans="2:65" s="1" customFormat="1" ht="16.5" customHeight="1">
      <c r="B511" s="46"/>
      <c r="C511" s="279" t="s">
        <v>727</v>
      </c>
      <c r="D511" s="279" t="s">
        <v>177</v>
      </c>
      <c r="E511" s="280" t="s">
        <v>728</v>
      </c>
      <c r="F511" s="281" t="s">
        <v>729</v>
      </c>
      <c r="G511" s="282" t="s">
        <v>192</v>
      </c>
      <c r="H511" s="283">
        <v>3.963</v>
      </c>
      <c r="I511" s="284"/>
      <c r="J511" s="285">
        <f>ROUND(I511*H511,2)</f>
        <v>0</v>
      </c>
      <c r="K511" s="281" t="s">
        <v>21</v>
      </c>
      <c r="L511" s="286"/>
      <c r="M511" s="287" t="s">
        <v>21</v>
      </c>
      <c r="N511" s="288" t="s">
        <v>43</v>
      </c>
      <c r="O511" s="47"/>
      <c r="P511" s="230">
        <f>O511*H511</f>
        <v>0</v>
      </c>
      <c r="Q511" s="230">
        <v>0.0032</v>
      </c>
      <c r="R511" s="230">
        <f>Q511*H511</f>
        <v>0.012681600000000001</v>
      </c>
      <c r="S511" s="230">
        <v>0</v>
      </c>
      <c r="T511" s="231">
        <f>S511*H511</f>
        <v>0</v>
      </c>
      <c r="AR511" s="24" t="s">
        <v>431</v>
      </c>
      <c r="AT511" s="24" t="s">
        <v>177</v>
      </c>
      <c r="AU511" s="24" t="s">
        <v>82</v>
      </c>
      <c r="AY511" s="24" t="s">
        <v>152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24" t="s">
        <v>80</v>
      </c>
      <c r="BK511" s="232">
        <f>ROUND(I511*H511,2)</f>
        <v>0</v>
      </c>
      <c r="BL511" s="24" t="s">
        <v>275</v>
      </c>
      <c r="BM511" s="24" t="s">
        <v>730</v>
      </c>
    </row>
    <row r="512" spans="2:47" s="1" customFormat="1" ht="13.5">
      <c r="B512" s="46"/>
      <c r="C512" s="74"/>
      <c r="D512" s="233" t="s">
        <v>162</v>
      </c>
      <c r="E512" s="74"/>
      <c r="F512" s="234" t="s">
        <v>729</v>
      </c>
      <c r="G512" s="74"/>
      <c r="H512" s="74"/>
      <c r="I512" s="191"/>
      <c r="J512" s="74"/>
      <c r="K512" s="74"/>
      <c r="L512" s="72"/>
      <c r="M512" s="235"/>
      <c r="N512" s="47"/>
      <c r="O512" s="47"/>
      <c r="P512" s="47"/>
      <c r="Q512" s="47"/>
      <c r="R512" s="47"/>
      <c r="S512" s="47"/>
      <c r="T512" s="95"/>
      <c r="AT512" s="24" t="s">
        <v>162</v>
      </c>
      <c r="AU512" s="24" t="s">
        <v>82</v>
      </c>
    </row>
    <row r="513" spans="2:51" s="12" customFormat="1" ht="13.5">
      <c r="B513" s="246"/>
      <c r="C513" s="247"/>
      <c r="D513" s="233" t="s">
        <v>164</v>
      </c>
      <c r="E513" s="248" t="s">
        <v>21</v>
      </c>
      <c r="F513" s="249" t="s">
        <v>731</v>
      </c>
      <c r="G513" s="247"/>
      <c r="H513" s="250">
        <v>3.963</v>
      </c>
      <c r="I513" s="251"/>
      <c r="J513" s="247"/>
      <c r="K513" s="247"/>
      <c r="L513" s="252"/>
      <c r="M513" s="253"/>
      <c r="N513" s="254"/>
      <c r="O513" s="254"/>
      <c r="P513" s="254"/>
      <c r="Q513" s="254"/>
      <c r="R513" s="254"/>
      <c r="S513" s="254"/>
      <c r="T513" s="255"/>
      <c r="AT513" s="256" t="s">
        <v>164</v>
      </c>
      <c r="AU513" s="256" t="s">
        <v>82</v>
      </c>
      <c r="AV513" s="12" t="s">
        <v>82</v>
      </c>
      <c r="AW513" s="12" t="s">
        <v>35</v>
      </c>
      <c r="AX513" s="12" t="s">
        <v>80</v>
      </c>
      <c r="AY513" s="256" t="s">
        <v>152</v>
      </c>
    </row>
    <row r="514" spans="2:65" s="1" customFormat="1" ht="25.5" customHeight="1">
      <c r="B514" s="46"/>
      <c r="C514" s="221" t="s">
        <v>732</v>
      </c>
      <c r="D514" s="221" t="s">
        <v>155</v>
      </c>
      <c r="E514" s="222" t="s">
        <v>720</v>
      </c>
      <c r="F514" s="223" t="s">
        <v>721</v>
      </c>
      <c r="G514" s="224" t="s">
        <v>192</v>
      </c>
      <c r="H514" s="225">
        <v>3.885</v>
      </c>
      <c r="I514" s="226"/>
      <c r="J514" s="227">
        <f>ROUND(I514*H514,2)</f>
        <v>0</v>
      </c>
      <c r="K514" s="223" t="s">
        <v>159</v>
      </c>
      <c r="L514" s="72"/>
      <c r="M514" s="228" t="s">
        <v>21</v>
      </c>
      <c r="N514" s="229" t="s">
        <v>43</v>
      </c>
      <c r="O514" s="47"/>
      <c r="P514" s="230">
        <f>O514*H514</f>
        <v>0</v>
      </c>
      <c r="Q514" s="230">
        <v>0</v>
      </c>
      <c r="R514" s="230">
        <f>Q514*H514</f>
        <v>0</v>
      </c>
      <c r="S514" s="230">
        <v>0</v>
      </c>
      <c r="T514" s="231">
        <f>S514*H514</f>
        <v>0</v>
      </c>
      <c r="AR514" s="24" t="s">
        <v>275</v>
      </c>
      <c r="AT514" s="24" t="s">
        <v>155</v>
      </c>
      <c r="AU514" s="24" t="s">
        <v>82</v>
      </c>
      <c r="AY514" s="24" t="s">
        <v>152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24" t="s">
        <v>80</v>
      </c>
      <c r="BK514" s="232">
        <f>ROUND(I514*H514,2)</f>
        <v>0</v>
      </c>
      <c r="BL514" s="24" t="s">
        <v>275</v>
      </c>
      <c r="BM514" s="24" t="s">
        <v>733</v>
      </c>
    </row>
    <row r="515" spans="2:47" s="1" customFormat="1" ht="13.5">
      <c r="B515" s="46"/>
      <c r="C515" s="74"/>
      <c r="D515" s="233" t="s">
        <v>162</v>
      </c>
      <c r="E515" s="74"/>
      <c r="F515" s="234" t="s">
        <v>723</v>
      </c>
      <c r="G515" s="74"/>
      <c r="H515" s="74"/>
      <c r="I515" s="191"/>
      <c r="J515" s="74"/>
      <c r="K515" s="74"/>
      <c r="L515" s="72"/>
      <c r="M515" s="235"/>
      <c r="N515" s="47"/>
      <c r="O515" s="47"/>
      <c r="P515" s="47"/>
      <c r="Q515" s="47"/>
      <c r="R515" s="47"/>
      <c r="S515" s="47"/>
      <c r="T515" s="95"/>
      <c r="AT515" s="24" t="s">
        <v>162</v>
      </c>
      <c r="AU515" s="24" t="s">
        <v>82</v>
      </c>
    </row>
    <row r="516" spans="2:51" s="11" customFormat="1" ht="13.5">
      <c r="B516" s="236"/>
      <c r="C516" s="237"/>
      <c r="D516" s="233" t="s">
        <v>164</v>
      </c>
      <c r="E516" s="238" t="s">
        <v>21</v>
      </c>
      <c r="F516" s="239" t="s">
        <v>400</v>
      </c>
      <c r="G516" s="237"/>
      <c r="H516" s="238" t="s">
        <v>21</v>
      </c>
      <c r="I516" s="240"/>
      <c r="J516" s="237"/>
      <c r="K516" s="237"/>
      <c r="L516" s="241"/>
      <c r="M516" s="242"/>
      <c r="N516" s="243"/>
      <c r="O516" s="243"/>
      <c r="P516" s="243"/>
      <c r="Q516" s="243"/>
      <c r="R516" s="243"/>
      <c r="S516" s="243"/>
      <c r="T516" s="244"/>
      <c r="AT516" s="245" t="s">
        <v>164</v>
      </c>
      <c r="AU516" s="245" t="s">
        <v>82</v>
      </c>
      <c r="AV516" s="11" t="s">
        <v>80</v>
      </c>
      <c r="AW516" s="11" t="s">
        <v>35</v>
      </c>
      <c r="AX516" s="11" t="s">
        <v>72</v>
      </c>
      <c r="AY516" s="245" t="s">
        <v>152</v>
      </c>
    </row>
    <row r="517" spans="2:51" s="11" customFormat="1" ht="13.5">
      <c r="B517" s="236"/>
      <c r="C517" s="237"/>
      <c r="D517" s="233" t="s">
        <v>164</v>
      </c>
      <c r="E517" s="238" t="s">
        <v>21</v>
      </c>
      <c r="F517" s="239" t="s">
        <v>401</v>
      </c>
      <c r="G517" s="237"/>
      <c r="H517" s="238" t="s">
        <v>21</v>
      </c>
      <c r="I517" s="240"/>
      <c r="J517" s="237"/>
      <c r="K517" s="237"/>
      <c r="L517" s="241"/>
      <c r="M517" s="242"/>
      <c r="N517" s="243"/>
      <c r="O517" s="243"/>
      <c r="P517" s="243"/>
      <c r="Q517" s="243"/>
      <c r="R517" s="243"/>
      <c r="S517" s="243"/>
      <c r="T517" s="244"/>
      <c r="AT517" s="245" t="s">
        <v>164</v>
      </c>
      <c r="AU517" s="245" t="s">
        <v>82</v>
      </c>
      <c r="AV517" s="11" t="s">
        <v>80</v>
      </c>
      <c r="AW517" s="11" t="s">
        <v>35</v>
      </c>
      <c r="AX517" s="11" t="s">
        <v>72</v>
      </c>
      <c r="AY517" s="245" t="s">
        <v>152</v>
      </c>
    </row>
    <row r="518" spans="2:51" s="12" customFormat="1" ht="13.5">
      <c r="B518" s="246"/>
      <c r="C518" s="247"/>
      <c r="D518" s="233" t="s">
        <v>164</v>
      </c>
      <c r="E518" s="248" t="s">
        <v>21</v>
      </c>
      <c r="F518" s="249" t="s">
        <v>724</v>
      </c>
      <c r="G518" s="247"/>
      <c r="H518" s="250">
        <v>0.72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AT518" s="256" t="s">
        <v>164</v>
      </c>
      <c r="AU518" s="256" t="s">
        <v>82</v>
      </c>
      <c r="AV518" s="12" t="s">
        <v>82</v>
      </c>
      <c r="AW518" s="12" t="s">
        <v>35</v>
      </c>
      <c r="AX518" s="12" t="s">
        <v>72</v>
      </c>
      <c r="AY518" s="256" t="s">
        <v>152</v>
      </c>
    </row>
    <row r="519" spans="2:51" s="11" customFormat="1" ht="13.5">
      <c r="B519" s="236"/>
      <c r="C519" s="237"/>
      <c r="D519" s="233" t="s">
        <v>164</v>
      </c>
      <c r="E519" s="238" t="s">
        <v>21</v>
      </c>
      <c r="F519" s="239" t="s">
        <v>403</v>
      </c>
      <c r="G519" s="237"/>
      <c r="H519" s="238" t="s">
        <v>21</v>
      </c>
      <c r="I519" s="240"/>
      <c r="J519" s="237"/>
      <c r="K519" s="237"/>
      <c r="L519" s="241"/>
      <c r="M519" s="242"/>
      <c r="N519" s="243"/>
      <c r="O519" s="243"/>
      <c r="P519" s="243"/>
      <c r="Q519" s="243"/>
      <c r="R519" s="243"/>
      <c r="S519" s="243"/>
      <c r="T519" s="244"/>
      <c r="AT519" s="245" t="s">
        <v>164</v>
      </c>
      <c r="AU519" s="245" t="s">
        <v>82</v>
      </c>
      <c r="AV519" s="11" t="s">
        <v>80</v>
      </c>
      <c r="AW519" s="11" t="s">
        <v>35</v>
      </c>
      <c r="AX519" s="11" t="s">
        <v>72</v>
      </c>
      <c r="AY519" s="245" t="s">
        <v>152</v>
      </c>
    </row>
    <row r="520" spans="2:51" s="12" customFormat="1" ht="13.5">
      <c r="B520" s="246"/>
      <c r="C520" s="247"/>
      <c r="D520" s="233" t="s">
        <v>164</v>
      </c>
      <c r="E520" s="248" t="s">
        <v>21</v>
      </c>
      <c r="F520" s="249" t="s">
        <v>725</v>
      </c>
      <c r="G520" s="247"/>
      <c r="H520" s="250">
        <v>1.575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AT520" s="256" t="s">
        <v>164</v>
      </c>
      <c r="AU520" s="256" t="s">
        <v>82</v>
      </c>
      <c r="AV520" s="12" t="s">
        <v>82</v>
      </c>
      <c r="AW520" s="12" t="s">
        <v>35</v>
      </c>
      <c r="AX520" s="12" t="s">
        <v>72</v>
      </c>
      <c r="AY520" s="256" t="s">
        <v>152</v>
      </c>
    </row>
    <row r="521" spans="2:51" s="11" customFormat="1" ht="13.5">
      <c r="B521" s="236"/>
      <c r="C521" s="237"/>
      <c r="D521" s="233" t="s">
        <v>164</v>
      </c>
      <c r="E521" s="238" t="s">
        <v>21</v>
      </c>
      <c r="F521" s="239" t="s">
        <v>405</v>
      </c>
      <c r="G521" s="237"/>
      <c r="H521" s="238" t="s">
        <v>21</v>
      </c>
      <c r="I521" s="240"/>
      <c r="J521" s="237"/>
      <c r="K521" s="237"/>
      <c r="L521" s="241"/>
      <c r="M521" s="242"/>
      <c r="N521" s="243"/>
      <c r="O521" s="243"/>
      <c r="P521" s="243"/>
      <c r="Q521" s="243"/>
      <c r="R521" s="243"/>
      <c r="S521" s="243"/>
      <c r="T521" s="244"/>
      <c r="AT521" s="245" t="s">
        <v>164</v>
      </c>
      <c r="AU521" s="245" t="s">
        <v>82</v>
      </c>
      <c r="AV521" s="11" t="s">
        <v>80</v>
      </c>
      <c r="AW521" s="11" t="s">
        <v>35</v>
      </c>
      <c r="AX521" s="11" t="s">
        <v>72</v>
      </c>
      <c r="AY521" s="245" t="s">
        <v>152</v>
      </c>
    </row>
    <row r="522" spans="2:51" s="12" customFormat="1" ht="13.5">
      <c r="B522" s="246"/>
      <c r="C522" s="247"/>
      <c r="D522" s="233" t="s">
        <v>164</v>
      </c>
      <c r="E522" s="248" t="s">
        <v>21</v>
      </c>
      <c r="F522" s="249" t="s">
        <v>726</v>
      </c>
      <c r="G522" s="247"/>
      <c r="H522" s="250">
        <v>1.59</v>
      </c>
      <c r="I522" s="251"/>
      <c r="J522" s="247"/>
      <c r="K522" s="247"/>
      <c r="L522" s="252"/>
      <c r="M522" s="253"/>
      <c r="N522" s="254"/>
      <c r="O522" s="254"/>
      <c r="P522" s="254"/>
      <c r="Q522" s="254"/>
      <c r="R522" s="254"/>
      <c r="S522" s="254"/>
      <c r="T522" s="255"/>
      <c r="AT522" s="256" t="s">
        <v>164</v>
      </c>
      <c r="AU522" s="256" t="s">
        <v>82</v>
      </c>
      <c r="AV522" s="12" t="s">
        <v>82</v>
      </c>
      <c r="AW522" s="12" t="s">
        <v>35</v>
      </c>
      <c r="AX522" s="12" t="s">
        <v>72</v>
      </c>
      <c r="AY522" s="256" t="s">
        <v>152</v>
      </c>
    </row>
    <row r="523" spans="2:51" s="14" customFormat="1" ht="13.5">
      <c r="B523" s="268"/>
      <c r="C523" s="269"/>
      <c r="D523" s="233" t="s">
        <v>164</v>
      </c>
      <c r="E523" s="270" t="s">
        <v>21</v>
      </c>
      <c r="F523" s="271" t="s">
        <v>176</v>
      </c>
      <c r="G523" s="269"/>
      <c r="H523" s="272">
        <v>3.885</v>
      </c>
      <c r="I523" s="273"/>
      <c r="J523" s="269"/>
      <c r="K523" s="269"/>
      <c r="L523" s="274"/>
      <c r="M523" s="275"/>
      <c r="N523" s="276"/>
      <c r="O523" s="276"/>
      <c r="P523" s="276"/>
      <c r="Q523" s="276"/>
      <c r="R523" s="276"/>
      <c r="S523" s="276"/>
      <c r="T523" s="277"/>
      <c r="AT523" s="278" t="s">
        <v>164</v>
      </c>
      <c r="AU523" s="278" t="s">
        <v>82</v>
      </c>
      <c r="AV523" s="14" t="s">
        <v>160</v>
      </c>
      <c r="AW523" s="14" t="s">
        <v>35</v>
      </c>
      <c r="AX523" s="14" t="s">
        <v>80</v>
      </c>
      <c r="AY523" s="278" t="s">
        <v>152</v>
      </c>
    </row>
    <row r="524" spans="2:65" s="1" customFormat="1" ht="16.5" customHeight="1">
      <c r="B524" s="46"/>
      <c r="C524" s="279" t="s">
        <v>734</v>
      </c>
      <c r="D524" s="279" t="s">
        <v>177</v>
      </c>
      <c r="E524" s="280" t="s">
        <v>735</v>
      </c>
      <c r="F524" s="281" t="s">
        <v>736</v>
      </c>
      <c r="G524" s="282" t="s">
        <v>192</v>
      </c>
      <c r="H524" s="283">
        <v>3.963</v>
      </c>
      <c r="I524" s="284"/>
      <c r="J524" s="285">
        <f>ROUND(I524*H524,2)</f>
        <v>0</v>
      </c>
      <c r="K524" s="281" t="s">
        <v>21</v>
      </c>
      <c r="L524" s="286"/>
      <c r="M524" s="287" t="s">
        <v>21</v>
      </c>
      <c r="N524" s="288" t="s">
        <v>43</v>
      </c>
      <c r="O524" s="47"/>
      <c r="P524" s="230">
        <f>O524*H524</f>
        <v>0</v>
      </c>
      <c r="Q524" s="230">
        <v>0.00014</v>
      </c>
      <c r="R524" s="230">
        <f>Q524*H524</f>
        <v>0.0005548199999999999</v>
      </c>
      <c r="S524" s="230">
        <v>0</v>
      </c>
      <c r="T524" s="231">
        <f>S524*H524</f>
        <v>0</v>
      </c>
      <c r="AR524" s="24" t="s">
        <v>431</v>
      </c>
      <c r="AT524" s="24" t="s">
        <v>177</v>
      </c>
      <c r="AU524" s="24" t="s">
        <v>82</v>
      </c>
      <c r="AY524" s="24" t="s">
        <v>152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24" t="s">
        <v>80</v>
      </c>
      <c r="BK524" s="232">
        <f>ROUND(I524*H524,2)</f>
        <v>0</v>
      </c>
      <c r="BL524" s="24" t="s">
        <v>275</v>
      </c>
      <c r="BM524" s="24" t="s">
        <v>737</v>
      </c>
    </row>
    <row r="525" spans="2:47" s="1" customFormat="1" ht="13.5">
      <c r="B525" s="46"/>
      <c r="C525" s="74"/>
      <c r="D525" s="233" t="s">
        <v>162</v>
      </c>
      <c r="E525" s="74"/>
      <c r="F525" s="234" t="s">
        <v>736</v>
      </c>
      <c r="G525" s="74"/>
      <c r="H525" s="74"/>
      <c r="I525" s="191"/>
      <c r="J525" s="74"/>
      <c r="K525" s="74"/>
      <c r="L525" s="72"/>
      <c r="M525" s="235"/>
      <c r="N525" s="47"/>
      <c r="O525" s="47"/>
      <c r="P525" s="47"/>
      <c r="Q525" s="47"/>
      <c r="R525" s="47"/>
      <c r="S525" s="47"/>
      <c r="T525" s="95"/>
      <c r="AT525" s="24" t="s">
        <v>162</v>
      </c>
      <c r="AU525" s="24" t="s">
        <v>82</v>
      </c>
    </row>
    <row r="526" spans="2:51" s="12" customFormat="1" ht="13.5">
      <c r="B526" s="246"/>
      <c r="C526" s="247"/>
      <c r="D526" s="233" t="s">
        <v>164</v>
      </c>
      <c r="E526" s="248" t="s">
        <v>21</v>
      </c>
      <c r="F526" s="249" t="s">
        <v>731</v>
      </c>
      <c r="G526" s="247"/>
      <c r="H526" s="250">
        <v>3.963</v>
      </c>
      <c r="I526" s="251"/>
      <c r="J526" s="247"/>
      <c r="K526" s="247"/>
      <c r="L526" s="252"/>
      <c r="M526" s="253"/>
      <c r="N526" s="254"/>
      <c r="O526" s="254"/>
      <c r="P526" s="254"/>
      <c r="Q526" s="254"/>
      <c r="R526" s="254"/>
      <c r="S526" s="254"/>
      <c r="T526" s="255"/>
      <c r="AT526" s="256" t="s">
        <v>164</v>
      </c>
      <c r="AU526" s="256" t="s">
        <v>82</v>
      </c>
      <c r="AV526" s="12" t="s">
        <v>82</v>
      </c>
      <c r="AW526" s="12" t="s">
        <v>35</v>
      </c>
      <c r="AX526" s="12" t="s">
        <v>80</v>
      </c>
      <c r="AY526" s="256" t="s">
        <v>152</v>
      </c>
    </row>
    <row r="527" spans="2:65" s="1" customFormat="1" ht="16.5" customHeight="1">
      <c r="B527" s="46"/>
      <c r="C527" s="221" t="s">
        <v>738</v>
      </c>
      <c r="D527" s="221" t="s">
        <v>155</v>
      </c>
      <c r="E527" s="222" t="s">
        <v>739</v>
      </c>
      <c r="F527" s="223" t="s">
        <v>740</v>
      </c>
      <c r="G527" s="224" t="s">
        <v>242</v>
      </c>
      <c r="H527" s="225">
        <v>96</v>
      </c>
      <c r="I527" s="226"/>
      <c r="J527" s="227">
        <f>ROUND(I527*H527,2)</f>
        <v>0</v>
      </c>
      <c r="K527" s="223" t="s">
        <v>159</v>
      </c>
      <c r="L527" s="72"/>
      <c r="M527" s="228" t="s">
        <v>21</v>
      </c>
      <c r="N527" s="229" t="s">
        <v>43</v>
      </c>
      <c r="O527" s="47"/>
      <c r="P527" s="230">
        <f>O527*H527</f>
        <v>0</v>
      </c>
      <c r="Q527" s="230">
        <v>0</v>
      </c>
      <c r="R527" s="230">
        <f>Q527*H527</f>
        <v>0</v>
      </c>
      <c r="S527" s="230">
        <v>0</v>
      </c>
      <c r="T527" s="231">
        <f>S527*H527</f>
        <v>0</v>
      </c>
      <c r="AR527" s="24" t="s">
        <v>275</v>
      </c>
      <c r="AT527" s="24" t="s">
        <v>155</v>
      </c>
      <c r="AU527" s="24" t="s">
        <v>82</v>
      </c>
      <c r="AY527" s="24" t="s">
        <v>152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24" t="s">
        <v>80</v>
      </c>
      <c r="BK527" s="232">
        <f>ROUND(I527*H527,2)</f>
        <v>0</v>
      </c>
      <c r="BL527" s="24" t="s">
        <v>275</v>
      </c>
      <c r="BM527" s="24" t="s">
        <v>741</v>
      </c>
    </row>
    <row r="528" spans="2:47" s="1" customFormat="1" ht="13.5">
      <c r="B528" s="46"/>
      <c r="C528" s="74"/>
      <c r="D528" s="233" t="s">
        <v>162</v>
      </c>
      <c r="E528" s="74"/>
      <c r="F528" s="234" t="s">
        <v>742</v>
      </c>
      <c r="G528" s="74"/>
      <c r="H528" s="74"/>
      <c r="I528" s="191"/>
      <c r="J528" s="74"/>
      <c r="K528" s="74"/>
      <c r="L528" s="72"/>
      <c r="M528" s="235"/>
      <c r="N528" s="47"/>
      <c r="O528" s="47"/>
      <c r="P528" s="47"/>
      <c r="Q528" s="47"/>
      <c r="R528" s="47"/>
      <c r="S528" s="47"/>
      <c r="T528" s="95"/>
      <c r="AT528" s="24" t="s">
        <v>162</v>
      </c>
      <c r="AU528" s="24" t="s">
        <v>82</v>
      </c>
    </row>
    <row r="529" spans="2:51" s="11" customFormat="1" ht="13.5">
      <c r="B529" s="236"/>
      <c r="C529" s="237"/>
      <c r="D529" s="233" t="s">
        <v>164</v>
      </c>
      <c r="E529" s="238" t="s">
        <v>21</v>
      </c>
      <c r="F529" s="239" t="s">
        <v>393</v>
      </c>
      <c r="G529" s="237"/>
      <c r="H529" s="238" t="s">
        <v>21</v>
      </c>
      <c r="I529" s="240"/>
      <c r="J529" s="237"/>
      <c r="K529" s="237"/>
      <c r="L529" s="241"/>
      <c r="M529" s="242"/>
      <c r="N529" s="243"/>
      <c r="O529" s="243"/>
      <c r="P529" s="243"/>
      <c r="Q529" s="243"/>
      <c r="R529" s="243"/>
      <c r="S529" s="243"/>
      <c r="T529" s="244"/>
      <c r="AT529" s="245" t="s">
        <v>164</v>
      </c>
      <c r="AU529" s="245" t="s">
        <v>82</v>
      </c>
      <c r="AV529" s="11" t="s">
        <v>80</v>
      </c>
      <c r="AW529" s="11" t="s">
        <v>35</v>
      </c>
      <c r="AX529" s="11" t="s">
        <v>72</v>
      </c>
      <c r="AY529" s="245" t="s">
        <v>152</v>
      </c>
    </row>
    <row r="530" spans="2:51" s="12" customFormat="1" ht="13.5">
      <c r="B530" s="246"/>
      <c r="C530" s="247"/>
      <c r="D530" s="233" t="s">
        <v>164</v>
      </c>
      <c r="E530" s="248" t="s">
        <v>21</v>
      </c>
      <c r="F530" s="249" t="s">
        <v>743</v>
      </c>
      <c r="G530" s="247"/>
      <c r="H530" s="250">
        <v>96</v>
      </c>
      <c r="I530" s="251"/>
      <c r="J530" s="247"/>
      <c r="K530" s="247"/>
      <c r="L530" s="252"/>
      <c r="M530" s="253"/>
      <c r="N530" s="254"/>
      <c r="O530" s="254"/>
      <c r="P530" s="254"/>
      <c r="Q530" s="254"/>
      <c r="R530" s="254"/>
      <c r="S530" s="254"/>
      <c r="T530" s="255"/>
      <c r="AT530" s="256" t="s">
        <v>164</v>
      </c>
      <c r="AU530" s="256" t="s">
        <v>82</v>
      </c>
      <c r="AV530" s="12" t="s">
        <v>82</v>
      </c>
      <c r="AW530" s="12" t="s">
        <v>35</v>
      </c>
      <c r="AX530" s="12" t="s">
        <v>80</v>
      </c>
      <c r="AY530" s="256" t="s">
        <v>152</v>
      </c>
    </row>
    <row r="531" spans="2:65" s="1" customFormat="1" ht="16.5" customHeight="1">
      <c r="B531" s="46"/>
      <c r="C531" s="279" t="s">
        <v>744</v>
      </c>
      <c r="D531" s="279" t="s">
        <v>177</v>
      </c>
      <c r="E531" s="280" t="s">
        <v>745</v>
      </c>
      <c r="F531" s="281" t="s">
        <v>746</v>
      </c>
      <c r="G531" s="282" t="s">
        <v>242</v>
      </c>
      <c r="H531" s="283">
        <v>97.92</v>
      </c>
      <c r="I531" s="284"/>
      <c r="J531" s="285">
        <f>ROUND(I531*H531,2)</f>
        <v>0</v>
      </c>
      <c r="K531" s="281" t="s">
        <v>159</v>
      </c>
      <c r="L531" s="286"/>
      <c r="M531" s="287" t="s">
        <v>21</v>
      </c>
      <c r="N531" s="288" t="s">
        <v>43</v>
      </c>
      <c r="O531" s="47"/>
      <c r="P531" s="230">
        <f>O531*H531</f>
        <v>0</v>
      </c>
      <c r="Q531" s="230">
        <v>2E-05</v>
      </c>
      <c r="R531" s="230">
        <f>Q531*H531</f>
        <v>0.0019584000000000003</v>
      </c>
      <c r="S531" s="230">
        <v>0</v>
      </c>
      <c r="T531" s="231">
        <f>S531*H531</f>
        <v>0</v>
      </c>
      <c r="AR531" s="24" t="s">
        <v>431</v>
      </c>
      <c r="AT531" s="24" t="s">
        <v>177</v>
      </c>
      <c r="AU531" s="24" t="s">
        <v>82</v>
      </c>
      <c r="AY531" s="24" t="s">
        <v>152</v>
      </c>
      <c r="BE531" s="232">
        <f>IF(N531="základní",J531,0)</f>
        <v>0</v>
      </c>
      <c r="BF531" s="232">
        <f>IF(N531="snížená",J531,0)</f>
        <v>0</v>
      </c>
      <c r="BG531" s="232">
        <f>IF(N531="zákl. přenesená",J531,0)</f>
        <v>0</v>
      </c>
      <c r="BH531" s="232">
        <f>IF(N531="sníž. přenesená",J531,0)</f>
        <v>0</v>
      </c>
      <c r="BI531" s="232">
        <f>IF(N531="nulová",J531,0)</f>
        <v>0</v>
      </c>
      <c r="BJ531" s="24" t="s">
        <v>80</v>
      </c>
      <c r="BK531" s="232">
        <f>ROUND(I531*H531,2)</f>
        <v>0</v>
      </c>
      <c r="BL531" s="24" t="s">
        <v>275</v>
      </c>
      <c r="BM531" s="24" t="s">
        <v>747</v>
      </c>
    </row>
    <row r="532" spans="2:47" s="1" customFormat="1" ht="13.5">
      <c r="B532" s="46"/>
      <c r="C532" s="74"/>
      <c r="D532" s="233" t="s">
        <v>162</v>
      </c>
      <c r="E532" s="74"/>
      <c r="F532" s="234" t="s">
        <v>746</v>
      </c>
      <c r="G532" s="74"/>
      <c r="H532" s="74"/>
      <c r="I532" s="191"/>
      <c r="J532" s="74"/>
      <c r="K532" s="74"/>
      <c r="L532" s="72"/>
      <c r="M532" s="235"/>
      <c r="N532" s="47"/>
      <c r="O532" s="47"/>
      <c r="P532" s="47"/>
      <c r="Q532" s="47"/>
      <c r="R532" s="47"/>
      <c r="S532" s="47"/>
      <c r="T532" s="95"/>
      <c r="AT532" s="24" t="s">
        <v>162</v>
      </c>
      <c r="AU532" s="24" t="s">
        <v>82</v>
      </c>
    </row>
    <row r="533" spans="2:51" s="12" customFormat="1" ht="13.5">
      <c r="B533" s="246"/>
      <c r="C533" s="247"/>
      <c r="D533" s="233" t="s">
        <v>164</v>
      </c>
      <c r="E533" s="248" t="s">
        <v>21</v>
      </c>
      <c r="F533" s="249" t="s">
        <v>748</v>
      </c>
      <c r="G533" s="247"/>
      <c r="H533" s="250">
        <v>97.92</v>
      </c>
      <c r="I533" s="251"/>
      <c r="J533" s="247"/>
      <c r="K533" s="247"/>
      <c r="L533" s="252"/>
      <c r="M533" s="253"/>
      <c r="N533" s="254"/>
      <c r="O533" s="254"/>
      <c r="P533" s="254"/>
      <c r="Q533" s="254"/>
      <c r="R533" s="254"/>
      <c r="S533" s="254"/>
      <c r="T533" s="255"/>
      <c r="AT533" s="256" t="s">
        <v>164</v>
      </c>
      <c r="AU533" s="256" t="s">
        <v>82</v>
      </c>
      <c r="AV533" s="12" t="s">
        <v>82</v>
      </c>
      <c r="AW533" s="12" t="s">
        <v>35</v>
      </c>
      <c r="AX533" s="12" t="s">
        <v>80</v>
      </c>
      <c r="AY533" s="256" t="s">
        <v>152</v>
      </c>
    </row>
    <row r="534" spans="2:65" s="1" customFormat="1" ht="16.5" customHeight="1">
      <c r="B534" s="46"/>
      <c r="C534" s="221" t="s">
        <v>749</v>
      </c>
      <c r="D534" s="221" t="s">
        <v>155</v>
      </c>
      <c r="E534" s="222" t="s">
        <v>750</v>
      </c>
      <c r="F534" s="223" t="s">
        <v>751</v>
      </c>
      <c r="G534" s="224" t="s">
        <v>158</v>
      </c>
      <c r="H534" s="225">
        <v>0.015</v>
      </c>
      <c r="I534" s="226"/>
      <c r="J534" s="227">
        <f>ROUND(I534*H534,2)</f>
        <v>0</v>
      </c>
      <c r="K534" s="223" t="s">
        <v>159</v>
      </c>
      <c r="L534" s="72"/>
      <c r="M534" s="228" t="s">
        <v>21</v>
      </c>
      <c r="N534" s="229" t="s">
        <v>43</v>
      </c>
      <c r="O534" s="47"/>
      <c r="P534" s="230">
        <f>O534*H534</f>
        <v>0</v>
      </c>
      <c r="Q534" s="230">
        <v>0</v>
      </c>
      <c r="R534" s="230">
        <f>Q534*H534</f>
        <v>0</v>
      </c>
      <c r="S534" s="230">
        <v>0</v>
      </c>
      <c r="T534" s="231">
        <f>S534*H534</f>
        <v>0</v>
      </c>
      <c r="AR534" s="24" t="s">
        <v>275</v>
      </c>
      <c r="AT534" s="24" t="s">
        <v>155</v>
      </c>
      <c r="AU534" s="24" t="s">
        <v>82</v>
      </c>
      <c r="AY534" s="24" t="s">
        <v>152</v>
      </c>
      <c r="BE534" s="232">
        <f>IF(N534="základní",J534,0)</f>
        <v>0</v>
      </c>
      <c r="BF534" s="232">
        <f>IF(N534="snížená",J534,0)</f>
        <v>0</v>
      </c>
      <c r="BG534" s="232">
        <f>IF(N534="zákl. přenesená",J534,0)</f>
        <v>0</v>
      </c>
      <c r="BH534" s="232">
        <f>IF(N534="sníž. přenesená",J534,0)</f>
        <v>0</v>
      </c>
      <c r="BI534" s="232">
        <f>IF(N534="nulová",J534,0)</f>
        <v>0</v>
      </c>
      <c r="BJ534" s="24" t="s">
        <v>80</v>
      </c>
      <c r="BK534" s="232">
        <f>ROUND(I534*H534,2)</f>
        <v>0</v>
      </c>
      <c r="BL534" s="24" t="s">
        <v>275</v>
      </c>
      <c r="BM534" s="24" t="s">
        <v>752</v>
      </c>
    </row>
    <row r="535" spans="2:47" s="1" customFormat="1" ht="13.5">
      <c r="B535" s="46"/>
      <c r="C535" s="74"/>
      <c r="D535" s="233" t="s">
        <v>162</v>
      </c>
      <c r="E535" s="74"/>
      <c r="F535" s="234" t="s">
        <v>753</v>
      </c>
      <c r="G535" s="74"/>
      <c r="H535" s="74"/>
      <c r="I535" s="191"/>
      <c r="J535" s="74"/>
      <c r="K535" s="74"/>
      <c r="L535" s="72"/>
      <c r="M535" s="235"/>
      <c r="N535" s="47"/>
      <c r="O535" s="47"/>
      <c r="P535" s="47"/>
      <c r="Q535" s="47"/>
      <c r="R535" s="47"/>
      <c r="S535" s="47"/>
      <c r="T535" s="95"/>
      <c r="AT535" s="24" t="s">
        <v>162</v>
      </c>
      <c r="AU535" s="24" t="s">
        <v>82</v>
      </c>
    </row>
    <row r="536" spans="2:65" s="1" customFormat="1" ht="16.5" customHeight="1">
      <c r="B536" s="46"/>
      <c r="C536" s="221" t="s">
        <v>754</v>
      </c>
      <c r="D536" s="221" t="s">
        <v>155</v>
      </c>
      <c r="E536" s="222" t="s">
        <v>755</v>
      </c>
      <c r="F536" s="223" t="s">
        <v>756</v>
      </c>
      <c r="G536" s="224" t="s">
        <v>158</v>
      </c>
      <c r="H536" s="225">
        <v>0.015</v>
      </c>
      <c r="I536" s="226"/>
      <c r="J536" s="227">
        <f>ROUND(I536*H536,2)</f>
        <v>0</v>
      </c>
      <c r="K536" s="223" t="s">
        <v>159</v>
      </c>
      <c r="L536" s="72"/>
      <c r="M536" s="228" t="s">
        <v>21</v>
      </c>
      <c r="N536" s="229" t="s">
        <v>43</v>
      </c>
      <c r="O536" s="47"/>
      <c r="P536" s="230">
        <f>O536*H536</f>
        <v>0</v>
      </c>
      <c r="Q536" s="230">
        <v>0</v>
      </c>
      <c r="R536" s="230">
        <f>Q536*H536</f>
        <v>0</v>
      </c>
      <c r="S536" s="230">
        <v>0</v>
      </c>
      <c r="T536" s="231">
        <f>S536*H536</f>
        <v>0</v>
      </c>
      <c r="AR536" s="24" t="s">
        <v>275</v>
      </c>
      <c r="AT536" s="24" t="s">
        <v>155</v>
      </c>
      <c r="AU536" s="24" t="s">
        <v>82</v>
      </c>
      <c r="AY536" s="24" t="s">
        <v>152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24" t="s">
        <v>80</v>
      </c>
      <c r="BK536" s="232">
        <f>ROUND(I536*H536,2)</f>
        <v>0</v>
      </c>
      <c r="BL536" s="24" t="s">
        <v>275</v>
      </c>
      <c r="BM536" s="24" t="s">
        <v>757</v>
      </c>
    </row>
    <row r="537" spans="2:47" s="1" customFormat="1" ht="13.5">
      <c r="B537" s="46"/>
      <c r="C537" s="74"/>
      <c r="D537" s="233" t="s">
        <v>162</v>
      </c>
      <c r="E537" s="74"/>
      <c r="F537" s="234" t="s">
        <v>758</v>
      </c>
      <c r="G537" s="74"/>
      <c r="H537" s="74"/>
      <c r="I537" s="191"/>
      <c r="J537" s="74"/>
      <c r="K537" s="74"/>
      <c r="L537" s="72"/>
      <c r="M537" s="235"/>
      <c r="N537" s="47"/>
      <c r="O537" s="47"/>
      <c r="P537" s="47"/>
      <c r="Q537" s="47"/>
      <c r="R537" s="47"/>
      <c r="S537" s="47"/>
      <c r="T537" s="95"/>
      <c r="AT537" s="24" t="s">
        <v>162</v>
      </c>
      <c r="AU537" s="24" t="s">
        <v>82</v>
      </c>
    </row>
    <row r="538" spans="2:63" s="10" customFormat="1" ht="29.85" customHeight="1">
      <c r="B538" s="205"/>
      <c r="C538" s="206"/>
      <c r="D538" s="207" t="s">
        <v>71</v>
      </c>
      <c r="E538" s="219" t="s">
        <v>759</v>
      </c>
      <c r="F538" s="219" t="s">
        <v>760</v>
      </c>
      <c r="G538" s="206"/>
      <c r="H538" s="206"/>
      <c r="I538" s="209"/>
      <c r="J538" s="220">
        <f>BK538</f>
        <v>0</v>
      </c>
      <c r="K538" s="206"/>
      <c r="L538" s="211"/>
      <c r="M538" s="212"/>
      <c r="N538" s="213"/>
      <c r="O538" s="213"/>
      <c r="P538" s="214">
        <f>SUM(P539:P602)</f>
        <v>0</v>
      </c>
      <c r="Q538" s="213"/>
      <c r="R538" s="214">
        <f>SUM(R539:R602)</f>
        <v>2.6233391999999998</v>
      </c>
      <c r="S538" s="213"/>
      <c r="T538" s="215">
        <f>SUM(T539:T602)</f>
        <v>0</v>
      </c>
      <c r="AR538" s="216" t="s">
        <v>82</v>
      </c>
      <c r="AT538" s="217" t="s">
        <v>71</v>
      </c>
      <c r="AU538" s="217" t="s">
        <v>80</v>
      </c>
      <c r="AY538" s="216" t="s">
        <v>152</v>
      </c>
      <c r="BK538" s="218">
        <f>SUM(BK539:BK602)</f>
        <v>0</v>
      </c>
    </row>
    <row r="539" spans="2:65" s="1" customFormat="1" ht="16.5" customHeight="1">
      <c r="B539" s="46"/>
      <c r="C539" s="221" t="s">
        <v>761</v>
      </c>
      <c r="D539" s="221" t="s">
        <v>155</v>
      </c>
      <c r="E539" s="222" t="s">
        <v>762</v>
      </c>
      <c r="F539" s="223" t="s">
        <v>763</v>
      </c>
      <c r="G539" s="224" t="s">
        <v>192</v>
      </c>
      <c r="H539" s="225">
        <v>6.16</v>
      </c>
      <c r="I539" s="226"/>
      <c r="J539" s="227">
        <f>ROUND(I539*H539,2)</f>
        <v>0</v>
      </c>
      <c r="K539" s="223" t="s">
        <v>159</v>
      </c>
      <c r="L539" s="72"/>
      <c r="M539" s="228" t="s">
        <v>21</v>
      </c>
      <c r="N539" s="229" t="s">
        <v>43</v>
      </c>
      <c r="O539" s="47"/>
      <c r="P539" s="230">
        <f>O539*H539</f>
        <v>0</v>
      </c>
      <c r="Q539" s="230">
        <v>0.01261</v>
      </c>
      <c r="R539" s="230">
        <f>Q539*H539</f>
        <v>0.0776776</v>
      </c>
      <c r="S539" s="230">
        <v>0</v>
      </c>
      <c r="T539" s="231">
        <f>S539*H539</f>
        <v>0</v>
      </c>
      <c r="AR539" s="24" t="s">
        <v>275</v>
      </c>
      <c r="AT539" s="24" t="s">
        <v>155</v>
      </c>
      <c r="AU539" s="24" t="s">
        <v>82</v>
      </c>
      <c r="AY539" s="24" t="s">
        <v>152</v>
      </c>
      <c r="BE539" s="232">
        <f>IF(N539="základní",J539,0)</f>
        <v>0</v>
      </c>
      <c r="BF539" s="232">
        <f>IF(N539="snížená",J539,0)</f>
        <v>0</v>
      </c>
      <c r="BG539" s="232">
        <f>IF(N539="zákl. přenesená",J539,0)</f>
        <v>0</v>
      </c>
      <c r="BH539" s="232">
        <f>IF(N539="sníž. přenesená",J539,0)</f>
        <v>0</v>
      </c>
      <c r="BI539" s="232">
        <f>IF(N539="nulová",J539,0)</f>
        <v>0</v>
      </c>
      <c r="BJ539" s="24" t="s">
        <v>80</v>
      </c>
      <c r="BK539" s="232">
        <f>ROUND(I539*H539,2)</f>
        <v>0</v>
      </c>
      <c r="BL539" s="24" t="s">
        <v>275</v>
      </c>
      <c r="BM539" s="24" t="s">
        <v>764</v>
      </c>
    </row>
    <row r="540" spans="2:47" s="1" customFormat="1" ht="13.5">
      <c r="B540" s="46"/>
      <c r="C540" s="74"/>
      <c r="D540" s="233" t="s">
        <v>162</v>
      </c>
      <c r="E540" s="74"/>
      <c r="F540" s="234" t="s">
        <v>765</v>
      </c>
      <c r="G540" s="74"/>
      <c r="H540" s="74"/>
      <c r="I540" s="191"/>
      <c r="J540" s="74"/>
      <c r="K540" s="74"/>
      <c r="L540" s="72"/>
      <c r="M540" s="235"/>
      <c r="N540" s="47"/>
      <c r="O540" s="47"/>
      <c r="P540" s="47"/>
      <c r="Q540" s="47"/>
      <c r="R540" s="47"/>
      <c r="S540" s="47"/>
      <c r="T540" s="95"/>
      <c r="AT540" s="24" t="s">
        <v>162</v>
      </c>
      <c r="AU540" s="24" t="s">
        <v>82</v>
      </c>
    </row>
    <row r="541" spans="2:51" s="11" customFormat="1" ht="13.5">
      <c r="B541" s="236"/>
      <c r="C541" s="237"/>
      <c r="D541" s="233" t="s">
        <v>164</v>
      </c>
      <c r="E541" s="238" t="s">
        <v>21</v>
      </c>
      <c r="F541" s="239" t="s">
        <v>766</v>
      </c>
      <c r="G541" s="237"/>
      <c r="H541" s="238" t="s">
        <v>21</v>
      </c>
      <c r="I541" s="240"/>
      <c r="J541" s="237"/>
      <c r="K541" s="237"/>
      <c r="L541" s="241"/>
      <c r="M541" s="242"/>
      <c r="N541" s="243"/>
      <c r="O541" s="243"/>
      <c r="P541" s="243"/>
      <c r="Q541" s="243"/>
      <c r="R541" s="243"/>
      <c r="S541" s="243"/>
      <c r="T541" s="244"/>
      <c r="AT541" s="245" t="s">
        <v>164</v>
      </c>
      <c r="AU541" s="245" t="s">
        <v>82</v>
      </c>
      <c r="AV541" s="11" t="s">
        <v>80</v>
      </c>
      <c r="AW541" s="11" t="s">
        <v>35</v>
      </c>
      <c r="AX541" s="11" t="s">
        <v>72</v>
      </c>
      <c r="AY541" s="245" t="s">
        <v>152</v>
      </c>
    </row>
    <row r="542" spans="2:51" s="12" customFormat="1" ht="13.5">
      <c r="B542" s="246"/>
      <c r="C542" s="247"/>
      <c r="D542" s="233" t="s">
        <v>164</v>
      </c>
      <c r="E542" s="248" t="s">
        <v>21</v>
      </c>
      <c r="F542" s="249" t="s">
        <v>767</v>
      </c>
      <c r="G542" s="247"/>
      <c r="H542" s="250">
        <v>6.16</v>
      </c>
      <c r="I542" s="251"/>
      <c r="J542" s="247"/>
      <c r="K542" s="247"/>
      <c r="L542" s="252"/>
      <c r="M542" s="253"/>
      <c r="N542" s="254"/>
      <c r="O542" s="254"/>
      <c r="P542" s="254"/>
      <c r="Q542" s="254"/>
      <c r="R542" s="254"/>
      <c r="S542" s="254"/>
      <c r="T542" s="255"/>
      <c r="AT542" s="256" t="s">
        <v>164</v>
      </c>
      <c r="AU542" s="256" t="s">
        <v>82</v>
      </c>
      <c r="AV542" s="12" t="s">
        <v>82</v>
      </c>
      <c r="AW542" s="12" t="s">
        <v>35</v>
      </c>
      <c r="AX542" s="12" t="s">
        <v>80</v>
      </c>
      <c r="AY542" s="256" t="s">
        <v>152</v>
      </c>
    </row>
    <row r="543" spans="2:65" s="1" customFormat="1" ht="16.5" customHeight="1">
      <c r="B543" s="46"/>
      <c r="C543" s="221" t="s">
        <v>768</v>
      </c>
      <c r="D543" s="221" t="s">
        <v>155</v>
      </c>
      <c r="E543" s="222" t="s">
        <v>769</v>
      </c>
      <c r="F543" s="223" t="s">
        <v>770</v>
      </c>
      <c r="G543" s="224" t="s">
        <v>192</v>
      </c>
      <c r="H543" s="225">
        <v>84</v>
      </c>
      <c r="I543" s="226"/>
      <c r="J543" s="227">
        <f>ROUND(I543*H543,2)</f>
        <v>0</v>
      </c>
      <c r="K543" s="223" t="s">
        <v>159</v>
      </c>
      <c r="L543" s="72"/>
      <c r="M543" s="228" t="s">
        <v>21</v>
      </c>
      <c r="N543" s="229" t="s">
        <v>43</v>
      </c>
      <c r="O543" s="47"/>
      <c r="P543" s="230">
        <f>O543*H543</f>
        <v>0</v>
      </c>
      <c r="Q543" s="230">
        <v>0.01292</v>
      </c>
      <c r="R543" s="230">
        <f>Q543*H543</f>
        <v>1.08528</v>
      </c>
      <c r="S543" s="230">
        <v>0</v>
      </c>
      <c r="T543" s="231">
        <f>S543*H543</f>
        <v>0</v>
      </c>
      <c r="AR543" s="24" t="s">
        <v>275</v>
      </c>
      <c r="AT543" s="24" t="s">
        <v>155</v>
      </c>
      <c r="AU543" s="24" t="s">
        <v>82</v>
      </c>
      <c r="AY543" s="24" t="s">
        <v>152</v>
      </c>
      <c r="BE543" s="232">
        <f>IF(N543="základní",J543,0)</f>
        <v>0</v>
      </c>
      <c r="BF543" s="232">
        <f>IF(N543="snížená",J543,0)</f>
        <v>0</v>
      </c>
      <c r="BG543" s="232">
        <f>IF(N543="zákl. přenesená",J543,0)</f>
        <v>0</v>
      </c>
      <c r="BH543" s="232">
        <f>IF(N543="sníž. přenesená",J543,0)</f>
        <v>0</v>
      </c>
      <c r="BI543" s="232">
        <f>IF(N543="nulová",J543,0)</f>
        <v>0</v>
      </c>
      <c r="BJ543" s="24" t="s">
        <v>80</v>
      </c>
      <c r="BK543" s="232">
        <f>ROUND(I543*H543,2)</f>
        <v>0</v>
      </c>
      <c r="BL543" s="24" t="s">
        <v>275</v>
      </c>
      <c r="BM543" s="24" t="s">
        <v>771</v>
      </c>
    </row>
    <row r="544" spans="2:47" s="1" customFormat="1" ht="13.5">
      <c r="B544" s="46"/>
      <c r="C544" s="74"/>
      <c r="D544" s="233" t="s">
        <v>162</v>
      </c>
      <c r="E544" s="74"/>
      <c r="F544" s="234" t="s">
        <v>772</v>
      </c>
      <c r="G544" s="74"/>
      <c r="H544" s="74"/>
      <c r="I544" s="191"/>
      <c r="J544" s="74"/>
      <c r="K544" s="74"/>
      <c r="L544" s="72"/>
      <c r="M544" s="235"/>
      <c r="N544" s="47"/>
      <c r="O544" s="47"/>
      <c r="P544" s="47"/>
      <c r="Q544" s="47"/>
      <c r="R544" s="47"/>
      <c r="S544" s="47"/>
      <c r="T544" s="95"/>
      <c r="AT544" s="24" t="s">
        <v>162</v>
      </c>
      <c r="AU544" s="24" t="s">
        <v>82</v>
      </c>
    </row>
    <row r="545" spans="2:51" s="11" customFormat="1" ht="13.5">
      <c r="B545" s="236"/>
      <c r="C545" s="237"/>
      <c r="D545" s="233" t="s">
        <v>164</v>
      </c>
      <c r="E545" s="238" t="s">
        <v>21</v>
      </c>
      <c r="F545" s="239" t="s">
        <v>773</v>
      </c>
      <c r="G545" s="237"/>
      <c r="H545" s="238" t="s">
        <v>21</v>
      </c>
      <c r="I545" s="240"/>
      <c r="J545" s="237"/>
      <c r="K545" s="237"/>
      <c r="L545" s="241"/>
      <c r="M545" s="242"/>
      <c r="N545" s="243"/>
      <c r="O545" s="243"/>
      <c r="P545" s="243"/>
      <c r="Q545" s="243"/>
      <c r="R545" s="243"/>
      <c r="S545" s="243"/>
      <c r="T545" s="244"/>
      <c r="AT545" s="245" t="s">
        <v>164</v>
      </c>
      <c r="AU545" s="245" t="s">
        <v>82</v>
      </c>
      <c r="AV545" s="11" t="s">
        <v>80</v>
      </c>
      <c r="AW545" s="11" t="s">
        <v>35</v>
      </c>
      <c r="AX545" s="11" t="s">
        <v>72</v>
      </c>
      <c r="AY545" s="245" t="s">
        <v>152</v>
      </c>
    </row>
    <row r="546" spans="2:51" s="12" customFormat="1" ht="13.5">
      <c r="B546" s="246"/>
      <c r="C546" s="247"/>
      <c r="D546" s="233" t="s">
        <v>164</v>
      </c>
      <c r="E546" s="248" t="s">
        <v>21</v>
      </c>
      <c r="F546" s="249" t="s">
        <v>774</v>
      </c>
      <c r="G546" s="247"/>
      <c r="H546" s="250">
        <v>84</v>
      </c>
      <c r="I546" s="251"/>
      <c r="J546" s="247"/>
      <c r="K546" s="247"/>
      <c r="L546" s="252"/>
      <c r="M546" s="253"/>
      <c r="N546" s="254"/>
      <c r="O546" s="254"/>
      <c r="P546" s="254"/>
      <c r="Q546" s="254"/>
      <c r="R546" s="254"/>
      <c r="S546" s="254"/>
      <c r="T546" s="255"/>
      <c r="AT546" s="256" t="s">
        <v>164</v>
      </c>
      <c r="AU546" s="256" t="s">
        <v>82</v>
      </c>
      <c r="AV546" s="12" t="s">
        <v>82</v>
      </c>
      <c r="AW546" s="12" t="s">
        <v>35</v>
      </c>
      <c r="AX546" s="12" t="s">
        <v>80</v>
      </c>
      <c r="AY546" s="256" t="s">
        <v>152</v>
      </c>
    </row>
    <row r="547" spans="2:65" s="1" customFormat="1" ht="16.5" customHeight="1">
      <c r="B547" s="46"/>
      <c r="C547" s="221" t="s">
        <v>775</v>
      </c>
      <c r="D547" s="221" t="s">
        <v>155</v>
      </c>
      <c r="E547" s="222" t="s">
        <v>776</v>
      </c>
      <c r="F547" s="223" t="s">
        <v>777</v>
      </c>
      <c r="G547" s="224" t="s">
        <v>192</v>
      </c>
      <c r="H547" s="225">
        <v>45</v>
      </c>
      <c r="I547" s="226"/>
      <c r="J547" s="227">
        <f>ROUND(I547*H547,2)</f>
        <v>0</v>
      </c>
      <c r="K547" s="223" t="s">
        <v>21</v>
      </c>
      <c r="L547" s="72"/>
      <c r="M547" s="228" t="s">
        <v>21</v>
      </c>
      <c r="N547" s="229" t="s">
        <v>43</v>
      </c>
      <c r="O547" s="47"/>
      <c r="P547" s="230">
        <f>O547*H547</f>
        <v>0</v>
      </c>
      <c r="Q547" s="230">
        <v>0.01292</v>
      </c>
      <c r="R547" s="230">
        <f>Q547*H547</f>
        <v>0.5813999999999999</v>
      </c>
      <c r="S547" s="230">
        <v>0</v>
      </c>
      <c r="T547" s="231">
        <f>S547*H547</f>
        <v>0</v>
      </c>
      <c r="AR547" s="24" t="s">
        <v>275</v>
      </c>
      <c r="AT547" s="24" t="s">
        <v>155</v>
      </c>
      <c r="AU547" s="24" t="s">
        <v>82</v>
      </c>
      <c r="AY547" s="24" t="s">
        <v>152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24" t="s">
        <v>80</v>
      </c>
      <c r="BK547" s="232">
        <f>ROUND(I547*H547,2)</f>
        <v>0</v>
      </c>
      <c r="BL547" s="24" t="s">
        <v>275</v>
      </c>
      <c r="BM547" s="24" t="s">
        <v>778</v>
      </c>
    </row>
    <row r="548" spans="2:47" s="1" customFormat="1" ht="13.5">
      <c r="B548" s="46"/>
      <c r="C548" s="74"/>
      <c r="D548" s="233" t="s">
        <v>162</v>
      </c>
      <c r="E548" s="74"/>
      <c r="F548" s="234" t="s">
        <v>777</v>
      </c>
      <c r="G548" s="74"/>
      <c r="H548" s="74"/>
      <c r="I548" s="191"/>
      <c r="J548" s="74"/>
      <c r="K548" s="74"/>
      <c r="L548" s="72"/>
      <c r="M548" s="235"/>
      <c r="N548" s="47"/>
      <c r="O548" s="47"/>
      <c r="P548" s="47"/>
      <c r="Q548" s="47"/>
      <c r="R548" s="47"/>
      <c r="S548" s="47"/>
      <c r="T548" s="95"/>
      <c r="AT548" s="24" t="s">
        <v>162</v>
      </c>
      <c r="AU548" s="24" t="s">
        <v>82</v>
      </c>
    </row>
    <row r="549" spans="2:51" s="11" customFormat="1" ht="13.5">
      <c r="B549" s="236"/>
      <c r="C549" s="237"/>
      <c r="D549" s="233" t="s">
        <v>164</v>
      </c>
      <c r="E549" s="238" t="s">
        <v>21</v>
      </c>
      <c r="F549" s="239" t="s">
        <v>779</v>
      </c>
      <c r="G549" s="237"/>
      <c r="H549" s="238" t="s">
        <v>21</v>
      </c>
      <c r="I549" s="240"/>
      <c r="J549" s="237"/>
      <c r="K549" s="237"/>
      <c r="L549" s="241"/>
      <c r="M549" s="242"/>
      <c r="N549" s="243"/>
      <c r="O549" s="243"/>
      <c r="P549" s="243"/>
      <c r="Q549" s="243"/>
      <c r="R549" s="243"/>
      <c r="S549" s="243"/>
      <c r="T549" s="244"/>
      <c r="AT549" s="245" t="s">
        <v>164</v>
      </c>
      <c r="AU549" s="245" t="s">
        <v>82</v>
      </c>
      <c r="AV549" s="11" t="s">
        <v>80</v>
      </c>
      <c r="AW549" s="11" t="s">
        <v>35</v>
      </c>
      <c r="AX549" s="11" t="s">
        <v>72</v>
      </c>
      <c r="AY549" s="245" t="s">
        <v>152</v>
      </c>
    </row>
    <row r="550" spans="2:51" s="11" customFormat="1" ht="13.5">
      <c r="B550" s="236"/>
      <c r="C550" s="237"/>
      <c r="D550" s="233" t="s">
        <v>164</v>
      </c>
      <c r="E550" s="238" t="s">
        <v>21</v>
      </c>
      <c r="F550" s="239" t="s">
        <v>780</v>
      </c>
      <c r="G550" s="237"/>
      <c r="H550" s="238" t="s">
        <v>21</v>
      </c>
      <c r="I550" s="240"/>
      <c r="J550" s="237"/>
      <c r="K550" s="237"/>
      <c r="L550" s="241"/>
      <c r="M550" s="242"/>
      <c r="N550" s="243"/>
      <c r="O550" s="243"/>
      <c r="P550" s="243"/>
      <c r="Q550" s="243"/>
      <c r="R550" s="243"/>
      <c r="S550" s="243"/>
      <c r="T550" s="244"/>
      <c r="AT550" s="245" t="s">
        <v>164</v>
      </c>
      <c r="AU550" s="245" t="s">
        <v>82</v>
      </c>
      <c r="AV550" s="11" t="s">
        <v>80</v>
      </c>
      <c r="AW550" s="11" t="s">
        <v>35</v>
      </c>
      <c r="AX550" s="11" t="s">
        <v>72</v>
      </c>
      <c r="AY550" s="245" t="s">
        <v>152</v>
      </c>
    </row>
    <row r="551" spans="2:51" s="11" customFormat="1" ht="13.5">
      <c r="B551" s="236"/>
      <c r="C551" s="237"/>
      <c r="D551" s="233" t="s">
        <v>164</v>
      </c>
      <c r="E551" s="238" t="s">
        <v>21</v>
      </c>
      <c r="F551" s="239" t="s">
        <v>781</v>
      </c>
      <c r="G551" s="237"/>
      <c r="H551" s="238" t="s">
        <v>21</v>
      </c>
      <c r="I551" s="240"/>
      <c r="J551" s="237"/>
      <c r="K551" s="237"/>
      <c r="L551" s="241"/>
      <c r="M551" s="242"/>
      <c r="N551" s="243"/>
      <c r="O551" s="243"/>
      <c r="P551" s="243"/>
      <c r="Q551" s="243"/>
      <c r="R551" s="243"/>
      <c r="S551" s="243"/>
      <c r="T551" s="244"/>
      <c r="AT551" s="245" t="s">
        <v>164</v>
      </c>
      <c r="AU551" s="245" t="s">
        <v>82</v>
      </c>
      <c r="AV551" s="11" t="s">
        <v>80</v>
      </c>
      <c r="AW551" s="11" t="s">
        <v>35</v>
      </c>
      <c r="AX551" s="11" t="s">
        <v>72</v>
      </c>
      <c r="AY551" s="245" t="s">
        <v>152</v>
      </c>
    </row>
    <row r="552" spans="2:51" s="11" customFormat="1" ht="13.5">
      <c r="B552" s="236"/>
      <c r="C552" s="237"/>
      <c r="D552" s="233" t="s">
        <v>164</v>
      </c>
      <c r="E552" s="238" t="s">
        <v>21</v>
      </c>
      <c r="F552" s="239" t="s">
        <v>782</v>
      </c>
      <c r="G552" s="237"/>
      <c r="H552" s="238" t="s">
        <v>21</v>
      </c>
      <c r="I552" s="240"/>
      <c r="J552" s="237"/>
      <c r="K552" s="237"/>
      <c r="L552" s="241"/>
      <c r="M552" s="242"/>
      <c r="N552" s="243"/>
      <c r="O552" s="243"/>
      <c r="P552" s="243"/>
      <c r="Q552" s="243"/>
      <c r="R552" s="243"/>
      <c r="S552" s="243"/>
      <c r="T552" s="244"/>
      <c r="AT552" s="245" t="s">
        <v>164</v>
      </c>
      <c r="AU552" s="245" t="s">
        <v>82</v>
      </c>
      <c r="AV552" s="11" t="s">
        <v>80</v>
      </c>
      <c r="AW552" s="11" t="s">
        <v>35</v>
      </c>
      <c r="AX552" s="11" t="s">
        <v>72</v>
      </c>
      <c r="AY552" s="245" t="s">
        <v>152</v>
      </c>
    </row>
    <row r="553" spans="2:51" s="11" customFormat="1" ht="13.5">
      <c r="B553" s="236"/>
      <c r="C553" s="237"/>
      <c r="D553" s="233" t="s">
        <v>164</v>
      </c>
      <c r="E553" s="238" t="s">
        <v>21</v>
      </c>
      <c r="F553" s="239" t="s">
        <v>783</v>
      </c>
      <c r="G553" s="237"/>
      <c r="H553" s="238" t="s">
        <v>21</v>
      </c>
      <c r="I553" s="240"/>
      <c r="J553" s="237"/>
      <c r="K553" s="237"/>
      <c r="L553" s="241"/>
      <c r="M553" s="242"/>
      <c r="N553" s="243"/>
      <c r="O553" s="243"/>
      <c r="P553" s="243"/>
      <c r="Q553" s="243"/>
      <c r="R553" s="243"/>
      <c r="S553" s="243"/>
      <c r="T553" s="244"/>
      <c r="AT553" s="245" t="s">
        <v>164</v>
      </c>
      <c r="AU553" s="245" t="s">
        <v>82</v>
      </c>
      <c r="AV553" s="11" t="s">
        <v>80</v>
      </c>
      <c r="AW553" s="11" t="s">
        <v>35</v>
      </c>
      <c r="AX553" s="11" t="s">
        <v>72</v>
      </c>
      <c r="AY553" s="245" t="s">
        <v>152</v>
      </c>
    </row>
    <row r="554" spans="2:51" s="12" customFormat="1" ht="13.5">
      <c r="B554" s="246"/>
      <c r="C554" s="247"/>
      <c r="D554" s="233" t="s">
        <v>164</v>
      </c>
      <c r="E554" s="248" t="s">
        <v>21</v>
      </c>
      <c r="F554" s="249" t="s">
        <v>784</v>
      </c>
      <c r="G554" s="247"/>
      <c r="H554" s="250">
        <v>45</v>
      </c>
      <c r="I554" s="251"/>
      <c r="J554" s="247"/>
      <c r="K554" s="247"/>
      <c r="L554" s="252"/>
      <c r="M554" s="253"/>
      <c r="N554" s="254"/>
      <c r="O554" s="254"/>
      <c r="P554" s="254"/>
      <c r="Q554" s="254"/>
      <c r="R554" s="254"/>
      <c r="S554" s="254"/>
      <c r="T554" s="255"/>
      <c r="AT554" s="256" t="s">
        <v>164</v>
      </c>
      <c r="AU554" s="256" t="s">
        <v>82</v>
      </c>
      <c r="AV554" s="12" t="s">
        <v>82</v>
      </c>
      <c r="AW554" s="12" t="s">
        <v>35</v>
      </c>
      <c r="AX554" s="12" t="s">
        <v>80</v>
      </c>
      <c r="AY554" s="256" t="s">
        <v>152</v>
      </c>
    </row>
    <row r="555" spans="2:65" s="1" customFormat="1" ht="16.5" customHeight="1">
      <c r="B555" s="46"/>
      <c r="C555" s="221" t="s">
        <v>785</v>
      </c>
      <c r="D555" s="221" t="s">
        <v>155</v>
      </c>
      <c r="E555" s="222" t="s">
        <v>786</v>
      </c>
      <c r="F555" s="223" t="s">
        <v>787</v>
      </c>
      <c r="G555" s="224" t="s">
        <v>192</v>
      </c>
      <c r="H555" s="225">
        <v>135.16</v>
      </c>
      <c r="I555" s="226"/>
      <c r="J555" s="227">
        <f>ROUND(I555*H555,2)</f>
        <v>0</v>
      </c>
      <c r="K555" s="223" t="s">
        <v>159</v>
      </c>
      <c r="L555" s="72"/>
      <c r="M555" s="228" t="s">
        <v>21</v>
      </c>
      <c r="N555" s="229" t="s">
        <v>43</v>
      </c>
      <c r="O555" s="47"/>
      <c r="P555" s="230">
        <f>O555*H555</f>
        <v>0</v>
      </c>
      <c r="Q555" s="230">
        <v>0.0001</v>
      </c>
      <c r="R555" s="230">
        <f>Q555*H555</f>
        <v>0.013516</v>
      </c>
      <c r="S555" s="230">
        <v>0</v>
      </c>
      <c r="T555" s="231">
        <f>S555*H555</f>
        <v>0</v>
      </c>
      <c r="AR555" s="24" t="s">
        <v>275</v>
      </c>
      <c r="AT555" s="24" t="s">
        <v>155</v>
      </c>
      <c r="AU555" s="24" t="s">
        <v>82</v>
      </c>
      <c r="AY555" s="24" t="s">
        <v>152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24" t="s">
        <v>80</v>
      </c>
      <c r="BK555" s="232">
        <f>ROUND(I555*H555,2)</f>
        <v>0</v>
      </c>
      <c r="BL555" s="24" t="s">
        <v>275</v>
      </c>
      <c r="BM555" s="24" t="s">
        <v>788</v>
      </c>
    </row>
    <row r="556" spans="2:47" s="1" customFormat="1" ht="13.5">
      <c r="B556" s="46"/>
      <c r="C556" s="74"/>
      <c r="D556" s="233" t="s">
        <v>162</v>
      </c>
      <c r="E556" s="74"/>
      <c r="F556" s="234" t="s">
        <v>789</v>
      </c>
      <c r="G556" s="74"/>
      <c r="H556" s="74"/>
      <c r="I556" s="191"/>
      <c r="J556" s="74"/>
      <c r="K556" s="74"/>
      <c r="L556" s="72"/>
      <c r="M556" s="235"/>
      <c r="N556" s="47"/>
      <c r="O556" s="47"/>
      <c r="P556" s="47"/>
      <c r="Q556" s="47"/>
      <c r="R556" s="47"/>
      <c r="S556" s="47"/>
      <c r="T556" s="95"/>
      <c r="AT556" s="24" t="s">
        <v>162</v>
      </c>
      <c r="AU556" s="24" t="s">
        <v>82</v>
      </c>
    </row>
    <row r="557" spans="2:51" s="12" customFormat="1" ht="13.5">
      <c r="B557" s="246"/>
      <c r="C557" s="247"/>
      <c r="D557" s="233" t="s">
        <v>164</v>
      </c>
      <c r="E557" s="248" t="s">
        <v>21</v>
      </c>
      <c r="F557" s="249" t="s">
        <v>790</v>
      </c>
      <c r="G557" s="247"/>
      <c r="H557" s="250">
        <v>135.16</v>
      </c>
      <c r="I557" s="251"/>
      <c r="J557" s="247"/>
      <c r="K557" s="247"/>
      <c r="L557" s="252"/>
      <c r="M557" s="253"/>
      <c r="N557" s="254"/>
      <c r="O557" s="254"/>
      <c r="P557" s="254"/>
      <c r="Q557" s="254"/>
      <c r="R557" s="254"/>
      <c r="S557" s="254"/>
      <c r="T557" s="255"/>
      <c r="AT557" s="256" t="s">
        <v>164</v>
      </c>
      <c r="AU557" s="256" t="s">
        <v>82</v>
      </c>
      <c r="AV557" s="12" t="s">
        <v>82</v>
      </c>
      <c r="AW557" s="12" t="s">
        <v>35</v>
      </c>
      <c r="AX557" s="12" t="s">
        <v>80</v>
      </c>
      <c r="AY557" s="256" t="s">
        <v>152</v>
      </c>
    </row>
    <row r="558" spans="2:65" s="1" customFormat="1" ht="25.5" customHeight="1">
      <c r="B558" s="46"/>
      <c r="C558" s="221" t="s">
        <v>791</v>
      </c>
      <c r="D558" s="221" t="s">
        <v>155</v>
      </c>
      <c r="E558" s="222" t="s">
        <v>792</v>
      </c>
      <c r="F558" s="223" t="s">
        <v>793</v>
      </c>
      <c r="G558" s="224" t="s">
        <v>192</v>
      </c>
      <c r="H558" s="225">
        <v>135.16</v>
      </c>
      <c r="I558" s="226"/>
      <c r="J558" s="227">
        <f>ROUND(I558*H558,2)</f>
        <v>0</v>
      </c>
      <c r="K558" s="223" t="s">
        <v>21</v>
      </c>
      <c r="L558" s="72"/>
      <c r="M558" s="228" t="s">
        <v>21</v>
      </c>
      <c r="N558" s="229" t="s">
        <v>43</v>
      </c>
      <c r="O558" s="47"/>
      <c r="P558" s="230">
        <f>O558*H558</f>
        <v>0</v>
      </c>
      <c r="Q558" s="230">
        <v>0.0001</v>
      </c>
      <c r="R558" s="230">
        <f>Q558*H558</f>
        <v>0.013516</v>
      </c>
      <c r="S558" s="230">
        <v>0</v>
      </c>
      <c r="T558" s="231">
        <f>S558*H558</f>
        <v>0</v>
      </c>
      <c r="AR558" s="24" t="s">
        <v>275</v>
      </c>
      <c r="AT558" s="24" t="s">
        <v>155</v>
      </c>
      <c r="AU558" s="24" t="s">
        <v>82</v>
      </c>
      <c r="AY558" s="24" t="s">
        <v>152</v>
      </c>
      <c r="BE558" s="232">
        <f>IF(N558="základní",J558,0)</f>
        <v>0</v>
      </c>
      <c r="BF558" s="232">
        <f>IF(N558="snížená",J558,0)</f>
        <v>0</v>
      </c>
      <c r="BG558" s="232">
        <f>IF(N558="zákl. přenesená",J558,0)</f>
        <v>0</v>
      </c>
      <c r="BH558" s="232">
        <f>IF(N558="sníž. přenesená",J558,0)</f>
        <v>0</v>
      </c>
      <c r="BI558" s="232">
        <f>IF(N558="nulová",J558,0)</f>
        <v>0</v>
      </c>
      <c r="BJ558" s="24" t="s">
        <v>80</v>
      </c>
      <c r="BK558" s="232">
        <f>ROUND(I558*H558,2)</f>
        <v>0</v>
      </c>
      <c r="BL558" s="24" t="s">
        <v>275</v>
      </c>
      <c r="BM558" s="24" t="s">
        <v>794</v>
      </c>
    </row>
    <row r="559" spans="2:47" s="1" customFormat="1" ht="13.5">
      <c r="B559" s="46"/>
      <c r="C559" s="74"/>
      <c r="D559" s="233" t="s">
        <v>162</v>
      </c>
      <c r="E559" s="74"/>
      <c r="F559" s="234" t="s">
        <v>793</v>
      </c>
      <c r="G559" s="74"/>
      <c r="H559" s="74"/>
      <c r="I559" s="191"/>
      <c r="J559" s="74"/>
      <c r="K559" s="74"/>
      <c r="L559" s="72"/>
      <c r="M559" s="235"/>
      <c r="N559" s="47"/>
      <c r="O559" s="47"/>
      <c r="P559" s="47"/>
      <c r="Q559" s="47"/>
      <c r="R559" s="47"/>
      <c r="S559" s="47"/>
      <c r="T559" s="95"/>
      <c r="AT559" s="24" t="s">
        <v>162</v>
      </c>
      <c r="AU559" s="24" t="s">
        <v>82</v>
      </c>
    </row>
    <row r="560" spans="2:51" s="12" customFormat="1" ht="13.5">
      <c r="B560" s="246"/>
      <c r="C560" s="247"/>
      <c r="D560" s="233" t="s">
        <v>164</v>
      </c>
      <c r="E560" s="248" t="s">
        <v>21</v>
      </c>
      <c r="F560" s="249" t="s">
        <v>790</v>
      </c>
      <c r="G560" s="247"/>
      <c r="H560" s="250">
        <v>135.16</v>
      </c>
      <c r="I560" s="251"/>
      <c r="J560" s="247"/>
      <c r="K560" s="247"/>
      <c r="L560" s="252"/>
      <c r="M560" s="253"/>
      <c r="N560" s="254"/>
      <c r="O560" s="254"/>
      <c r="P560" s="254"/>
      <c r="Q560" s="254"/>
      <c r="R560" s="254"/>
      <c r="S560" s="254"/>
      <c r="T560" s="255"/>
      <c r="AT560" s="256" t="s">
        <v>164</v>
      </c>
      <c r="AU560" s="256" t="s">
        <v>82</v>
      </c>
      <c r="AV560" s="12" t="s">
        <v>82</v>
      </c>
      <c r="AW560" s="12" t="s">
        <v>35</v>
      </c>
      <c r="AX560" s="12" t="s">
        <v>80</v>
      </c>
      <c r="AY560" s="256" t="s">
        <v>152</v>
      </c>
    </row>
    <row r="561" spans="2:65" s="1" customFormat="1" ht="25.5" customHeight="1">
      <c r="B561" s="46"/>
      <c r="C561" s="221" t="s">
        <v>795</v>
      </c>
      <c r="D561" s="221" t="s">
        <v>155</v>
      </c>
      <c r="E561" s="222" t="s">
        <v>796</v>
      </c>
      <c r="F561" s="223" t="s">
        <v>797</v>
      </c>
      <c r="G561" s="224" t="s">
        <v>192</v>
      </c>
      <c r="H561" s="225">
        <v>4.12</v>
      </c>
      <c r="I561" s="226"/>
      <c r="J561" s="227">
        <f>ROUND(I561*H561,2)</f>
        <v>0</v>
      </c>
      <c r="K561" s="223" t="s">
        <v>21</v>
      </c>
      <c r="L561" s="72"/>
      <c r="M561" s="228" t="s">
        <v>21</v>
      </c>
      <c r="N561" s="229" t="s">
        <v>43</v>
      </c>
      <c r="O561" s="47"/>
      <c r="P561" s="230">
        <f>O561*H561</f>
        <v>0</v>
      </c>
      <c r="Q561" s="230">
        <v>0.02478</v>
      </c>
      <c r="R561" s="230">
        <f>Q561*H561</f>
        <v>0.1020936</v>
      </c>
      <c r="S561" s="230">
        <v>0</v>
      </c>
      <c r="T561" s="231">
        <f>S561*H561</f>
        <v>0</v>
      </c>
      <c r="AR561" s="24" t="s">
        <v>275</v>
      </c>
      <c r="AT561" s="24" t="s">
        <v>155</v>
      </c>
      <c r="AU561" s="24" t="s">
        <v>82</v>
      </c>
      <c r="AY561" s="24" t="s">
        <v>152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24" t="s">
        <v>80</v>
      </c>
      <c r="BK561" s="232">
        <f>ROUND(I561*H561,2)</f>
        <v>0</v>
      </c>
      <c r="BL561" s="24" t="s">
        <v>275</v>
      </c>
      <c r="BM561" s="24" t="s">
        <v>798</v>
      </c>
    </row>
    <row r="562" spans="2:47" s="1" customFormat="1" ht="13.5">
      <c r="B562" s="46"/>
      <c r="C562" s="74"/>
      <c r="D562" s="233" t="s">
        <v>162</v>
      </c>
      <c r="E562" s="74"/>
      <c r="F562" s="234" t="s">
        <v>797</v>
      </c>
      <c r="G562" s="74"/>
      <c r="H562" s="74"/>
      <c r="I562" s="191"/>
      <c r="J562" s="74"/>
      <c r="K562" s="74"/>
      <c r="L562" s="72"/>
      <c r="M562" s="235"/>
      <c r="N562" s="47"/>
      <c r="O562" s="47"/>
      <c r="P562" s="47"/>
      <c r="Q562" s="47"/>
      <c r="R562" s="47"/>
      <c r="S562" s="47"/>
      <c r="T562" s="95"/>
      <c r="AT562" s="24" t="s">
        <v>162</v>
      </c>
      <c r="AU562" s="24" t="s">
        <v>82</v>
      </c>
    </row>
    <row r="563" spans="2:51" s="11" customFormat="1" ht="13.5">
      <c r="B563" s="236"/>
      <c r="C563" s="237"/>
      <c r="D563" s="233" t="s">
        <v>164</v>
      </c>
      <c r="E563" s="238" t="s">
        <v>21</v>
      </c>
      <c r="F563" s="239" t="s">
        <v>799</v>
      </c>
      <c r="G563" s="237"/>
      <c r="H563" s="238" t="s">
        <v>21</v>
      </c>
      <c r="I563" s="240"/>
      <c r="J563" s="237"/>
      <c r="K563" s="237"/>
      <c r="L563" s="241"/>
      <c r="M563" s="242"/>
      <c r="N563" s="243"/>
      <c r="O563" s="243"/>
      <c r="P563" s="243"/>
      <c r="Q563" s="243"/>
      <c r="R563" s="243"/>
      <c r="S563" s="243"/>
      <c r="T563" s="244"/>
      <c r="AT563" s="245" t="s">
        <v>164</v>
      </c>
      <c r="AU563" s="245" t="s">
        <v>82</v>
      </c>
      <c r="AV563" s="11" t="s">
        <v>80</v>
      </c>
      <c r="AW563" s="11" t="s">
        <v>35</v>
      </c>
      <c r="AX563" s="11" t="s">
        <v>72</v>
      </c>
      <c r="AY563" s="245" t="s">
        <v>152</v>
      </c>
    </row>
    <row r="564" spans="2:51" s="12" customFormat="1" ht="13.5">
      <c r="B564" s="246"/>
      <c r="C564" s="247"/>
      <c r="D564" s="233" t="s">
        <v>164</v>
      </c>
      <c r="E564" s="248" t="s">
        <v>21</v>
      </c>
      <c r="F564" s="249" t="s">
        <v>800</v>
      </c>
      <c r="G564" s="247"/>
      <c r="H564" s="250">
        <v>4.12</v>
      </c>
      <c r="I564" s="251"/>
      <c r="J564" s="247"/>
      <c r="K564" s="247"/>
      <c r="L564" s="252"/>
      <c r="M564" s="253"/>
      <c r="N564" s="254"/>
      <c r="O564" s="254"/>
      <c r="P564" s="254"/>
      <c r="Q564" s="254"/>
      <c r="R564" s="254"/>
      <c r="S564" s="254"/>
      <c r="T564" s="255"/>
      <c r="AT564" s="256" t="s">
        <v>164</v>
      </c>
      <c r="AU564" s="256" t="s">
        <v>82</v>
      </c>
      <c r="AV564" s="12" t="s">
        <v>82</v>
      </c>
      <c r="AW564" s="12" t="s">
        <v>35</v>
      </c>
      <c r="AX564" s="12" t="s">
        <v>80</v>
      </c>
      <c r="AY564" s="256" t="s">
        <v>152</v>
      </c>
    </row>
    <row r="565" spans="2:65" s="1" customFormat="1" ht="16.5" customHeight="1">
      <c r="B565" s="46"/>
      <c r="C565" s="221" t="s">
        <v>801</v>
      </c>
      <c r="D565" s="221" t="s">
        <v>155</v>
      </c>
      <c r="E565" s="222" t="s">
        <v>802</v>
      </c>
      <c r="F565" s="223" t="s">
        <v>803</v>
      </c>
      <c r="G565" s="224" t="s">
        <v>804</v>
      </c>
      <c r="H565" s="225">
        <v>1</v>
      </c>
      <c r="I565" s="226"/>
      <c r="J565" s="227">
        <f>ROUND(I565*H565,2)</f>
        <v>0</v>
      </c>
      <c r="K565" s="223" t="s">
        <v>21</v>
      </c>
      <c r="L565" s="72"/>
      <c r="M565" s="228" t="s">
        <v>21</v>
      </c>
      <c r="N565" s="229" t="s">
        <v>43</v>
      </c>
      <c r="O565" s="47"/>
      <c r="P565" s="230">
        <f>O565*H565</f>
        <v>0</v>
      </c>
      <c r="Q565" s="230">
        <v>0.002</v>
      </c>
      <c r="R565" s="230">
        <f>Q565*H565</f>
        <v>0.002</v>
      </c>
      <c r="S565" s="230">
        <v>0</v>
      </c>
      <c r="T565" s="231">
        <f>S565*H565</f>
        <v>0</v>
      </c>
      <c r="AR565" s="24" t="s">
        <v>275</v>
      </c>
      <c r="AT565" s="24" t="s">
        <v>155</v>
      </c>
      <c r="AU565" s="24" t="s">
        <v>82</v>
      </c>
      <c r="AY565" s="24" t="s">
        <v>152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24" t="s">
        <v>80</v>
      </c>
      <c r="BK565" s="232">
        <f>ROUND(I565*H565,2)</f>
        <v>0</v>
      </c>
      <c r="BL565" s="24" t="s">
        <v>275</v>
      </c>
      <c r="BM565" s="24" t="s">
        <v>805</v>
      </c>
    </row>
    <row r="566" spans="2:47" s="1" customFormat="1" ht="13.5">
      <c r="B566" s="46"/>
      <c r="C566" s="74"/>
      <c r="D566" s="233" t="s">
        <v>162</v>
      </c>
      <c r="E566" s="74"/>
      <c r="F566" s="234" t="s">
        <v>803</v>
      </c>
      <c r="G566" s="74"/>
      <c r="H566" s="74"/>
      <c r="I566" s="191"/>
      <c r="J566" s="74"/>
      <c r="K566" s="74"/>
      <c r="L566" s="72"/>
      <c r="M566" s="235"/>
      <c r="N566" s="47"/>
      <c r="O566" s="47"/>
      <c r="P566" s="47"/>
      <c r="Q566" s="47"/>
      <c r="R566" s="47"/>
      <c r="S566" s="47"/>
      <c r="T566" s="95"/>
      <c r="AT566" s="24" t="s">
        <v>162</v>
      </c>
      <c r="AU566" s="24" t="s">
        <v>82</v>
      </c>
    </row>
    <row r="567" spans="2:51" s="11" customFormat="1" ht="13.5">
      <c r="B567" s="236"/>
      <c r="C567" s="237"/>
      <c r="D567" s="233" t="s">
        <v>164</v>
      </c>
      <c r="E567" s="238" t="s">
        <v>21</v>
      </c>
      <c r="F567" s="239" t="s">
        <v>799</v>
      </c>
      <c r="G567" s="237"/>
      <c r="H567" s="238" t="s">
        <v>21</v>
      </c>
      <c r="I567" s="240"/>
      <c r="J567" s="237"/>
      <c r="K567" s="237"/>
      <c r="L567" s="241"/>
      <c r="M567" s="242"/>
      <c r="N567" s="243"/>
      <c r="O567" s="243"/>
      <c r="P567" s="243"/>
      <c r="Q567" s="243"/>
      <c r="R567" s="243"/>
      <c r="S567" s="243"/>
      <c r="T567" s="244"/>
      <c r="AT567" s="245" t="s">
        <v>164</v>
      </c>
      <c r="AU567" s="245" t="s">
        <v>82</v>
      </c>
      <c r="AV567" s="11" t="s">
        <v>80</v>
      </c>
      <c r="AW567" s="11" t="s">
        <v>35</v>
      </c>
      <c r="AX567" s="11" t="s">
        <v>72</v>
      </c>
      <c r="AY567" s="245" t="s">
        <v>152</v>
      </c>
    </row>
    <row r="568" spans="2:51" s="12" customFormat="1" ht="13.5">
      <c r="B568" s="246"/>
      <c r="C568" s="247"/>
      <c r="D568" s="233" t="s">
        <v>164</v>
      </c>
      <c r="E568" s="248" t="s">
        <v>21</v>
      </c>
      <c r="F568" s="249" t="s">
        <v>806</v>
      </c>
      <c r="G568" s="247"/>
      <c r="H568" s="250">
        <v>1</v>
      </c>
      <c r="I568" s="251"/>
      <c r="J568" s="247"/>
      <c r="K568" s="247"/>
      <c r="L568" s="252"/>
      <c r="M568" s="253"/>
      <c r="N568" s="254"/>
      <c r="O568" s="254"/>
      <c r="P568" s="254"/>
      <c r="Q568" s="254"/>
      <c r="R568" s="254"/>
      <c r="S568" s="254"/>
      <c r="T568" s="255"/>
      <c r="AT568" s="256" t="s">
        <v>164</v>
      </c>
      <c r="AU568" s="256" t="s">
        <v>82</v>
      </c>
      <c r="AV568" s="12" t="s">
        <v>82</v>
      </c>
      <c r="AW568" s="12" t="s">
        <v>35</v>
      </c>
      <c r="AX568" s="12" t="s">
        <v>80</v>
      </c>
      <c r="AY568" s="256" t="s">
        <v>152</v>
      </c>
    </row>
    <row r="569" spans="2:65" s="1" customFormat="1" ht="16.5" customHeight="1">
      <c r="B569" s="46"/>
      <c r="C569" s="221" t="s">
        <v>807</v>
      </c>
      <c r="D569" s="221" t="s">
        <v>155</v>
      </c>
      <c r="E569" s="222" t="s">
        <v>808</v>
      </c>
      <c r="F569" s="223" t="s">
        <v>809</v>
      </c>
      <c r="G569" s="224" t="s">
        <v>804</v>
      </c>
      <c r="H569" s="225">
        <v>1</v>
      </c>
      <c r="I569" s="226"/>
      <c r="J569" s="227">
        <f>ROUND(I569*H569,2)</f>
        <v>0</v>
      </c>
      <c r="K569" s="223" t="s">
        <v>21</v>
      </c>
      <c r="L569" s="72"/>
      <c r="M569" s="228" t="s">
        <v>21</v>
      </c>
      <c r="N569" s="229" t="s">
        <v>43</v>
      </c>
      <c r="O569" s="47"/>
      <c r="P569" s="230">
        <f>O569*H569</f>
        <v>0</v>
      </c>
      <c r="Q569" s="230">
        <v>0.002</v>
      </c>
      <c r="R569" s="230">
        <f>Q569*H569</f>
        <v>0.002</v>
      </c>
      <c r="S569" s="230">
        <v>0</v>
      </c>
      <c r="T569" s="231">
        <f>S569*H569</f>
        <v>0</v>
      </c>
      <c r="AR569" s="24" t="s">
        <v>275</v>
      </c>
      <c r="AT569" s="24" t="s">
        <v>155</v>
      </c>
      <c r="AU569" s="24" t="s">
        <v>82</v>
      </c>
      <c r="AY569" s="24" t="s">
        <v>152</v>
      </c>
      <c r="BE569" s="232">
        <f>IF(N569="základní",J569,0)</f>
        <v>0</v>
      </c>
      <c r="BF569" s="232">
        <f>IF(N569="snížená",J569,0)</f>
        <v>0</v>
      </c>
      <c r="BG569" s="232">
        <f>IF(N569="zákl. přenesená",J569,0)</f>
        <v>0</v>
      </c>
      <c r="BH569" s="232">
        <f>IF(N569="sníž. přenesená",J569,0)</f>
        <v>0</v>
      </c>
      <c r="BI569" s="232">
        <f>IF(N569="nulová",J569,0)</f>
        <v>0</v>
      </c>
      <c r="BJ569" s="24" t="s">
        <v>80</v>
      </c>
      <c r="BK569" s="232">
        <f>ROUND(I569*H569,2)</f>
        <v>0</v>
      </c>
      <c r="BL569" s="24" t="s">
        <v>275</v>
      </c>
      <c r="BM569" s="24" t="s">
        <v>810</v>
      </c>
    </row>
    <row r="570" spans="2:47" s="1" customFormat="1" ht="13.5">
      <c r="B570" s="46"/>
      <c r="C570" s="74"/>
      <c r="D570" s="233" t="s">
        <v>162</v>
      </c>
      <c r="E570" s="74"/>
      <c r="F570" s="234" t="s">
        <v>809</v>
      </c>
      <c r="G570" s="74"/>
      <c r="H570" s="74"/>
      <c r="I570" s="191"/>
      <c r="J570" s="74"/>
      <c r="K570" s="74"/>
      <c r="L570" s="72"/>
      <c r="M570" s="235"/>
      <c r="N570" s="47"/>
      <c r="O570" s="47"/>
      <c r="P570" s="47"/>
      <c r="Q570" s="47"/>
      <c r="R570" s="47"/>
      <c r="S570" s="47"/>
      <c r="T570" s="95"/>
      <c r="AT570" s="24" t="s">
        <v>162</v>
      </c>
      <c r="AU570" s="24" t="s">
        <v>82</v>
      </c>
    </row>
    <row r="571" spans="2:51" s="11" customFormat="1" ht="13.5">
      <c r="B571" s="236"/>
      <c r="C571" s="237"/>
      <c r="D571" s="233" t="s">
        <v>164</v>
      </c>
      <c r="E571" s="238" t="s">
        <v>21</v>
      </c>
      <c r="F571" s="239" t="s">
        <v>799</v>
      </c>
      <c r="G571" s="237"/>
      <c r="H571" s="238" t="s">
        <v>21</v>
      </c>
      <c r="I571" s="240"/>
      <c r="J571" s="237"/>
      <c r="K571" s="237"/>
      <c r="L571" s="241"/>
      <c r="M571" s="242"/>
      <c r="N571" s="243"/>
      <c r="O571" s="243"/>
      <c r="P571" s="243"/>
      <c r="Q571" s="243"/>
      <c r="R571" s="243"/>
      <c r="S571" s="243"/>
      <c r="T571" s="244"/>
      <c r="AT571" s="245" t="s">
        <v>164</v>
      </c>
      <c r="AU571" s="245" t="s">
        <v>82</v>
      </c>
      <c r="AV571" s="11" t="s">
        <v>80</v>
      </c>
      <c r="AW571" s="11" t="s">
        <v>35</v>
      </c>
      <c r="AX571" s="11" t="s">
        <v>72</v>
      </c>
      <c r="AY571" s="245" t="s">
        <v>152</v>
      </c>
    </row>
    <row r="572" spans="2:51" s="12" customFormat="1" ht="13.5">
      <c r="B572" s="246"/>
      <c r="C572" s="247"/>
      <c r="D572" s="233" t="s">
        <v>164</v>
      </c>
      <c r="E572" s="248" t="s">
        <v>21</v>
      </c>
      <c r="F572" s="249" t="s">
        <v>806</v>
      </c>
      <c r="G572" s="247"/>
      <c r="H572" s="250">
        <v>1</v>
      </c>
      <c r="I572" s="251"/>
      <c r="J572" s="247"/>
      <c r="K572" s="247"/>
      <c r="L572" s="252"/>
      <c r="M572" s="253"/>
      <c r="N572" s="254"/>
      <c r="O572" s="254"/>
      <c r="P572" s="254"/>
      <c r="Q572" s="254"/>
      <c r="R572" s="254"/>
      <c r="S572" s="254"/>
      <c r="T572" s="255"/>
      <c r="AT572" s="256" t="s">
        <v>164</v>
      </c>
      <c r="AU572" s="256" t="s">
        <v>82</v>
      </c>
      <c r="AV572" s="12" t="s">
        <v>82</v>
      </c>
      <c r="AW572" s="12" t="s">
        <v>35</v>
      </c>
      <c r="AX572" s="12" t="s">
        <v>80</v>
      </c>
      <c r="AY572" s="256" t="s">
        <v>152</v>
      </c>
    </row>
    <row r="573" spans="2:65" s="1" customFormat="1" ht="16.5" customHeight="1">
      <c r="B573" s="46"/>
      <c r="C573" s="221" t="s">
        <v>811</v>
      </c>
      <c r="D573" s="221" t="s">
        <v>155</v>
      </c>
      <c r="E573" s="222" t="s">
        <v>812</v>
      </c>
      <c r="F573" s="223" t="s">
        <v>813</v>
      </c>
      <c r="G573" s="224" t="s">
        <v>804</v>
      </c>
      <c r="H573" s="225">
        <v>1</v>
      </c>
      <c r="I573" s="226"/>
      <c r="J573" s="227">
        <f>ROUND(I573*H573,2)</f>
        <v>0</v>
      </c>
      <c r="K573" s="223" t="s">
        <v>21</v>
      </c>
      <c r="L573" s="72"/>
      <c r="M573" s="228" t="s">
        <v>21</v>
      </c>
      <c r="N573" s="229" t="s">
        <v>43</v>
      </c>
      <c r="O573" s="47"/>
      <c r="P573" s="230">
        <f>O573*H573</f>
        <v>0</v>
      </c>
      <c r="Q573" s="230">
        <v>0.002</v>
      </c>
      <c r="R573" s="230">
        <f>Q573*H573</f>
        <v>0.002</v>
      </c>
      <c r="S573" s="230">
        <v>0</v>
      </c>
      <c r="T573" s="231">
        <f>S573*H573</f>
        <v>0</v>
      </c>
      <c r="AR573" s="24" t="s">
        <v>275</v>
      </c>
      <c r="AT573" s="24" t="s">
        <v>155</v>
      </c>
      <c r="AU573" s="24" t="s">
        <v>82</v>
      </c>
      <c r="AY573" s="24" t="s">
        <v>152</v>
      </c>
      <c r="BE573" s="232">
        <f>IF(N573="základní",J573,0)</f>
        <v>0</v>
      </c>
      <c r="BF573" s="232">
        <f>IF(N573="snížená",J573,0)</f>
        <v>0</v>
      </c>
      <c r="BG573" s="232">
        <f>IF(N573="zákl. přenesená",J573,0)</f>
        <v>0</v>
      </c>
      <c r="BH573" s="232">
        <f>IF(N573="sníž. přenesená",J573,0)</f>
        <v>0</v>
      </c>
      <c r="BI573" s="232">
        <f>IF(N573="nulová",J573,0)</f>
        <v>0</v>
      </c>
      <c r="BJ573" s="24" t="s">
        <v>80</v>
      </c>
      <c r="BK573" s="232">
        <f>ROUND(I573*H573,2)</f>
        <v>0</v>
      </c>
      <c r="BL573" s="24" t="s">
        <v>275</v>
      </c>
      <c r="BM573" s="24" t="s">
        <v>814</v>
      </c>
    </row>
    <row r="574" spans="2:47" s="1" customFormat="1" ht="13.5">
      <c r="B574" s="46"/>
      <c r="C574" s="74"/>
      <c r="D574" s="233" t="s">
        <v>162</v>
      </c>
      <c r="E574" s="74"/>
      <c r="F574" s="234" t="s">
        <v>813</v>
      </c>
      <c r="G574" s="74"/>
      <c r="H574" s="74"/>
      <c r="I574" s="191"/>
      <c r="J574" s="74"/>
      <c r="K574" s="74"/>
      <c r="L574" s="72"/>
      <c r="M574" s="235"/>
      <c r="N574" s="47"/>
      <c r="O574" s="47"/>
      <c r="P574" s="47"/>
      <c r="Q574" s="47"/>
      <c r="R574" s="47"/>
      <c r="S574" s="47"/>
      <c r="T574" s="95"/>
      <c r="AT574" s="24" t="s">
        <v>162</v>
      </c>
      <c r="AU574" s="24" t="s">
        <v>82</v>
      </c>
    </row>
    <row r="575" spans="2:51" s="11" customFormat="1" ht="13.5">
      <c r="B575" s="236"/>
      <c r="C575" s="237"/>
      <c r="D575" s="233" t="s">
        <v>164</v>
      </c>
      <c r="E575" s="238" t="s">
        <v>21</v>
      </c>
      <c r="F575" s="239" t="s">
        <v>799</v>
      </c>
      <c r="G575" s="237"/>
      <c r="H575" s="238" t="s">
        <v>21</v>
      </c>
      <c r="I575" s="240"/>
      <c r="J575" s="237"/>
      <c r="K575" s="237"/>
      <c r="L575" s="241"/>
      <c r="M575" s="242"/>
      <c r="N575" s="243"/>
      <c r="O575" s="243"/>
      <c r="P575" s="243"/>
      <c r="Q575" s="243"/>
      <c r="R575" s="243"/>
      <c r="S575" s="243"/>
      <c r="T575" s="244"/>
      <c r="AT575" s="245" t="s">
        <v>164</v>
      </c>
      <c r="AU575" s="245" t="s">
        <v>82</v>
      </c>
      <c r="AV575" s="11" t="s">
        <v>80</v>
      </c>
      <c r="AW575" s="11" t="s">
        <v>35</v>
      </c>
      <c r="AX575" s="11" t="s">
        <v>72</v>
      </c>
      <c r="AY575" s="245" t="s">
        <v>152</v>
      </c>
    </row>
    <row r="576" spans="2:51" s="12" customFormat="1" ht="13.5">
      <c r="B576" s="246"/>
      <c r="C576" s="247"/>
      <c r="D576" s="233" t="s">
        <v>164</v>
      </c>
      <c r="E576" s="248" t="s">
        <v>21</v>
      </c>
      <c r="F576" s="249" t="s">
        <v>806</v>
      </c>
      <c r="G576" s="247"/>
      <c r="H576" s="250">
        <v>1</v>
      </c>
      <c r="I576" s="251"/>
      <c r="J576" s="247"/>
      <c r="K576" s="247"/>
      <c r="L576" s="252"/>
      <c r="M576" s="253"/>
      <c r="N576" s="254"/>
      <c r="O576" s="254"/>
      <c r="P576" s="254"/>
      <c r="Q576" s="254"/>
      <c r="R576" s="254"/>
      <c r="S576" s="254"/>
      <c r="T576" s="255"/>
      <c r="AT576" s="256" t="s">
        <v>164</v>
      </c>
      <c r="AU576" s="256" t="s">
        <v>82</v>
      </c>
      <c r="AV576" s="12" t="s">
        <v>82</v>
      </c>
      <c r="AW576" s="12" t="s">
        <v>35</v>
      </c>
      <c r="AX576" s="12" t="s">
        <v>80</v>
      </c>
      <c r="AY576" s="256" t="s">
        <v>152</v>
      </c>
    </row>
    <row r="577" spans="2:65" s="1" customFormat="1" ht="38.25" customHeight="1">
      <c r="B577" s="46"/>
      <c r="C577" s="221" t="s">
        <v>815</v>
      </c>
      <c r="D577" s="221" t="s">
        <v>155</v>
      </c>
      <c r="E577" s="222" t="s">
        <v>816</v>
      </c>
      <c r="F577" s="223" t="s">
        <v>817</v>
      </c>
      <c r="G577" s="224" t="s">
        <v>804</v>
      </c>
      <c r="H577" s="225">
        <v>1</v>
      </c>
      <c r="I577" s="226"/>
      <c r="J577" s="227">
        <f>ROUND(I577*H577,2)</f>
        <v>0</v>
      </c>
      <c r="K577" s="223" t="s">
        <v>21</v>
      </c>
      <c r="L577" s="72"/>
      <c r="M577" s="228" t="s">
        <v>21</v>
      </c>
      <c r="N577" s="229" t="s">
        <v>43</v>
      </c>
      <c r="O577" s="47"/>
      <c r="P577" s="230">
        <f>O577*H577</f>
        <v>0</v>
      </c>
      <c r="Q577" s="230">
        <v>0.05</v>
      </c>
      <c r="R577" s="230">
        <f>Q577*H577</f>
        <v>0.05</v>
      </c>
      <c r="S577" s="230">
        <v>0</v>
      </c>
      <c r="T577" s="231">
        <f>S577*H577</f>
        <v>0</v>
      </c>
      <c r="AR577" s="24" t="s">
        <v>275</v>
      </c>
      <c r="AT577" s="24" t="s">
        <v>155</v>
      </c>
      <c r="AU577" s="24" t="s">
        <v>82</v>
      </c>
      <c r="AY577" s="24" t="s">
        <v>152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24" t="s">
        <v>80</v>
      </c>
      <c r="BK577" s="232">
        <f>ROUND(I577*H577,2)</f>
        <v>0</v>
      </c>
      <c r="BL577" s="24" t="s">
        <v>275</v>
      </c>
      <c r="BM577" s="24" t="s">
        <v>818</v>
      </c>
    </row>
    <row r="578" spans="2:51" s="11" customFormat="1" ht="13.5">
      <c r="B578" s="236"/>
      <c r="C578" s="237"/>
      <c r="D578" s="233" t="s">
        <v>164</v>
      </c>
      <c r="E578" s="238" t="s">
        <v>21</v>
      </c>
      <c r="F578" s="239" t="s">
        <v>799</v>
      </c>
      <c r="G578" s="237"/>
      <c r="H578" s="238" t="s">
        <v>21</v>
      </c>
      <c r="I578" s="240"/>
      <c r="J578" s="237"/>
      <c r="K578" s="237"/>
      <c r="L578" s="241"/>
      <c r="M578" s="242"/>
      <c r="N578" s="243"/>
      <c r="O578" s="243"/>
      <c r="P578" s="243"/>
      <c r="Q578" s="243"/>
      <c r="R578" s="243"/>
      <c r="S578" s="243"/>
      <c r="T578" s="244"/>
      <c r="AT578" s="245" t="s">
        <v>164</v>
      </c>
      <c r="AU578" s="245" t="s">
        <v>82</v>
      </c>
      <c r="AV578" s="11" t="s">
        <v>80</v>
      </c>
      <c r="AW578" s="11" t="s">
        <v>35</v>
      </c>
      <c r="AX578" s="11" t="s">
        <v>72</v>
      </c>
      <c r="AY578" s="245" t="s">
        <v>152</v>
      </c>
    </row>
    <row r="579" spans="2:51" s="11" customFormat="1" ht="13.5">
      <c r="B579" s="236"/>
      <c r="C579" s="237"/>
      <c r="D579" s="233" t="s">
        <v>164</v>
      </c>
      <c r="E579" s="238" t="s">
        <v>21</v>
      </c>
      <c r="F579" s="239" t="s">
        <v>819</v>
      </c>
      <c r="G579" s="237"/>
      <c r="H579" s="238" t="s">
        <v>21</v>
      </c>
      <c r="I579" s="240"/>
      <c r="J579" s="237"/>
      <c r="K579" s="237"/>
      <c r="L579" s="241"/>
      <c r="M579" s="242"/>
      <c r="N579" s="243"/>
      <c r="O579" s="243"/>
      <c r="P579" s="243"/>
      <c r="Q579" s="243"/>
      <c r="R579" s="243"/>
      <c r="S579" s="243"/>
      <c r="T579" s="244"/>
      <c r="AT579" s="245" t="s">
        <v>164</v>
      </c>
      <c r="AU579" s="245" t="s">
        <v>82</v>
      </c>
      <c r="AV579" s="11" t="s">
        <v>80</v>
      </c>
      <c r="AW579" s="11" t="s">
        <v>35</v>
      </c>
      <c r="AX579" s="11" t="s">
        <v>72</v>
      </c>
      <c r="AY579" s="245" t="s">
        <v>152</v>
      </c>
    </row>
    <row r="580" spans="2:51" s="11" customFormat="1" ht="13.5">
      <c r="B580" s="236"/>
      <c r="C580" s="237"/>
      <c r="D580" s="233" t="s">
        <v>164</v>
      </c>
      <c r="E580" s="238" t="s">
        <v>21</v>
      </c>
      <c r="F580" s="239" t="s">
        <v>820</v>
      </c>
      <c r="G580" s="237"/>
      <c r="H580" s="238" t="s">
        <v>21</v>
      </c>
      <c r="I580" s="240"/>
      <c r="J580" s="237"/>
      <c r="K580" s="237"/>
      <c r="L580" s="241"/>
      <c r="M580" s="242"/>
      <c r="N580" s="243"/>
      <c r="O580" s="243"/>
      <c r="P580" s="243"/>
      <c r="Q580" s="243"/>
      <c r="R580" s="243"/>
      <c r="S580" s="243"/>
      <c r="T580" s="244"/>
      <c r="AT580" s="245" t="s">
        <v>164</v>
      </c>
      <c r="AU580" s="245" t="s">
        <v>82</v>
      </c>
      <c r="AV580" s="11" t="s">
        <v>80</v>
      </c>
      <c r="AW580" s="11" t="s">
        <v>35</v>
      </c>
      <c r="AX580" s="11" t="s">
        <v>72</v>
      </c>
      <c r="AY580" s="245" t="s">
        <v>152</v>
      </c>
    </row>
    <row r="581" spans="2:51" s="11" customFormat="1" ht="13.5">
      <c r="B581" s="236"/>
      <c r="C581" s="237"/>
      <c r="D581" s="233" t="s">
        <v>164</v>
      </c>
      <c r="E581" s="238" t="s">
        <v>21</v>
      </c>
      <c r="F581" s="239" t="s">
        <v>821</v>
      </c>
      <c r="G581" s="237"/>
      <c r="H581" s="238" t="s">
        <v>21</v>
      </c>
      <c r="I581" s="240"/>
      <c r="J581" s="237"/>
      <c r="K581" s="237"/>
      <c r="L581" s="241"/>
      <c r="M581" s="242"/>
      <c r="N581" s="243"/>
      <c r="O581" s="243"/>
      <c r="P581" s="243"/>
      <c r="Q581" s="243"/>
      <c r="R581" s="243"/>
      <c r="S581" s="243"/>
      <c r="T581" s="244"/>
      <c r="AT581" s="245" t="s">
        <v>164</v>
      </c>
      <c r="AU581" s="245" t="s">
        <v>82</v>
      </c>
      <c r="AV581" s="11" t="s">
        <v>80</v>
      </c>
      <c r="AW581" s="11" t="s">
        <v>35</v>
      </c>
      <c r="AX581" s="11" t="s">
        <v>72</v>
      </c>
      <c r="AY581" s="245" t="s">
        <v>152</v>
      </c>
    </row>
    <row r="582" spans="2:51" s="12" customFormat="1" ht="13.5">
      <c r="B582" s="246"/>
      <c r="C582" s="247"/>
      <c r="D582" s="233" t="s">
        <v>164</v>
      </c>
      <c r="E582" s="248" t="s">
        <v>21</v>
      </c>
      <c r="F582" s="249" t="s">
        <v>806</v>
      </c>
      <c r="G582" s="247"/>
      <c r="H582" s="250">
        <v>1</v>
      </c>
      <c r="I582" s="251"/>
      <c r="J582" s="247"/>
      <c r="K582" s="247"/>
      <c r="L582" s="252"/>
      <c r="M582" s="253"/>
      <c r="N582" s="254"/>
      <c r="O582" s="254"/>
      <c r="P582" s="254"/>
      <c r="Q582" s="254"/>
      <c r="R582" s="254"/>
      <c r="S582" s="254"/>
      <c r="T582" s="255"/>
      <c r="AT582" s="256" t="s">
        <v>164</v>
      </c>
      <c r="AU582" s="256" t="s">
        <v>82</v>
      </c>
      <c r="AV582" s="12" t="s">
        <v>82</v>
      </c>
      <c r="AW582" s="12" t="s">
        <v>35</v>
      </c>
      <c r="AX582" s="12" t="s">
        <v>80</v>
      </c>
      <c r="AY582" s="256" t="s">
        <v>152</v>
      </c>
    </row>
    <row r="583" spans="2:65" s="1" customFormat="1" ht="25.5" customHeight="1">
      <c r="B583" s="46"/>
      <c r="C583" s="221" t="s">
        <v>822</v>
      </c>
      <c r="D583" s="221" t="s">
        <v>155</v>
      </c>
      <c r="E583" s="222" t="s">
        <v>823</v>
      </c>
      <c r="F583" s="223" t="s">
        <v>824</v>
      </c>
      <c r="G583" s="224" t="s">
        <v>192</v>
      </c>
      <c r="H583" s="225">
        <v>43.68</v>
      </c>
      <c r="I583" s="226"/>
      <c r="J583" s="227">
        <f>ROUND(I583*H583,2)</f>
        <v>0</v>
      </c>
      <c r="K583" s="223" t="s">
        <v>159</v>
      </c>
      <c r="L583" s="72"/>
      <c r="M583" s="228" t="s">
        <v>21</v>
      </c>
      <c r="N583" s="229" t="s">
        <v>43</v>
      </c>
      <c r="O583" s="47"/>
      <c r="P583" s="230">
        <f>O583*H583</f>
        <v>0</v>
      </c>
      <c r="Q583" s="230">
        <v>0.01119</v>
      </c>
      <c r="R583" s="230">
        <f>Q583*H583</f>
        <v>0.4887792</v>
      </c>
      <c r="S583" s="230">
        <v>0</v>
      </c>
      <c r="T583" s="231">
        <f>S583*H583</f>
        <v>0</v>
      </c>
      <c r="AR583" s="24" t="s">
        <v>275</v>
      </c>
      <c r="AT583" s="24" t="s">
        <v>155</v>
      </c>
      <c r="AU583" s="24" t="s">
        <v>82</v>
      </c>
      <c r="AY583" s="24" t="s">
        <v>152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24" t="s">
        <v>80</v>
      </c>
      <c r="BK583" s="232">
        <f>ROUND(I583*H583,2)</f>
        <v>0</v>
      </c>
      <c r="BL583" s="24" t="s">
        <v>275</v>
      </c>
      <c r="BM583" s="24" t="s">
        <v>825</v>
      </c>
    </row>
    <row r="584" spans="2:47" s="1" customFormat="1" ht="13.5">
      <c r="B584" s="46"/>
      <c r="C584" s="74"/>
      <c r="D584" s="233" t="s">
        <v>162</v>
      </c>
      <c r="E584" s="74"/>
      <c r="F584" s="234" t="s">
        <v>826</v>
      </c>
      <c r="G584" s="74"/>
      <c r="H584" s="74"/>
      <c r="I584" s="191"/>
      <c r="J584" s="74"/>
      <c r="K584" s="74"/>
      <c r="L584" s="72"/>
      <c r="M584" s="235"/>
      <c r="N584" s="47"/>
      <c r="O584" s="47"/>
      <c r="P584" s="47"/>
      <c r="Q584" s="47"/>
      <c r="R584" s="47"/>
      <c r="S584" s="47"/>
      <c r="T584" s="95"/>
      <c r="AT584" s="24" t="s">
        <v>162</v>
      </c>
      <c r="AU584" s="24" t="s">
        <v>82</v>
      </c>
    </row>
    <row r="585" spans="2:51" s="11" customFormat="1" ht="13.5">
      <c r="B585" s="236"/>
      <c r="C585" s="237"/>
      <c r="D585" s="233" t="s">
        <v>164</v>
      </c>
      <c r="E585" s="238" t="s">
        <v>21</v>
      </c>
      <c r="F585" s="239" t="s">
        <v>827</v>
      </c>
      <c r="G585" s="237"/>
      <c r="H585" s="238" t="s">
        <v>21</v>
      </c>
      <c r="I585" s="240"/>
      <c r="J585" s="237"/>
      <c r="K585" s="237"/>
      <c r="L585" s="241"/>
      <c r="M585" s="242"/>
      <c r="N585" s="243"/>
      <c r="O585" s="243"/>
      <c r="P585" s="243"/>
      <c r="Q585" s="243"/>
      <c r="R585" s="243"/>
      <c r="S585" s="243"/>
      <c r="T585" s="244"/>
      <c r="AT585" s="245" t="s">
        <v>164</v>
      </c>
      <c r="AU585" s="245" t="s">
        <v>82</v>
      </c>
      <c r="AV585" s="11" t="s">
        <v>80</v>
      </c>
      <c r="AW585" s="11" t="s">
        <v>35</v>
      </c>
      <c r="AX585" s="11" t="s">
        <v>72</v>
      </c>
      <c r="AY585" s="245" t="s">
        <v>152</v>
      </c>
    </row>
    <row r="586" spans="2:51" s="12" customFormat="1" ht="13.5">
      <c r="B586" s="246"/>
      <c r="C586" s="247"/>
      <c r="D586" s="233" t="s">
        <v>164</v>
      </c>
      <c r="E586" s="248" t="s">
        <v>21</v>
      </c>
      <c r="F586" s="249" t="s">
        <v>828</v>
      </c>
      <c r="G586" s="247"/>
      <c r="H586" s="250">
        <v>33.6</v>
      </c>
      <c r="I586" s="251"/>
      <c r="J586" s="247"/>
      <c r="K586" s="247"/>
      <c r="L586" s="252"/>
      <c r="M586" s="253"/>
      <c r="N586" s="254"/>
      <c r="O586" s="254"/>
      <c r="P586" s="254"/>
      <c r="Q586" s="254"/>
      <c r="R586" s="254"/>
      <c r="S586" s="254"/>
      <c r="T586" s="255"/>
      <c r="AT586" s="256" t="s">
        <v>164</v>
      </c>
      <c r="AU586" s="256" t="s">
        <v>82</v>
      </c>
      <c r="AV586" s="12" t="s">
        <v>82</v>
      </c>
      <c r="AW586" s="12" t="s">
        <v>35</v>
      </c>
      <c r="AX586" s="12" t="s">
        <v>72</v>
      </c>
      <c r="AY586" s="256" t="s">
        <v>152</v>
      </c>
    </row>
    <row r="587" spans="2:51" s="12" customFormat="1" ht="13.5">
      <c r="B587" s="246"/>
      <c r="C587" s="247"/>
      <c r="D587" s="233" t="s">
        <v>164</v>
      </c>
      <c r="E587" s="248" t="s">
        <v>21</v>
      </c>
      <c r="F587" s="249" t="s">
        <v>829</v>
      </c>
      <c r="G587" s="247"/>
      <c r="H587" s="250">
        <v>3.36</v>
      </c>
      <c r="I587" s="251"/>
      <c r="J587" s="247"/>
      <c r="K587" s="247"/>
      <c r="L587" s="252"/>
      <c r="M587" s="253"/>
      <c r="N587" s="254"/>
      <c r="O587" s="254"/>
      <c r="P587" s="254"/>
      <c r="Q587" s="254"/>
      <c r="R587" s="254"/>
      <c r="S587" s="254"/>
      <c r="T587" s="255"/>
      <c r="AT587" s="256" t="s">
        <v>164</v>
      </c>
      <c r="AU587" s="256" t="s">
        <v>82</v>
      </c>
      <c r="AV587" s="12" t="s">
        <v>82</v>
      </c>
      <c r="AW587" s="12" t="s">
        <v>35</v>
      </c>
      <c r="AX587" s="12" t="s">
        <v>72</v>
      </c>
      <c r="AY587" s="256" t="s">
        <v>152</v>
      </c>
    </row>
    <row r="588" spans="2:51" s="12" customFormat="1" ht="13.5">
      <c r="B588" s="246"/>
      <c r="C588" s="247"/>
      <c r="D588" s="233" t="s">
        <v>164</v>
      </c>
      <c r="E588" s="248" t="s">
        <v>21</v>
      </c>
      <c r="F588" s="249" t="s">
        <v>830</v>
      </c>
      <c r="G588" s="247"/>
      <c r="H588" s="250">
        <v>6.72</v>
      </c>
      <c r="I588" s="251"/>
      <c r="J588" s="247"/>
      <c r="K588" s="247"/>
      <c r="L588" s="252"/>
      <c r="M588" s="253"/>
      <c r="N588" s="254"/>
      <c r="O588" s="254"/>
      <c r="P588" s="254"/>
      <c r="Q588" s="254"/>
      <c r="R588" s="254"/>
      <c r="S588" s="254"/>
      <c r="T588" s="255"/>
      <c r="AT588" s="256" t="s">
        <v>164</v>
      </c>
      <c r="AU588" s="256" t="s">
        <v>82</v>
      </c>
      <c r="AV588" s="12" t="s">
        <v>82</v>
      </c>
      <c r="AW588" s="12" t="s">
        <v>35</v>
      </c>
      <c r="AX588" s="12" t="s">
        <v>72</v>
      </c>
      <c r="AY588" s="256" t="s">
        <v>152</v>
      </c>
    </row>
    <row r="589" spans="2:51" s="14" customFormat="1" ht="13.5">
      <c r="B589" s="268"/>
      <c r="C589" s="269"/>
      <c r="D589" s="233" t="s">
        <v>164</v>
      </c>
      <c r="E589" s="270" t="s">
        <v>21</v>
      </c>
      <c r="F589" s="271" t="s">
        <v>176</v>
      </c>
      <c r="G589" s="269"/>
      <c r="H589" s="272">
        <v>43.68</v>
      </c>
      <c r="I589" s="273"/>
      <c r="J589" s="269"/>
      <c r="K589" s="269"/>
      <c r="L589" s="274"/>
      <c r="M589" s="275"/>
      <c r="N589" s="276"/>
      <c r="O589" s="276"/>
      <c r="P589" s="276"/>
      <c r="Q589" s="276"/>
      <c r="R589" s="276"/>
      <c r="S589" s="276"/>
      <c r="T589" s="277"/>
      <c r="AT589" s="278" t="s">
        <v>164</v>
      </c>
      <c r="AU589" s="278" t="s">
        <v>82</v>
      </c>
      <c r="AV589" s="14" t="s">
        <v>160</v>
      </c>
      <c r="AW589" s="14" t="s">
        <v>35</v>
      </c>
      <c r="AX589" s="14" t="s">
        <v>80</v>
      </c>
      <c r="AY589" s="278" t="s">
        <v>152</v>
      </c>
    </row>
    <row r="590" spans="2:65" s="1" customFormat="1" ht="25.5" customHeight="1">
      <c r="B590" s="46"/>
      <c r="C590" s="221" t="s">
        <v>831</v>
      </c>
      <c r="D590" s="221" t="s">
        <v>155</v>
      </c>
      <c r="E590" s="222" t="s">
        <v>832</v>
      </c>
      <c r="F590" s="223" t="s">
        <v>833</v>
      </c>
      <c r="G590" s="224" t="s">
        <v>192</v>
      </c>
      <c r="H590" s="225">
        <v>12.645</v>
      </c>
      <c r="I590" s="226"/>
      <c r="J590" s="227">
        <f>ROUND(I590*H590,2)</f>
        <v>0</v>
      </c>
      <c r="K590" s="223" t="s">
        <v>159</v>
      </c>
      <c r="L590" s="72"/>
      <c r="M590" s="228" t="s">
        <v>21</v>
      </c>
      <c r="N590" s="229" t="s">
        <v>43</v>
      </c>
      <c r="O590" s="47"/>
      <c r="P590" s="230">
        <f>O590*H590</f>
        <v>0</v>
      </c>
      <c r="Q590" s="230">
        <v>0.01574</v>
      </c>
      <c r="R590" s="230">
        <f>Q590*H590</f>
        <v>0.1990323</v>
      </c>
      <c r="S590" s="230">
        <v>0</v>
      </c>
      <c r="T590" s="231">
        <f>S590*H590</f>
        <v>0</v>
      </c>
      <c r="AR590" s="24" t="s">
        <v>275</v>
      </c>
      <c r="AT590" s="24" t="s">
        <v>155</v>
      </c>
      <c r="AU590" s="24" t="s">
        <v>82</v>
      </c>
      <c r="AY590" s="24" t="s">
        <v>152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24" t="s">
        <v>80</v>
      </c>
      <c r="BK590" s="232">
        <f>ROUND(I590*H590,2)</f>
        <v>0</v>
      </c>
      <c r="BL590" s="24" t="s">
        <v>275</v>
      </c>
      <c r="BM590" s="24" t="s">
        <v>834</v>
      </c>
    </row>
    <row r="591" spans="2:47" s="1" customFormat="1" ht="13.5">
      <c r="B591" s="46"/>
      <c r="C591" s="74"/>
      <c r="D591" s="233" t="s">
        <v>162</v>
      </c>
      <c r="E591" s="74"/>
      <c r="F591" s="234" t="s">
        <v>835</v>
      </c>
      <c r="G591" s="74"/>
      <c r="H591" s="74"/>
      <c r="I591" s="191"/>
      <c r="J591" s="74"/>
      <c r="K591" s="74"/>
      <c r="L591" s="72"/>
      <c r="M591" s="235"/>
      <c r="N591" s="47"/>
      <c r="O591" s="47"/>
      <c r="P591" s="47"/>
      <c r="Q591" s="47"/>
      <c r="R591" s="47"/>
      <c r="S591" s="47"/>
      <c r="T591" s="95"/>
      <c r="AT591" s="24" t="s">
        <v>162</v>
      </c>
      <c r="AU591" s="24" t="s">
        <v>82</v>
      </c>
    </row>
    <row r="592" spans="2:51" s="12" customFormat="1" ht="13.5">
      <c r="B592" s="246"/>
      <c r="C592" s="247"/>
      <c r="D592" s="233" t="s">
        <v>164</v>
      </c>
      <c r="E592" s="248" t="s">
        <v>21</v>
      </c>
      <c r="F592" s="249" t="s">
        <v>836</v>
      </c>
      <c r="G592" s="247"/>
      <c r="H592" s="250">
        <v>1.365</v>
      </c>
      <c r="I592" s="251"/>
      <c r="J592" s="247"/>
      <c r="K592" s="247"/>
      <c r="L592" s="252"/>
      <c r="M592" s="253"/>
      <c r="N592" s="254"/>
      <c r="O592" s="254"/>
      <c r="P592" s="254"/>
      <c r="Q592" s="254"/>
      <c r="R592" s="254"/>
      <c r="S592" s="254"/>
      <c r="T592" s="255"/>
      <c r="AT592" s="256" t="s">
        <v>164</v>
      </c>
      <c r="AU592" s="256" t="s">
        <v>82</v>
      </c>
      <c r="AV592" s="12" t="s">
        <v>82</v>
      </c>
      <c r="AW592" s="12" t="s">
        <v>35</v>
      </c>
      <c r="AX592" s="12" t="s">
        <v>72</v>
      </c>
      <c r="AY592" s="256" t="s">
        <v>152</v>
      </c>
    </row>
    <row r="593" spans="2:51" s="12" customFormat="1" ht="13.5">
      <c r="B593" s="246"/>
      <c r="C593" s="247"/>
      <c r="D593" s="233" t="s">
        <v>164</v>
      </c>
      <c r="E593" s="248" t="s">
        <v>21</v>
      </c>
      <c r="F593" s="249" t="s">
        <v>837</v>
      </c>
      <c r="G593" s="247"/>
      <c r="H593" s="250">
        <v>1.425</v>
      </c>
      <c r="I593" s="251"/>
      <c r="J593" s="247"/>
      <c r="K593" s="247"/>
      <c r="L593" s="252"/>
      <c r="M593" s="253"/>
      <c r="N593" s="254"/>
      <c r="O593" s="254"/>
      <c r="P593" s="254"/>
      <c r="Q593" s="254"/>
      <c r="R593" s="254"/>
      <c r="S593" s="254"/>
      <c r="T593" s="255"/>
      <c r="AT593" s="256" t="s">
        <v>164</v>
      </c>
      <c r="AU593" s="256" t="s">
        <v>82</v>
      </c>
      <c r="AV593" s="12" t="s">
        <v>82</v>
      </c>
      <c r="AW593" s="12" t="s">
        <v>35</v>
      </c>
      <c r="AX593" s="12" t="s">
        <v>72</v>
      </c>
      <c r="AY593" s="256" t="s">
        <v>152</v>
      </c>
    </row>
    <row r="594" spans="2:51" s="12" customFormat="1" ht="13.5">
      <c r="B594" s="246"/>
      <c r="C594" s="247"/>
      <c r="D594" s="233" t="s">
        <v>164</v>
      </c>
      <c r="E594" s="248" t="s">
        <v>21</v>
      </c>
      <c r="F594" s="249" t="s">
        <v>838</v>
      </c>
      <c r="G594" s="247"/>
      <c r="H594" s="250">
        <v>9.855</v>
      </c>
      <c r="I594" s="251"/>
      <c r="J594" s="247"/>
      <c r="K594" s="247"/>
      <c r="L594" s="252"/>
      <c r="M594" s="253"/>
      <c r="N594" s="254"/>
      <c r="O594" s="254"/>
      <c r="P594" s="254"/>
      <c r="Q594" s="254"/>
      <c r="R594" s="254"/>
      <c r="S594" s="254"/>
      <c r="T594" s="255"/>
      <c r="AT594" s="256" t="s">
        <v>164</v>
      </c>
      <c r="AU594" s="256" t="s">
        <v>82</v>
      </c>
      <c r="AV594" s="12" t="s">
        <v>82</v>
      </c>
      <c r="AW594" s="12" t="s">
        <v>35</v>
      </c>
      <c r="AX594" s="12" t="s">
        <v>72</v>
      </c>
      <c r="AY594" s="256" t="s">
        <v>152</v>
      </c>
    </row>
    <row r="595" spans="2:51" s="14" customFormat="1" ht="13.5">
      <c r="B595" s="268"/>
      <c r="C595" s="269"/>
      <c r="D595" s="233" t="s">
        <v>164</v>
      </c>
      <c r="E595" s="270" t="s">
        <v>21</v>
      </c>
      <c r="F595" s="271" t="s">
        <v>176</v>
      </c>
      <c r="G595" s="269"/>
      <c r="H595" s="272">
        <v>12.645</v>
      </c>
      <c r="I595" s="273"/>
      <c r="J595" s="269"/>
      <c r="K595" s="269"/>
      <c r="L595" s="274"/>
      <c r="M595" s="275"/>
      <c r="N595" s="276"/>
      <c r="O595" s="276"/>
      <c r="P595" s="276"/>
      <c r="Q595" s="276"/>
      <c r="R595" s="276"/>
      <c r="S595" s="276"/>
      <c r="T595" s="277"/>
      <c r="AT595" s="278" t="s">
        <v>164</v>
      </c>
      <c r="AU595" s="278" t="s">
        <v>82</v>
      </c>
      <c r="AV595" s="14" t="s">
        <v>160</v>
      </c>
      <c r="AW595" s="14" t="s">
        <v>35</v>
      </c>
      <c r="AX595" s="14" t="s">
        <v>80</v>
      </c>
      <c r="AY595" s="278" t="s">
        <v>152</v>
      </c>
    </row>
    <row r="596" spans="2:65" s="1" customFormat="1" ht="16.5" customHeight="1">
      <c r="B596" s="46"/>
      <c r="C596" s="221" t="s">
        <v>839</v>
      </c>
      <c r="D596" s="221" t="s">
        <v>155</v>
      </c>
      <c r="E596" s="222" t="s">
        <v>840</v>
      </c>
      <c r="F596" s="223" t="s">
        <v>841</v>
      </c>
      <c r="G596" s="224" t="s">
        <v>192</v>
      </c>
      <c r="H596" s="225">
        <v>60.445</v>
      </c>
      <c r="I596" s="226"/>
      <c r="J596" s="227">
        <f>ROUND(I596*H596,2)</f>
        <v>0</v>
      </c>
      <c r="K596" s="223" t="s">
        <v>159</v>
      </c>
      <c r="L596" s="72"/>
      <c r="M596" s="228" t="s">
        <v>21</v>
      </c>
      <c r="N596" s="229" t="s">
        <v>43</v>
      </c>
      <c r="O596" s="47"/>
      <c r="P596" s="230">
        <f>O596*H596</f>
        <v>0</v>
      </c>
      <c r="Q596" s="230">
        <v>0.0001</v>
      </c>
      <c r="R596" s="230">
        <f>Q596*H596</f>
        <v>0.0060445</v>
      </c>
      <c r="S596" s="230">
        <v>0</v>
      </c>
      <c r="T596" s="231">
        <f>S596*H596</f>
        <v>0</v>
      </c>
      <c r="AR596" s="24" t="s">
        <v>275</v>
      </c>
      <c r="AT596" s="24" t="s">
        <v>155</v>
      </c>
      <c r="AU596" s="24" t="s">
        <v>82</v>
      </c>
      <c r="AY596" s="24" t="s">
        <v>152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24" t="s">
        <v>80</v>
      </c>
      <c r="BK596" s="232">
        <f>ROUND(I596*H596,2)</f>
        <v>0</v>
      </c>
      <c r="BL596" s="24" t="s">
        <v>275</v>
      </c>
      <c r="BM596" s="24" t="s">
        <v>842</v>
      </c>
    </row>
    <row r="597" spans="2:47" s="1" customFormat="1" ht="13.5">
      <c r="B597" s="46"/>
      <c r="C597" s="74"/>
      <c r="D597" s="233" t="s">
        <v>162</v>
      </c>
      <c r="E597" s="74"/>
      <c r="F597" s="234" t="s">
        <v>843</v>
      </c>
      <c r="G597" s="74"/>
      <c r="H597" s="74"/>
      <c r="I597" s="191"/>
      <c r="J597" s="74"/>
      <c r="K597" s="74"/>
      <c r="L597" s="72"/>
      <c r="M597" s="235"/>
      <c r="N597" s="47"/>
      <c r="O597" s="47"/>
      <c r="P597" s="47"/>
      <c r="Q597" s="47"/>
      <c r="R597" s="47"/>
      <c r="S597" s="47"/>
      <c r="T597" s="95"/>
      <c r="AT597" s="24" t="s">
        <v>162</v>
      </c>
      <c r="AU597" s="24" t="s">
        <v>82</v>
      </c>
    </row>
    <row r="598" spans="2:51" s="12" customFormat="1" ht="13.5">
      <c r="B598" s="246"/>
      <c r="C598" s="247"/>
      <c r="D598" s="233" t="s">
        <v>164</v>
      </c>
      <c r="E598" s="248" t="s">
        <v>21</v>
      </c>
      <c r="F598" s="249" t="s">
        <v>844</v>
      </c>
      <c r="G598" s="247"/>
      <c r="H598" s="250">
        <v>60.445</v>
      </c>
      <c r="I598" s="251"/>
      <c r="J598" s="247"/>
      <c r="K598" s="247"/>
      <c r="L598" s="252"/>
      <c r="M598" s="253"/>
      <c r="N598" s="254"/>
      <c r="O598" s="254"/>
      <c r="P598" s="254"/>
      <c r="Q598" s="254"/>
      <c r="R598" s="254"/>
      <c r="S598" s="254"/>
      <c r="T598" s="255"/>
      <c r="AT598" s="256" t="s">
        <v>164</v>
      </c>
      <c r="AU598" s="256" t="s">
        <v>82</v>
      </c>
      <c r="AV598" s="12" t="s">
        <v>82</v>
      </c>
      <c r="AW598" s="12" t="s">
        <v>35</v>
      </c>
      <c r="AX598" s="12" t="s">
        <v>80</v>
      </c>
      <c r="AY598" s="256" t="s">
        <v>152</v>
      </c>
    </row>
    <row r="599" spans="2:65" s="1" customFormat="1" ht="25.5" customHeight="1">
      <c r="B599" s="46"/>
      <c r="C599" s="221" t="s">
        <v>845</v>
      </c>
      <c r="D599" s="221" t="s">
        <v>155</v>
      </c>
      <c r="E599" s="222" t="s">
        <v>846</v>
      </c>
      <c r="F599" s="223" t="s">
        <v>847</v>
      </c>
      <c r="G599" s="224" t="s">
        <v>158</v>
      </c>
      <c r="H599" s="225">
        <v>2.623</v>
      </c>
      <c r="I599" s="226"/>
      <c r="J599" s="227">
        <f>ROUND(I599*H599,2)</f>
        <v>0</v>
      </c>
      <c r="K599" s="223" t="s">
        <v>159</v>
      </c>
      <c r="L599" s="72"/>
      <c r="M599" s="228" t="s">
        <v>21</v>
      </c>
      <c r="N599" s="229" t="s">
        <v>43</v>
      </c>
      <c r="O599" s="47"/>
      <c r="P599" s="230">
        <f>O599*H599</f>
        <v>0</v>
      </c>
      <c r="Q599" s="230">
        <v>0</v>
      </c>
      <c r="R599" s="230">
        <f>Q599*H599</f>
        <v>0</v>
      </c>
      <c r="S599" s="230">
        <v>0</v>
      </c>
      <c r="T599" s="231">
        <f>S599*H599</f>
        <v>0</v>
      </c>
      <c r="AR599" s="24" t="s">
        <v>275</v>
      </c>
      <c r="AT599" s="24" t="s">
        <v>155</v>
      </c>
      <c r="AU599" s="24" t="s">
        <v>82</v>
      </c>
      <c r="AY599" s="24" t="s">
        <v>152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24" t="s">
        <v>80</v>
      </c>
      <c r="BK599" s="232">
        <f>ROUND(I599*H599,2)</f>
        <v>0</v>
      </c>
      <c r="BL599" s="24" t="s">
        <v>275</v>
      </c>
      <c r="BM599" s="24" t="s">
        <v>848</v>
      </c>
    </row>
    <row r="600" spans="2:47" s="1" customFormat="1" ht="13.5">
      <c r="B600" s="46"/>
      <c r="C600" s="74"/>
      <c r="D600" s="233" t="s">
        <v>162</v>
      </c>
      <c r="E600" s="74"/>
      <c r="F600" s="234" t="s">
        <v>849</v>
      </c>
      <c r="G600" s="74"/>
      <c r="H600" s="74"/>
      <c r="I600" s="191"/>
      <c r="J600" s="74"/>
      <c r="K600" s="74"/>
      <c r="L600" s="72"/>
      <c r="M600" s="235"/>
      <c r="N600" s="47"/>
      <c r="O600" s="47"/>
      <c r="P600" s="47"/>
      <c r="Q600" s="47"/>
      <c r="R600" s="47"/>
      <c r="S600" s="47"/>
      <c r="T600" s="95"/>
      <c r="AT600" s="24" t="s">
        <v>162</v>
      </c>
      <c r="AU600" s="24" t="s">
        <v>82</v>
      </c>
    </row>
    <row r="601" spans="2:65" s="1" customFormat="1" ht="25.5" customHeight="1">
      <c r="B601" s="46"/>
      <c r="C601" s="221" t="s">
        <v>850</v>
      </c>
      <c r="D601" s="221" t="s">
        <v>155</v>
      </c>
      <c r="E601" s="222" t="s">
        <v>851</v>
      </c>
      <c r="F601" s="223" t="s">
        <v>852</v>
      </c>
      <c r="G601" s="224" t="s">
        <v>158</v>
      </c>
      <c r="H601" s="225">
        <v>2.623</v>
      </c>
      <c r="I601" s="226"/>
      <c r="J601" s="227">
        <f>ROUND(I601*H601,2)</f>
        <v>0</v>
      </c>
      <c r="K601" s="223" t="s">
        <v>159</v>
      </c>
      <c r="L601" s="72"/>
      <c r="M601" s="228" t="s">
        <v>21</v>
      </c>
      <c r="N601" s="229" t="s">
        <v>43</v>
      </c>
      <c r="O601" s="47"/>
      <c r="P601" s="230">
        <f>O601*H601</f>
        <v>0</v>
      </c>
      <c r="Q601" s="230">
        <v>0</v>
      </c>
      <c r="R601" s="230">
        <f>Q601*H601</f>
        <v>0</v>
      </c>
      <c r="S601" s="230">
        <v>0</v>
      </c>
      <c r="T601" s="231">
        <f>S601*H601</f>
        <v>0</v>
      </c>
      <c r="AR601" s="24" t="s">
        <v>275</v>
      </c>
      <c r="AT601" s="24" t="s">
        <v>155</v>
      </c>
      <c r="AU601" s="24" t="s">
        <v>82</v>
      </c>
      <c r="AY601" s="24" t="s">
        <v>152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24" t="s">
        <v>80</v>
      </c>
      <c r="BK601" s="232">
        <f>ROUND(I601*H601,2)</f>
        <v>0</v>
      </c>
      <c r="BL601" s="24" t="s">
        <v>275</v>
      </c>
      <c r="BM601" s="24" t="s">
        <v>853</v>
      </c>
    </row>
    <row r="602" spans="2:47" s="1" customFormat="1" ht="13.5">
      <c r="B602" s="46"/>
      <c r="C602" s="74"/>
      <c r="D602" s="233" t="s">
        <v>162</v>
      </c>
      <c r="E602" s="74"/>
      <c r="F602" s="234" t="s">
        <v>854</v>
      </c>
      <c r="G602" s="74"/>
      <c r="H602" s="74"/>
      <c r="I602" s="191"/>
      <c r="J602" s="74"/>
      <c r="K602" s="74"/>
      <c r="L602" s="72"/>
      <c r="M602" s="235"/>
      <c r="N602" s="47"/>
      <c r="O602" s="47"/>
      <c r="P602" s="47"/>
      <c r="Q602" s="47"/>
      <c r="R602" s="47"/>
      <c r="S602" s="47"/>
      <c r="T602" s="95"/>
      <c r="AT602" s="24" t="s">
        <v>162</v>
      </c>
      <c r="AU602" s="24" t="s">
        <v>82</v>
      </c>
    </row>
    <row r="603" spans="2:63" s="10" customFormat="1" ht="29.85" customHeight="1">
      <c r="B603" s="205"/>
      <c r="C603" s="206"/>
      <c r="D603" s="207" t="s">
        <v>71</v>
      </c>
      <c r="E603" s="219" t="s">
        <v>855</v>
      </c>
      <c r="F603" s="219" t="s">
        <v>856</v>
      </c>
      <c r="G603" s="206"/>
      <c r="H603" s="206"/>
      <c r="I603" s="209"/>
      <c r="J603" s="220">
        <f>BK603</f>
        <v>0</v>
      </c>
      <c r="K603" s="206"/>
      <c r="L603" s="211"/>
      <c r="M603" s="212"/>
      <c r="N603" s="213"/>
      <c r="O603" s="213"/>
      <c r="P603" s="214">
        <f>SUM(P604:P711)</f>
        <v>0</v>
      </c>
      <c r="Q603" s="213"/>
      <c r="R603" s="214">
        <f>SUM(R604:R711)</f>
        <v>2.9953600000000007</v>
      </c>
      <c r="S603" s="213"/>
      <c r="T603" s="215">
        <f>SUM(T604:T711)</f>
        <v>0</v>
      </c>
      <c r="AR603" s="216" t="s">
        <v>82</v>
      </c>
      <c r="AT603" s="217" t="s">
        <v>71</v>
      </c>
      <c r="AU603" s="217" t="s">
        <v>80</v>
      </c>
      <c r="AY603" s="216" t="s">
        <v>152</v>
      </c>
      <c r="BK603" s="218">
        <f>SUM(BK604:BK711)</f>
        <v>0</v>
      </c>
    </row>
    <row r="604" spans="2:65" s="1" customFormat="1" ht="25.5" customHeight="1">
      <c r="B604" s="46"/>
      <c r="C604" s="221" t="s">
        <v>437</v>
      </c>
      <c r="D604" s="221" t="s">
        <v>155</v>
      </c>
      <c r="E604" s="222" t="s">
        <v>857</v>
      </c>
      <c r="F604" s="223" t="s">
        <v>858</v>
      </c>
      <c r="G604" s="224" t="s">
        <v>804</v>
      </c>
      <c r="H604" s="225">
        <v>14</v>
      </c>
      <c r="I604" s="226"/>
      <c r="J604" s="227">
        <f>ROUND(I604*H604,2)</f>
        <v>0</v>
      </c>
      <c r="K604" s="223" t="s">
        <v>21</v>
      </c>
      <c r="L604" s="72"/>
      <c r="M604" s="228" t="s">
        <v>21</v>
      </c>
      <c r="N604" s="229" t="s">
        <v>43</v>
      </c>
      <c r="O604" s="47"/>
      <c r="P604" s="230">
        <f>O604*H604</f>
        <v>0</v>
      </c>
      <c r="Q604" s="230">
        <v>0.03</v>
      </c>
      <c r="R604" s="230">
        <f>Q604*H604</f>
        <v>0.42</v>
      </c>
      <c r="S604" s="230">
        <v>0</v>
      </c>
      <c r="T604" s="231">
        <f>S604*H604</f>
        <v>0</v>
      </c>
      <c r="AR604" s="24" t="s">
        <v>275</v>
      </c>
      <c r="AT604" s="24" t="s">
        <v>155</v>
      </c>
      <c r="AU604" s="24" t="s">
        <v>82</v>
      </c>
      <c r="AY604" s="24" t="s">
        <v>152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24" t="s">
        <v>80</v>
      </c>
      <c r="BK604" s="232">
        <f>ROUND(I604*H604,2)</f>
        <v>0</v>
      </c>
      <c r="BL604" s="24" t="s">
        <v>275</v>
      </c>
      <c r="BM604" s="24" t="s">
        <v>859</v>
      </c>
    </row>
    <row r="605" spans="2:51" s="11" customFormat="1" ht="13.5">
      <c r="B605" s="236"/>
      <c r="C605" s="237"/>
      <c r="D605" s="233" t="s">
        <v>164</v>
      </c>
      <c r="E605" s="238" t="s">
        <v>21</v>
      </c>
      <c r="F605" s="239" t="s">
        <v>860</v>
      </c>
      <c r="G605" s="237"/>
      <c r="H605" s="238" t="s">
        <v>21</v>
      </c>
      <c r="I605" s="240"/>
      <c r="J605" s="237"/>
      <c r="K605" s="237"/>
      <c r="L605" s="241"/>
      <c r="M605" s="242"/>
      <c r="N605" s="243"/>
      <c r="O605" s="243"/>
      <c r="P605" s="243"/>
      <c r="Q605" s="243"/>
      <c r="R605" s="243"/>
      <c r="S605" s="243"/>
      <c r="T605" s="244"/>
      <c r="AT605" s="245" t="s">
        <v>164</v>
      </c>
      <c r="AU605" s="245" t="s">
        <v>82</v>
      </c>
      <c r="AV605" s="11" t="s">
        <v>80</v>
      </c>
      <c r="AW605" s="11" t="s">
        <v>35</v>
      </c>
      <c r="AX605" s="11" t="s">
        <v>72</v>
      </c>
      <c r="AY605" s="245" t="s">
        <v>152</v>
      </c>
    </row>
    <row r="606" spans="2:51" s="11" customFormat="1" ht="13.5">
      <c r="B606" s="236"/>
      <c r="C606" s="237"/>
      <c r="D606" s="233" t="s">
        <v>164</v>
      </c>
      <c r="E606" s="238" t="s">
        <v>21</v>
      </c>
      <c r="F606" s="239" t="s">
        <v>820</v>
      </c>
      <c r="G606" s="237"/>
      <c r="H606" s="238" t="s">
        <v>21</v>
      </c>
      <c r="I606" s="240"/>
      <c r="J606" s="237"/>
      <c r="K606" s="237"/>
      <c r="L606" s="241"/>
      <c r="M606" s="242"/>
      <c r="N606" s="243"/>
      <c r="O606" s="243"/>
      <c r="P606" s="243"/>
      <c r="Q606" s="243"/>
      <c r="R606" s="243"/>
      <c r="S606" s="243"/>
      <c r="T606" s="244"/>
      <c r="AT606" s="245" t="s">
        <v>164</v>
      </c>
      <c r="AU606" s="245" t="s">
        <v>82</v>
      </c>
      <c r="AV606" s="11" t="s">
        <v>80</v>
      </c>
      <c r="AW606" s="11" t="s">
        <v>35</v>
      </c>
      <c r="AX606" s="11" t="s">
        <v>72</v>
      </c>
      <c r="AY606" s="245" t="s">
        <v>152</v>
      </c>
    </row>
    <row r="607" spans="2:51" s="11" customFormat="1" ht="13.5">
      <c r="B607" s="236"/>
      <c r="C607" s="237"/>
      <c r="D607" s="233" t="s">
        <v>164</v>
      </c>
      <c r="E607" s="238" t="s">
        <v>21</v>
      </c>
      <c r="F607" s="239" t="s">
        <v>861</v>
      </c>
      <c r="G607" s="237"/>
      <c r="H607" s="238" t="s">
        <v>21</v>
      </c>
      <c r="I607" s="240"/>
      <c r="J607" s="237"/>
      <c r="K607" s="237"/>
      <c r="L607" s="241"/>
      <c r="M607" s="242"/>
      <c r="N607" s="243"/>
      <c r="O607" s="243"/>
      <c r="P607" s="243"/>
      <c r="Q607" s="243"/>
      <c r="R607" s="243"/>
      <c r="S607" s="243"/>
      <c r="T607" s="244"/>
      <c r="AT607" s="245" t="s">
        <v>164</v>
      </c>
      <c r="AU607" s="245" t="s">
        <v>82</v>
      </c>
      <c r="AV607" s="11" t="s">
        <v>80</v>
      </c>
      <c r="AW607" s="11" t="s">
        <v>35</v>
      </c>
      <c r="AX607" s="11" t="s">
        <v>72</v>
      </c>
      <c r="AY607" s="245" t="s">
        <v>152</v>
      </c>
    </row>
    <row r="608" spans="2:51" s="12" customFormat="1" ht="13.5">
      <c r="B608" s="246"/>
      <c r="C608" s="247"/>
      <c r="D608" s="233" t="s">
        <v>164</v>
      </c>
      <c r="E608" s="248" t="s">
        <v>21</v>
      </c>
      <c r="F608" s="249" t="s">
        <v>862</v>
      </c>
      <c r="G608" s="247"/>
      <c r="H608" s="250">
        <v>14</v>
      </c>
      <c r="I608" s="251"/>
      <c r="J608" s="247"/>
      <c r="K608" s="247"/>
      <c r="L608" s="252"/>
      <c r="M608" s="253"/>
      <c r="N608" s="254"/>
      <c r="O608" s="254"/>
      <c r="P608" s="254"/>
      <c r="Q608" s="254"/>
      <c r="R608" s="254"/>
      <c r="S608" s="254"/>
      <c r="T608" s="255"/>
      <c r="AT608" s="256" t="s">
        <v>164</v>
      </c>
      <c r="AU608" s="256" t="s">
        <v>82</v>
      </c>
      <c r="AV608" s="12" t="s">
        <v>82</v>
      </c>
      <c r="AW608" s="12" t="s">
        <v>35</v>
      </c>
      <c r="AX608" s="12" t="s">
        <v>80</v>
      </c>
      <c r="AY608" s="256" t="s">
        <v>152</v>
      </c>
    </row>
    <row r="609" spans="2:65" s="1" customFormat="1" ht="38.25" customHeight="1">
      <c r="B609" s="46"/>
      <c r="C609" s="221" t="s">
        <v>446</v>
      </c>
      <c r="D609" s="221" t="s">
        <v>155</v>
      </c>
      <c r="E609" s="222" t="s">
        <v>863</v>
      </c>
      <c r="F609" s="223" t="s">
        <v>864</v>
      </c>
      <c r="G609" s="224" t="s">
        <v>804</v>
      </c>
      <c r="H609" s="225">
        <v>10</v>
      </c>
      <c r="I609" s="226"/>
      <c r="J609" s="227">
        <f>ROUND(I609*H609,2)</f>
        <v>0</v>
      </c>
      <c r="K609" s="223" t="s">
        <v>21</v>
      </c>
      <c r="L609" s="72"/>
      <c r="M609" s="228" t="s">
        <v>21</v>
      </c>
      <c r="N609" s="229" t="s">
        <v>43</v>
      </c>
      <c r="O609" s="47"/>
      <c r="P609" s="230">
        <f>O609*H609</f>
        <v>0</v>
      </c>
      <c r="Q609" s="230">
        <v>0.02</v>
      </c>
      <c r="R609" s="230">
        <f>Q609*H609</f>
        <v>0.2</v>
      </c>
      <c r="S609" s="230">
        <v>0</v>
      </c>
      <c r="T609" s="231">
        <f>S609*H609</f>
        <v>0</v>
      </c>
      <c r="AR609" s="24" t="s">
        <v>275</v>
      </c>
      <c r="AT609" s="24" t="s">
        <v>155</v>
      </c>
      <c r="AU609" s="24" t="s">
        <v>82</v>
      </c>
      <c r="AY609" s="24" t="s">
        <v>152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24" t="s">
        <v>80</v>
      </c>
      <c r="BK609" s="232">
        <f>ROUND(I609*H609,2)</f>
        <v>0</v>
      </c>
      <c r="BL609" s="24" t="s">
        <v>275</v>
      </c>
      <c r="BM609" s="24" t="s">
        <v>865</v>
      </c>
    </row>
    <row r="610" spans="2:51" s="11" customFormat="1" ht="13.5">
      <c r="B610" s="236"/>
      <c r="C610" s="237"/>
      <c r="D610" s="233" t="s">
        <v>164</v>
      </c>
      <c r="E610" s="238" t="s">
        <v>21</v>
      </c>
      <c r="F610" s="239" t="s">
        <v>860</v>
      </c>
      <c r="G610" s="237"/>
      <c r="H610" s="238" t="s">
        <v>21</v>
      </c>
      <c r="I610" s="240"/>
      <c r="J610" s="237"/>
      <c r="K610" s="237"/>
      <c r="L610" s="241"/>
      <c r="M610" s="242"/>
      <c r="N610" s="243"/>
      <c r="O610" s="243"/>
      <c r="P610" s="243"/>
      <c r="Q610" s="243"/>
      <c r="R610" s="243"/>
      <c r="S610" s="243"/>
      <c r="T610" s="244"/>
      <c r="AT610" s="245" t="s">
        <v>164</v>
      </c>
      <c r="AU610" s="245" t="s">
        <v>82</v>
      </c>
      <c r="AV610" s="11" t="s">
        <v>80</v>
      </c>
      <c r="AW610" s="11" t="s">
        <v>35</v>
      </c>
      <c r="AX610" s="11" t="s">
        <v>72</v>
      </c>
      <c r="AY610" s="245" t="s">
        <v>152</v>
      </c>
    </row>
    <row r="611" spans="2:51" s="11" customFormat="1" ht="13.5">
      <c r="B611" s="236"/>
      <c r="C611" s="237"/>
      <c r="D611" s="233" t="s">
        <v>164</v>
      </c>
      <c r="E611" s="238" t="s">
        <v>21</v>
      </c>
      <c r="F611" s="239" t="s">
        <v>820</v>
      </c>
      <c r="G611" s="237"/>
      <c r="H611" s="238" t="s">
        <v>21</v>
      </c>
      <c r="I611" s="240"/>
      <c r="J611" s="237"/>
      <c r="K611" s="237"/>
      <c r="L611" s="241"/>
      <c r="M611" s="242"/>
      <c r="N611" s="243"/>
      <c r="O611" s="243"/>
      <c r="P611" s="243"/>
      <c r="Q611" s="243"/>
      <c r="R611" s="243"/>
      <c r="S611" s="243"/>
      <c r="T611" s="244"/>
      <c r="AT611" s="245" t="s">
        <v>164</v>
      </c>
      <c r="AU611" s="245" t="s">
        <v>82</v>
      </c>
      <c r="AV611" s="11" t="s">
        <v>80</v>
      </c>
      <c r="AW611" s="11" t="s">
        <v>35</v>
      </c>
      <c r="AX611" s="11" t="s">
        <v>72</v>
      </c>
      <c r="AY611" s="245" t="s">
        <v>152</v>
      </c>
    </row>
    <row r="612" spans="2:51" s="11" customFormat="1" ht="13.5">
      <c r="B612" s="236"/>
      <c r="C612" s="237"/>
      <c r="D612" s="233" t="s">
        <v>164</v>
      </c>
      <c r="E612" s="238" t="s">
        <v>21</v>
      </c>
      <c r="F612" s="239" t="s">
        <v>861</v>
      </c>
      <c r="G612" s="237"/>
      <c r="H612" s="238" t="s">
        <v>21</v>
      </c>
      <c r="I612" s="240"/>
      <c r="J612" s="237"/>
      <c r="K612" s="237"/>
      <c r="L612" s="241"/>
      <c r="M612" s="242"/>
      <c r="N612" s="243"/>
      <c r="O612" s="243"/>
      <c r="P612" s="243"/>
      <c r="Q612" s="243"/>
      <c r="R612" s="243"/>
      <c r="S612" s="243"/>
      <c r="T612" s="244"/>
      <c r="AT612" s="245" t="s">
        <v>164</v>
      </c>
      <c r="AU612" s="245" t="s">
        <v>82</v>
      </c>
      <c r="AV612" s="11" t="s">
        <v>80</v>
      </c>
      <c r="AW612" s="11" t="s">
        <v>35</v>
      </c>
      <c r="AX612" s="11" t="s">
        <v>72</v>
      </c>
      <c r="AY612" s="245" t="s">
        <v>152</v>
      </c>
    </row>
    <row r="613" spans="2:51" s="12" customFormat="1" ht="13.5">
      <c r="B613" s="246"/>
      <c r="C613" s="247"/>
      <c r="D613" s="233" t="s">
        <v>164</v>
      </c>
      <c r="E613" s="248" t="s">
        <v>21</v>
      </c>
      <c r="F613" s="249" t="s">
        <v>866</v>
      </c>
      <c r="G613" s="247"/>
      <c r="H613" s="250">
        <v>10</v>
      </c>
      <c r="I613" s="251"/>
      <c r="J613" s="247"/>
      <c r="K613" s="247"/>
      <c r="L613" s="252"/>
      <c r="M613" s="253"/>
      <c r="N613" s="254"/>
      <c r="O613" s="254"/>
      <c r="P613" s="254"/>
      <c r="Q613" s="254"/>
      <c r="R613" s="254"/>
      <c r="S613" s="254"/>
      <c r="T613" s="255"/>
      <c r="AT613" s="256" t="s">
        <v>164</v>
      </c>
      <c r="AU613" s="256" t="s">
        <v>82</v>
      </c>
      <c r="AV613" s="12" t="s">
        <v>82</v>
      </c>
      <c r="AW613" s="12" t="s">
        <v>35</v>
      </c>
      <c r="AX613" s="12" t="s">
        <v>80</v>
      </c>
      <c r="AY613" s="256" t="s">
        <v>152</v>
      </c>
    </row>
    <row r="614" spans="2:65" s="1" customFormat="1" ht="25.5" customHeight="1">
      <c r="B614" s="46"/>
      <c r="C614" s="221" t="s">
        <v>465</v>
      </c>
      <c r="D614" s="221" t="s">
        <v>155</v>
      </c>
      <c r="E614" s="222" t="s">
        <v>867</v>
      </c>
      <c r="F614" s="223" t="s">
        <v>868</v>
      </c>
      <c r="G614" s="224" t="s">
        <v>804</v>
      </c>
      <c r="H614" s="225">
        <v>10</v>
      </c>
      <c r="I614" s="226"/>
      <c r="J614" s="227">
        <f>ROUND(I614*H614,2)</f>
        <v>0</v>
      </c>
      <c r="K614" s="223" t="s">
        <v>21</v>
      </c>
      <c r="L614" s="72"/>
      <c r="M614" s="228" t="s">
        <v>21</v>
      </c>
      <c r="N614" s="229" t="s">
        <v>43</v>
      </c>
      <c r="O614" s="47"/>
      <c r="P614" s="230">
        <f>O614*H614</f>
        <v>0</v>
      </c>
      <c r="Q614" s="230">
        <v>0.05</v>
      </c>
      <c r="R614" s="230">
        <f>Q614*H614</f>
        <v>0.5</v>
      </c>
      <c r="S614" s="230">
        <v>0</v>
      </c>
      <c r="T614" s="231">
        <f>S614*H614</f>
        <v>0</v>
      </c>
      <c r="AR614" s="24" t="s">
        <v>275</v>
      </c>
      <c r="AT614" s="24" t="s">
        <v>155</v>
      </c>
      <c r="AU614" s="24" t="s">
        <v>82</v>
      </c>
      <c r="AY614" s="24" t="s">
        <v>152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24" t="s">
        <v>80</v>
      </c>
      <c r="BK614" s="232">
        <f>ROUND(I614*H614,2)</f>
        <v>0</v>
      </c>
      <c r="BL614" s="24" t="s">
        <v>275</v>
      </c>
      <c r="BM614" s="24" t="s">
        <v>869</v>
      </c>
    </row>
    <row r="615" spans="2:51" s="11" customFormat="1" ht="13.5">
      <c r="B615" s="236"/>
      <c r="C615" s="237"/>
      <c r="D615" s="233" t="s">
        <v>164</v>
      </c>
      <c r="E615" s="238" t="s">
        <v>21</v>
      </c>
      <c r="F615" s="239" t="s">
        <v>860</v>
      </c>
      <c r="G615" s="237"/>
      <c r="H615" s="238" t="s">
        <v>21</v>
      </c>
      <c r="I615" s="240"/>
      <c r="J615" s="237"/>
      <c r="K615" s="237"/>
      <c r="L615" s="241"/>
      <c r="M615" s="242"/>
      <c r="N615" s="243"/>
      <c r="O615" s="243"/>
      <c r="P615" s="243"/>
      <c r="Q615" s="243"/>
      <c r="R615" s="243"/>
      <c r="S615" s="243"/>
      <c r="T615" s="244"/>
      <c r="AT615" s="245" t="s">
        <v>164</v>
      </c>
      <c r="AU615" s="245" t="s">
        <v>82</v>
      </c>
      <c r="AV615" s="11" t="s">
        <v>80</v>
      </c>
      <c r="AW615" s="11" t="s">
        <v>35</v>
      </c>
      <c r="AX615" s="11" t="s">
        <v>72</v>
      </c>
      <c r="AY615" s="245" t="s">
        <v>152</v>
      </c>
    </row>
    <row r="616" spans="2:51" s="11" customFormat="1" ht="13.5">
      <c r="B616" s="236"/>
      <c r="C616" s="237"/>
      <c r="D616" s="233" t="s">
        <v>164</v>
      </c>
      <c r="E616" s="238" t="s">
        <v>21</v>
      </c>
      <c r="F616" s="239" t="s">
        <v>820</v>
      </c>
      <c r="G616" s="237"/>
      <c r="H616" s="238" t="s">
        <v>21</v>
      </c>
      <c r="I616" s="240"/>
      <c r="J616" s="237"/>
      <c r="K616" s="237"/>
      <c r="L616" s="241"/>
      <c r="M616" s="242"/>
      <c r="N616" s="243"/>
      <c r="O616" s="243"/>
      <c r="P616" s="243"/>
      <c r="Q616" s="243"/>
      <c r="R616" s="243"/>
      <c r="S616" s="243"/>
      <c r="T616" s="244"/>
      <c r="AT616" s="245" t="s">
        <v>164</v>
      </c>
      <c r="AU616" s="245" t="s">
        <v>82</v>
      </c>
      <c r="AV616" s="11" t="s">
        <v>80</v>
      </c>
      <c r="AW616" s="11" t="s">
        <v>35</v>
      </c>
      <c r="AX616" s="11" t="s">
        <v>72</v>
      </c>
      <c r="AY616" s="245" t="s">
        <v>152</v>
      </c>
    </row>
    <row r="617" spans="2:51" s="11" customFormat="1" ht="13.5">
      <c r="B617" s="236"/>
      <c r="C617" s="237"/>
      <c r="D617" s="233" t="s">
        <v>164</v>
      </c>
      <c r="E617" s="238" t="s">
        <v>21</v>
      </c>
      <c r="F617" s="239" t="s">
        <v>870</v>
      </c>
      <c r="G617" s="237"/>
      <c r="H617" s="238" t="s">
        <v>21</v>
      </c>
      <c r="I617" s="240"/>
      <c r="J617" s="237"/>
      <c r="K617" s="237"/>
      <c r="L617" s="241"/>
      <c r="M617" s="242"/>
      <c r="N617" s="243"/>
      <c r="O617" s="243"/>
      <c r="P617" s="243"/>
      <c r="Q617" s="243"/>
      <c r="R617" s="243"/>
      <c r="S617" s="243"/>
      <c r="T617" s="244"/>
      <c r="AT617" s="245" t="s">
        <v>164</v>
      </c>
      <c r="AU617" s="245" t="s">
        <v>82</v>
      </c>
      <c r="AV617" s="11" t="s">
        <v>80</v>
      </c>
      <c r="AW617" s="11" t="s">
        <v>35</v>
      </c>
      <c r="AX617" s="11" t="s">
        <v>72</v>
      </c>
      <c r="AY617" s="245" t="s">
        <v>152</v>
      </c>
    </row>
    <row r="618" spans="2:51" s="12" customFormat="1" ht="13.5">
      <c r="B618" s="246"/>
      <c r="C618" s="247"/>
      <c r="D618" s="233" t="s">
        <v>164</v>
      </c>
      <c r="E618" s="248" t="s">
        <v>21</v>
      </c>
      <c r="F618" s="249" t="s">
        <v>866</v>
      </c>
      <c r="G618" s="247"/>
      <c r="H618" s="250">
        <v>10</v>
      </c>
      <c r="I618" s="251"/>
      <c r="J618" s="247"/>
      <c r="K618" s="247"/>
      <c r="L618" s="252"/>
      <c r="M618" s="253"/>
      <c r="N618" s="254"/>
      <c r="O618" s="254"/>
      <c r="P618" s="254"/>
      <c r="Q618" s="254"/>
      <c r="R618" s="254"/>
      <c r="S618" s="254"/>
      <c r="T618" s="255"/>
      <c r="AT618" s="256" t="s">
        <v>164</v>
      </c>
      <c r="AU618" s="256" t="s">
        <v>82</v>
      </c>
      <c r="AV618" s="12" t="s">
        <v>82</v>
      </c>
      <c r="AW618" s="12" t="s">
        <v>35</v>
      </c>
      <c r="AX618" s="12" t="s">
        <v>80</v>
      </c>
      <c r="AY618" s="256" t="s">
        <v>152</v>
      </c>
    </row>
    <row r="619" spans="2:65" s="1" customFormat="1" ht="25.5" customHeight="1">
      <c r="B619" s="46"/>
      <c r="C619" s="221" t="s">
        <v>871</v>
      </c>
      <c r="D619" s="221" t="s">
        <v>155</v>
      </c>
      <c r="E619" s="222" t="s">
        <v>872</v>
      </c>
      <c r="F619" s="223" t="s">
        <v>873</v>
      </c>
      <c r="G619" s="224" t="s">
        <v>804</v>
      </c>
      <c r="H619" s="225">
        <v>1</v>
      </c>
      <c r="I619" s="226"/>
      <c r="J619" s="227">
        <f>ROUND(I619*H619,2)</f>
        <v>0</v>
      </c>
      <c r="K619" s="223" t="s">
        <v>21</v>
      </c>
      <c r="L619" s="72"/>
      <c r="M619" s="228" t="s">
        <v>21</v>
      </c>
      <c r="N619" s="229" t="s">
        <v>43</v>
      </c>
      <c r="O619" s="47"/>
      <c r="P619" s="230">
        <f>O619*H619</f>
        <v>0</v>
      </c>
      <c r="Q619" s="230">
        <v>0.02</v>
      </c>
      <c r="R619" s="230">
        <f>Q619*H619</f>
        <v>0.02</v>
      </c>
      <c r="S619" s="230">
        <v>0</v>
      </c>
      <c r="T619" s="231">
        <f>S619*H619</f>
        <v>0</v>
      </c>
      <c r="AR619" s="24" t="s">
        <v>275</v>
      </c>
      <c r="AT619" s="24" t="s">
        <v>155</v>
      </c>
      <c r="AU619" s="24" t="s">
        <v>82</v>
      </c>
      <c r="AY619" s="24" t="s">
        <v>152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24" t="s">
        <v>80</v>
      </c>
      <c r="BK619" s="232">
        <f>ROUND(I619*H619,2)</f>
        <v>0</v>
      </c>
      <c r="BL619" s="24" t="s">
        <v>275</v>
      </c>
      <c r="BM619" s="24" t="s">
        <v>874</v>
      </c>
    </row>
    <row r="620" spans="2:51" s="11" customFormat="1" ht="13.5">
      <c r="B620" s="236"/>
      <c r="C620" s="237"/>
      <c r="D620" s="233" t="s">
        <v>164</v>
      </c>
      <c r="E620" s="238" t="s">
        <v>21</v>
      </c>
      <c r="F620" s="239" t="s">
        <v>860</v>
      </c>
      <c r="G620" s="237"/>
      <c r="H620" s="238" t="s">
        <v>21</v>
      </c>
      <c r="I620" s="240"/>
      <c r="J620" s="237"/>
      <c r="K620" s="237"/>
      <c r="L620" s="241"/>
      <c r="M620" s="242"/>
      <c r="N620" s="243"/>
      <c r="O620" s="243"/>
      <c r="P620" s="243"/>
      <c r="Q620" s="243"/>
      <c r="R620" s="243"/>
      <c r="S620" s="243"/>
      <c r="T620" s="244"/>
      <c r="AT620" s="245" t="s">
        <v>164</v>
      </c>
      <c r="AU620" s="245" t="s">
        <v>82</v>
      </c>
      <c r="AV620" s="11" t="s">
        <v>80</v>
      </c>
      <c r="AW620" s="11" t="s">
        <v>35</v>
      </c>
      <c r="AX620" s="11" t="s">
        <v>72</v>
      </c>
      <c r="AY620" s="245" t="s">
        <v>152</v>
      </c>
    </row>
    <row r="621" spans="2:51" s="11" customFormat="1" ht="13.5">
      <c r="B621" s="236"/>
      <c r="C621" s="237"/>
      <c r="D621" s="233" t="s">
        <v>164</v>
      </c>
      <c r="E621" s="238" t="s">
        <v>21</v>
      </c>
      <c r="F621" s="239" t="s">
        <v>820</v>
      </c>
      <c r="G621" s="237"/>
      <c r="H621" s="238" t="s">
        <v>21</v>
      </c>
      <c r="I621" s="240"/>
      <c r="J621" s="237"/>
      <c r="K621" s="237"/>
      <c r="L621" s="241"/>
      <c r="M621" s="242"/>
      <c r="N621" s="243"/>
      <c r="O621" s="243"/>
      <c r="P621" s="243"/>
      <c r="Q621" s="243"/>
      <c r="R621" s="243"/>
      <c r="S621" s="243"/>
      <c r="T621" s="244"/>
      <c r="AT621" s="245" t="s">
        <v>164</v>
      </c>
      <c r="AU621" s="245" t="s">
        <v>82</v>
      </c>
      <c r="AV621" s="11" t="s">
        <v>80</v>
      </c>
      <c r="AW621" s="11" t="s">
        <v>35</v>
      </c>
      <c r="AX621" s="11" t="s">
        <v>72</v>
      </c>
      <c r="AY621" s="245" t="s">
        <v>152</v>
      </c>
    </row>
    <row r="622" spans="2:51" s="11" customFormat="1" ht="13.5">
      <c r="B622" s="236"/>
      <c r="C622" s="237"/>
      <c r="D622" s="233" t="s">
        <v>164</v>
      </c>
      <c r="E622" s="238" t="s">
        <v>21</v>
      </c>
      <c r="F622" s="239" t="s">
        <v>861</v>
      </c>
      <c r="G622" s="237"/>
      <c r="H622" s="238" t="s">
        <v>21</v>
      </c>
      <c r="I622" s="240"/>
      <c r="J622" s="237"/>
      <c r="K622" s="237"/>
      <c r="L622" s="241"/>
      <c r="M622" s="242"/>
      <c r="N622" s="243"/>
      <c r="O622" s="243"/>
      <c r="P622" s="243"/>
      <c r="Q622" s="243"/>
      <c r="R622" s="243"/>
      <c r="S622" s="243"/>
      <c r="T622" s="244"/>
      <c r="AT622" s="245" t="s">
        <v>164</v>
      </c>
      <c r="AU622" s="245" t="s">
        <v>82</v>
      </c>
      <c r="AV622" s="11" t="s">
        <v>80</v>
      </c>
      <c r="AW622" s="11" t="s">
        <v>35</v>
      </c>
      <c r="AX622" s="11" t="s">
        <v>72</v>
      </c>
      <c r="AY622" s="245" t="s">
        <v>152</v>
      </c>
    </row>
    <row r="623" spans="2:51" s="12" customFormat="1" ht="13.5">
      <c r="B623" s="246"/>
      <c r="C623" s="247"/>
      <c r="D623" s="233" t="s">
        <v>164</v>
      </c>
      <c r="E623" s="248" t="s">
        <v>21</v>
      </c>
      <c r="F623" s="249" t="s">
        <v>875</v>
      </c>
      <c r="G623" s="247"/>
      <c r="H623" s="250">
        <v>1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5"/>
      <c r="AT623" s="256" t="s">
        <v>164</v>
      </c>
      <c r="AU623" s="256" t="s">
        <v>82</v>
      </c>
      <c r="AV623" s="12" t="s">
        <v>82</v>
      </c>
      <c r="AW623" s="12" t="s">
        <v>35</v>
      </c>
      <c r="AX623" s="12" t="s">
        <v>80</v>
      </c>
      <c r="AY623" s="256" t="s">
        <v>152</v>
      </c>
    </row>
    <row r="624" spans="2:65" s="1" customFormat="1" ht="25.5" customHeight="1">
      <c r="B624" s="46"/>
      <c r="C624" s="221" t="s">
        <v>876</v>
      </c>
      <c r="D624" s="221" t="s">
        <v>155</v>
      </c>
      <c r="E624" s="222" t="s">
        <v>877</v>
      </c>
      <c r="F624" s="223" t="s">
        <v>873</v>
      </c>
      <c r="G624" s="224" t="s">
        <v>804</v>
      </c>
      <c r="H624" s="225">
        <v>7</v>
      </c>
      <c r="I624" s="226"/>
      <c r="J624" s="227">
        <f>ROUND(I624*H624,2)</f>
        <v>0</v>
      </c>
      <c r="K624" s="223" t="s">
        <v>21</v>
      </c>
      <c r="L624" s="72"/>
      <c r="M624" s="228" t="s">
        <v>21</v>
      </c>
      <c r="N624" s="229" t="s">
        <v>43</v>
      </c>
      <c r="O624" s="47"/>
      <c r="P624" s="230">
        <f>O624*H624</f>
        <v>0</v>
      </c>
      <c r="Q624" s="230">
        <v>0.02</v>
      </c>
      <c r="R624" s="230">
        <f>Q624*H624</f>
        <v>0.14</v>
      </c>
      <c r="S624" s="230">
        <v>0</v>
      </c>
      <c r="T624" s="231">
        <f>S624*H624</f>
        <v>0</v>
      </c>
      <c r="AR624" s="24" t="s">
        <v>275</v>
      </c>
      <c r="AT624" s="24" t="s">
        <v>155</v>
      </c>
      <c r="AU624" s="24" t="s">
        <v>82</v>
      </c>
      <c r="AY624" s="24" t="s">
        <v>152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24" t="s">
        <v>80</v>
      </c>
      <c r="BK624" s="232">
        <f>ROUND(I624*H624,2)</f>
        <v>0</v>
      </c>
      <c r="BL624" s="24" t="s">
        <v>275</v>
      </c>
      <c r="BM624" s="24" t="s">
        <v>878</v>
      </c>
    </row>
    <row r="625" spans="2:51" s="11" customFormat="1" ht="13.5">
      <c r="B625" s="236"/>
      <c r="C625" s="237"/>
      <c r="D625" s="233" t="s">
        <v>164</v>
      </c>
      <c r="E625" s="238" t="s">
        <v>21</v>
      </c>
      <c r="F625" s="239" t="s">
        <v>860</v>
      </c>
      <c r="G625" s="237"/>
      <c r="H625" s="238" t="s">
        <v>21</v>
      </c>
      <c r="I625" s="240"/>
      <c r="J625" s="237"/>
      <c r="K625" s="237"/>
      <c r="L625" s="241"/>
      <c r="M625" s="242"/>
      <c r="N625" s="243"/>
      <c r="O625" s="243"/>
      <c r="P625" s="243"/>
      <c r="Q625" s="243"/>
      <c r="R625" s="243"/>
      <c r="S625" s="243"/>
      <c r="T625" s="244"/>
      <c r="AT625" s="245" t="s">
        <v>164</v>
      </c>
      <c r="AU625" s="245" t="s">
        <v>82</v>
      </c>
      <c r="AV625" s="11" t="s">
        <v>80</v>
      </c>
      <c r="AW625" s="11" t="s">
        <v>35</v>
      </c>
      <c r="AX625" s="11" t="s">
        <v>72</v>
      </c>
      <c r="AY625" s="245" t="s">
        <v>152</v>
      </c>
    </row>
    <row r="626" spans="2:51" s="11" customFormat="1" ht="13.5">
      <c r="B626" s="236"/>
      <c r="C626" s="237"/>
      <c r="D626" s="233" t="s">
        <v>164</v>
      </c>
      <c r="E626" s="238" t="s">
        <v>21</v>
      </c>
      <c r="F626" s="239" t="s">
        <v>820</v>
      </c>
      <c r="G626" s="237"/>
      <c r="H626" s="238" t="s">
        <v>21</v>
      </c>
      <c r="I626" s="240"/>
      <c r="J626" s="237"/>
      <c r="K626" s="237"/>
      <c r="L626" s="241"/>
      <c r="M626" s="242"/>
      <c r="N626" s="243"/>
      <c r="O626" s="243"/>
      <c r="P626" s="243"/>
      <c r="Q626" s="243"/>
      <c r="R626" s="243"/>
      <c r="S626" s="243"/>
      <c r="T626" s="244"/>
      <c r="AT626" s="245" t="s">
        <v>164</v>
      </c>
      <c r="AU626" s="245" t="s">
        <v>82</v>
      </c>
      <c r="AV626" s="11" t="s">
        <v>80</v>
      </c>
      <c r="AW626" s="11" t="s">
        <v>35</v>
      </c>
      <c r="AX626" s="11" t="s">
        <v>72</v>
      </c>
      <c r="AY626" s="245" t="s">
        <v>152</v>
      </c>
    </row>
    <row r="627" spans="2:51" s="11" customFormat="1" ht="13.5">
      <c r="B627" s="236"/>
      <c r="C627" s="237"/>
      <c r="D627" s="233" t="s">
        <v>164</v>
      </c>
      <c r="E627" s="238" t="s">
        <v>21</v>
      </c>
      <c r="F627" s="239" t="s">
        <v>861</v>
      </c>
      <c r="G627" s="237"/>
      <c r="H627" s="238" t="s">
        <v>21</v>
      </c>
      <c r="I627" s="240"/>
      <c r="J627" s="237"/>
      <c r="K627" s="237"/>
      <c r="L627" s="241"/>
      <c r="M627" s="242"/>
      <c r="N627" s="243"/>
      <c r="O627" s="243"/>
      <c r="P627" s="243"/>
      <c r="Q627" s="243"/>
      <c r="R627" s="243"/>
      <c r="S627" s="243"/>
      <c r="T627" s="244"/>
      <c r="AT627" s="245" t="s">
        <v>164</v>
      </c>
      <c r="AU627" s="245" t="s">
        <v>82</v>
      </c>
      <c r="AV627" s="11" t="s">
        <v>80</v>
      </c>
      <c r="AW627" s="11" t="s">
        <v>35</v>
      </c>
      <c r="AX627" s="11" t="s">
        <v>72</v>
      </c>
      <c r="AY627" s="245" t="s">
        <v>152</v>
      </c>
    </row>
    <row r="628" spans="2:51" s="12" customFormat="1" ht="13.5">
      <c r="B628" s="246"/>
      <c r="C628" s="247"/>
      <c r="D628" s="233" t="s">
        <v>164</v>
      </c>
      <c r="E628" s="248" t="s">
        <v>21</v>
      </c>
      <c r="F628" s="249" t="s">
        <v>879</v>
      </c>
      <c r="G628" s="247"/>
      <c r="H628" s="250">
        <v>7</v>
      </c>
      <c r="I628" s="251"/>
      <c r="J628" s="247"/>
      <c r="K628" s="247"/>
      <c r="L628" s="252"/>
      <c r="M628" s="253"/>
      <c r="N628" s="254"/>
      <c r="O628" s="254"/>
      <c r="P628" s="254"/>
      <c r="Q628" s="254"/>
      <c r="R628" s="254"/>
      <c r="S628" s="254"/>
      <c r="T628" s="255"/>
      <c r="AT628" s="256" t="s">
        <v>164</v>
      </c>
      <c r="AU628" s="256" t="s">
        <v>82</v>
      </c>
      <c r="AV628" s="12" t="s">
        <v>82</v>
      </c>
      <c r="AW628" s="12" t="s">
        <v>35</v>
      </c>
      <c r="AX628" s="12" t="s">
        <v>80</v>
      </c>
      <c r="AY628" s="256" t="s">
        <v>152</v>
      </c>
    </row>
    <row r="629" spans="2:65" s="1" customFormat="1" ht="25.5" customHeight="1">
      <c r="B629" s="46"/>
      <c r="C629" s="221" t="s">
        <v>880</v>
      </c>
      <c r="D629" s="221" t="s">
        <v>155</v>
      </c>
      <c r="E629" s="222" t="s">
        <v>881</v>
      </c>
      <c r="F629" s="223" t="s">
        <v>882</v>
      </c>
      <c r="G629" s="224" t="s">
        <v>804</v>
      </c>
      <c r="H629" s="225">
        <v>2</v>
      </c>
      <c r="I629" s="226"/>
      <c r="J629" s="227">
        <f>ROUND(I629*H629,2)</f>
        <v>0</v>
      </c>
      <c r="K629" s="223" t="s">
        <v>21</v>
      </c>
      <c r="L629" s="72"/>
      <c r="M629" s="228" t="s">
        <v>21</v>
      </c>
      <c r="N629" s="229" t="s">
        <v>43</v>
      </c>
      <c r="O629" s="47"/>
      <c r="P629" s="230">
        <f>O629*H629</f>
        <v>0</v>
      </c>
      <c r="Q629" s="230">
        <v>0.02</v>
      </c>
      <c r="R629" s="230">
        <f>Q629*H629</f>
        <v>0.04</v>
      </c>
      <c r="S629" s="230">
        <v>0</v>
      </c>
      <c r="T629" s="231">
        <f>S629*H629</f>
        <v>0</v>
      </c>
      <c r="AR629" s="24" t="s">
        <v>275</v>
      </c>
      <c r="AT629" s="24" t="s">
        <v>155</v>
      </c>
      <c r="AU629" s="24" t="s">
        <v>82</v>
      </c>
      <c r="AY629" s="24" t="s">
        <v>152</v>
      </c>
      <c r="BE629" s="232">
        <f>IF(N629="základní",J629,0)</f>
        <v>0</v>
      </c>
      <c r="BF629" s="232">
        <f>IF(N629="snížená",J629,0)</f>
        <v>0</v>
      </c>
      <c r="BG629" s="232">
        <f>IF(N629="zákl. přenesená",J629,0)</f>
        <v>0</v>
      </c>
      <c r="BH629" s="232">
        <f>IF(N629="sníž. přenesená",J629,0)</f>
        <v>0</v>
      </c>
      <c r="BI629" s="232">
        <f>IF(N629="nulová",J629,0)</f>
        <v>0</v>
      </c>
      <c r="BJ629" s="24" t="s">
        <v>80</v>
      </c>
      <c r="BK629" s="232">
        <f>ROUND(I629*H629,2)</f>
        <v>0</v>
      </c>
      <c r="BL629" s="24" t="s">
        <v>275</v>
      </c>
      <c r="BM629" s="24" t="s">
        <v>883</v>
      </c>
    </row>
    <row r="630" spans="2:51" s="11" customFormat="1" ht="13.5">
      <c r="B630" s="236"/>
      <c r="C630" s="237"/>
      <c r="D630" s="233" t="s">
        <v>164</v>
      </c>
      <c r="E630" s="238" t="s">
        <v>21</v>
      </c>
      <c r="F630" s="239" t="s">
        <v>860</v>
      </c>
      <c r="G630" s="237"/>
      <c r="H630" s="238" t="s">
        <v>21</v>
      </c>
      <c r="I630" s="240"/>
      <c r="J630" s="237"/>
      <c r="K630" s="237"/>
      <c r="L630" s="241"/>
      <c r="M630" s="242"/>
      <c r="N630" s="243"/>
      <c r="O630" s="243"/>
      <c r="P630" s="243"/>
      <c r="Q630" s="243"/>
      <c r="R630" s="243"/>
      <c r="S630" s="243"/>
      <c r="T630" s="244"/>
      <c r="AT630" s="245" t="s">
        <v>164</v>
      </c>
      <c r="AU630" s="245" t="s">
        <v>82</v>
      </c>
      <c r="AV630" s="11" t="s">
        <v>80</v>
      </c>
      <c r="AW630" s="11" t="s">
        <v>35</v>
      </c>
      <c r="AX630" s="11" t="s">
        <v>72</v>
      </c>
      <c r="AY630" s="245" t="s">
        <v>152</v>
      </c>
    </row>
    <row r="631" spans="2:51" s="11" customFormat="1" ht="13.5">
      <c r="B631" s="236"/>
      <c r="C631" s="237"/>
      <c r="D631" s="233" t="s">
        <v>164</v>
      </c>
      <c r="E631" s="238" t="s">
        <v>21</v>
      </c>
      <c r="F631" s="239" t="s">
        <v>820</v>
      </c>
      <c r="G631" s="237"/>
      <c r="H631" s="238" t="s">
        <v>21</v>
      </c>
      <c r="I631" s="240"/>
      <c r="J631" s="237"/>
      <c r="K631" s="237"/>
      <c r="L631" s="241"/>
      <c r="M631" s="242"/>
      <c r="N631" s="243"/>
      <c r="O631" s="243"/>
      <c r="P631" s="243"/>
      <c r="Q631" s="243"/>
      <c r="R631" s="243"/>
      <c r="S631" s="243"/>
      <c r="T631" s="244"/>
      <c r="AT631" s="245" t="s">
        <v>164</v>
      </c>
      <c r="AU631" s="245" t="s">
        <v>82</v>
      </c>
      <c r="AV631" s="11" t="s">
        <v>80</v>
      </c>
      <c r="AW631" s="11" t="s">
        <v>35</v>
      </c>
      <c r="AX631" s="11" t="s">
        <v>72</v>
      </c>
      <c r="AY631" s="245" t="s">
        <v>152</v>
      </c>
    </row>
    <row r="632" spans="2:51" s="11" customFormat="1" ht="13.5">
      <c r="B632" s="236"/>
      <c r="C632" s="237"/>
      <c r="D632" s="233" t="s">
        <v>164</v>
      </c>
      <c r="E632" s="238" t="s">
        <v>21</v>
      </c>
      <c r="F632" s="239" t="s">
        <v>861</v>
      </c>
      <c r="G632" s="237"/>
      <c r="H632" s="238" t="s">
        <v>21</v>
      </c>
      <c r="I632" s="240"/>
      <c r="J632" s="237"/>
      <c r="K632" s="237"/>
      <c r="L632" s="241"/>
      <c r="M632" s="242"/>
      <c r="N632" s="243"/>
      <c r="O632" s="243"/>
      <c r="P632" s="243"/>
      <c r="Q632" s="243"/>
      <c r="R632" s="243"/>
      <c r="S632" s="243"/>
      <c r="T632" s="244"/>
      <c r="AT632" s="245" t="s">
        <v>164</v>
      </c>
      <c r="AU632" s="245" t="s">
        <v>82</v>
      </c>
      <c r="AV632" s="11" t="s">
        <v>80</v>
      </c>
      <c r="AW632" s="11" t="s">
        <v>35</v>
      </c>
      <c r="AX632" s="11" t="s">
        <v>72</v>
      </c>
      <c r="AY632" s="245" t="s">
        <v>152</v>
      </c>
    </row>
    <row r="633" spans="2:51" s="12" customFormat="1" ht="13.5">
      <c r="B633" s="246"/>
      <c r="C633" s="247"/>
      <c r="D633" s="233" t="s">
        <v>164</v>
      </c>
      <c r="E633" s="248" t="s">
        <v>21</v>
      </c>
      <c r="F633" s="249" t="s">
        <v>884</v>
      </c>
      <c r="G633" s="247"/>
      <c r="H633" s="250">
        <v>2</v>
      </c>
      <c r="I633" s="251"/>
      <c r="J633" s="247"/>
      <c r="K633" s="247"/>
      <c r="L633" s="252"/>
      <c r="M633" s="253"/>
      <c r="N633" s="254"/>
      <c r="O633" s="254"/>
      <c r="P633" s="254"/>
      <c r="Q633" s="254"/>
      <c r="R633" s="254"/>
      <c r="S633" s="254"/>
      <c r="T633" s="255"/>
      <c r="AT633" s="256" t="s">
        <v>164</v>
      </c>
      <c r="AU633" s="256" t="s">
        <v>82</v>
      </c>
      <c r="AV633" s="12" t="s">
        <v>82</v>
      </c>
      <c r="AW633" s="12" t="s">
        <v>35</v>
      </c>
      <c r="AX633" s="12" t="s">
        <v>80</v>
      </c>
      <c r="AY633" s="256" t="s">
        <v>152</v>
      </c>
    </row>
    <row r="634" spans="2:65" s="1" customFormat="1" ht="38.25" customHeight="1">
      <c r="B634" s="46"/>
      <c r="C634" s="221" t="s">
        <v>885</v>
      </c>
      <c r="D634" s="221" t="s">
        <v>155</v>
      </c>
      <c r="E634" s="222" t="s">
        <v>886</v>
      </c>
      <c r="F634" s="223" t="s">
        <v>864</v>
      </c>
      <c r="G634" s="224" t="s">
        <v>804</v>
      </c>
      <c r="H634" s="225">
        <v>1</v>
      </c>
      <c r="I634" s="226"/>
      <c r="J634" s="227">
        <f>ROUND(I634*H634,2)</f>
        <v>0</v>
      </c>
      <c r="K634" s="223" t="s">
        <v>21</v>
      </c>
      <c r="L634" s="72"/>
      <c r="M634" s="228" t="s">
        <v>21</v>
      </c>
      <c r="N634" s="229" t="s">
        <v>43</v>
      </c>
      <c r="O634" s="47"/>
      <c r="P634" s="230">
        <f>O634*H634</f>
        <v>0</v>
      </c>
      <c r="Q634" s="230">
        <v>0.02</v>
      </c>
      <c r="R634" s="230">
        <f>Q634*H634</f>
        <v>0.02</v>
      </c>
      <c r="S634" s="230">
        <v>0</v>
      </c>
      <c r="T634" s="231">
        <f>S634*H634</f>
        <v>0</v>
      </c>
      <c r="AR634" s="24" t="s">
        <v>275</v>
      </c>
      <c r="AT634" s="24" t="s">
        <v>155</v>
      </c>
      <c r="AU634" s="24" t="s">
        <v>82</v>
      </c>
      <c r="AY634" s="24" t="s">
        <v>152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24" t="s">
        <v>80</v>
      </c>
      <c r="BK634" s="232">
        <f>ROUND(I634*H634,2)</f>
        <v>0</v>
      </c>
      <c r="BL634" s="24" t="s">
        <v>275</v>
      </c>
      <c r="BM634" s="24" t="s">
        <v>887</v>
      </c>
    </row>
    <row r="635" spans="2:51" s="11" customFormat="1" ht="13.5">
      <c r="B635" s="236"/>
      <c r="C635" s="237"/>
      <c r="D635" s="233" t="s">
        <v>164</v>
      </c>
      <c r="E635" s="238" t="s">
        <v>21</v>
      </c>
      <c r="F635" s="239" t="s">
        <v>860</v>
      </c>
      <c r="G635" s="237"/>
      <c r="H635" s="238" t="s">
        <v>21</v>
      </c>
      <c r="I635" s="240"/>
      <c r="J635" s="237"/>
      <c r="K635" s="237"/>
      <c r="L635" s="241"/>
      <c r="M635" s="242"/>
      <c r="N635" s="243"/>
      <c r="O635" s="243"/>
      <c r="P635" s="243"/>
      <c r="Q635" s="243"/>
      <c r="R635" s="243"/>
      <c r="S635" s="243"/>
      <c r="T635" s="244"/>
      <c r="AT635" s="245" t="s">
        <v>164</v>
      </c>
      <c r="AU635" s="245" t="s">
        <v>82</v>
      </c>
      <c r="AV635" s="11" t="s">
        <v>80</v>
      </c>
      <c r="AW635" s="11" t="s">
        <v>35</v>
      </c>
      <c r="AX635" s="11" t="s">
        <v>72</v>
      </c>
      <c r="AY635" s="245" t="s">
        <v>152</v>
      </c>
    </row>
    <row r="636" spans="2:51" s="11" customFormat="1" ht="13.5">
      <c r="B636" s="236"/>
      <c r="C636" s="237"/>
      <c r="D636" s="233" t="s">
        <v>164</v>
      </c>
      <c r="E636" s="238" t="s">
        <v>21</v>
      </c>
      <c r="F636" s="239" t="s">
        <v>820</v>
      </c>
      <c r="G636" s="237"/>
      <c r="H636" s="238" t="s">
        <v>21</v>
      </c>
      <c r="I636" s="240"/>
      <c r="J636" s="237"/>
      <c r="K636" s="237"/>
      <c r="L636" s="241"/>
      <c r="M636" s="242"/>
      <c r="N636" s="243"/>
      <c r="O636" s="243"/>
      <c r="P636" s="243"/>
      <c r="Q636" s="243"/>
      <c r="R636" s="243"/>
      <c r="S636" s="243"/>
      <c r="T636" s="244"/>
      <c r="AT636" s="245" t="s">
        <v>164</v>
      </c>
      <c r="AU636" s="245" t="s">
        <v>82</v>
      </c>
      <c r="AV636" s="11" t="s">
        <v>80</v>
      </c>
      <c r="AW636" s="11" t="s">
        <v>35</v>
      </c>
      <c r="AX636" s="11" t="s">
        <v>72</v>
      </c>
      <c r="AY636" s="245" t="s">
        <v>152</v>
      </c>
    </row>
    <row r="637" spans="2:51" s="11" customFormat="1" ht="13.5">
      <c r="B637" s="236"/>
      <c r="C637" s="237"/>
      <c r="D637" s="233" t="s">
        <v>164</v>
      </c>
      <c r="E637" s="238" t="s">
        <v>21</v>
      </c>
      <c r="F637" s="239" t="s">
        <v>861</v>
      </c>
      <c r="G637" s="237"/>
      <c r="H637" s="238" t="s">
        <v>21</v>
      </c>
      <c r="I637" s="240"/>
      <c r="J637" s="237"/>
      <c r="K637" s="237"/>
      <c r="L637" s="241"/>
      <c r="M637" s="242"/>
      <c r="N637" s="243"/>
      <c r="O637" s="243"/>
      <c r="P637" s="243"/>
      <c r="Q637" s="243"/>
      <c r="R637" s="243"/>
      <c r="S637" s="243"/>
      <c r="T637" s="244"/>
      <c r="AT637" s="245" t="s">
        <v>164</v>
      </c>
      <c r="AU637" s="245" t="s">
        <v>82</v>
      </c>
      <c r="AV637" s="11" t="s">
        <v>80</v>
      </c>
      <c r="AW637" s="11" t="s">
        <v>35</v>
      </c>
      <c r="AX637" s="11" t="s">
        <v>72</v>
      </c>
      <c r="AY637" s="245" t="s">
        <v>152</v>
      </c>
    </row>
    <row r="638" spans="2:51" s="12" customFormat="1" ht="13.5">
      <c r="B638" s="246"/>
      <c r="C638" s="247"/>
      <c r="D638" s="233" t="s">
        <v>164</v>
      </c>
      <c r="E638" s="248" t="s">
        <v>21</v>
      </c>
      <c r="F638" s="249" t="s">
        <v>888</v>
      </c>
      <c r="G638" s="247"/>
      <c r="H638" s="250">
        <v>1</v>
      </c>
      <c r="I638" s="251"/>
      <c r="J638" s="247"/>
      <c r="K638" s="247"/>
      <c r="L638" s="252"/>
      <c r="M638" s="253"/>
      <c r="N638" s="254"/>
      <c r="O638" s="254"/>
      <c r="P638" s="254"/>
      <c r="Q638" s="254"/>
      <c r="R638" s="254"/>
      <c r="S638" s="254"/>
      <c r="T638" s="255"/>
      <c r="AT638" s="256" t="s">
        <v>164</v>
      </c>
      <c r="AU638" s="256" t="s">
        <v>82</v>
      </c>
      <c r="AV638" s="12" t="s">
        <v>82</v>
      </c>
      <c r="AW638" s="12" t="s">
        <v>35</v>
      </c>
      <c r="AX638" s="12" t="s">
        <v>80</v>
      </c>
      <c r="AY638" s="256" t="s">
        <v>152</v>
      </c>
    </row>
    <row r="639" spans="2:65" s="1" customFormat="1" ht="25.5" customHeight="1">
      <c r="B639" s="46"/>
      <c r="C639" s="221" t="s">
        <v>889</v>
      </c>
      <c r="D639" s="221" t="s">
        <v>155</v>
      </c>
      <c r="E639" s="222" t="s">
        <v>890</v>
      </c>
      <c r="F639" s="223" t="s">
        <v>868</v>
      </c>
      <c r="G639" s="224" t="s">
        <v>804</v>
      </c>
      <c r="H639" s="225">
        <v>1</v>
      </c>
      <c r="I639" s="226"/>
      <c r="J639" s="227">
        <f>ROUND(I639*H639,2)</f>
        <v>0</v>
      </c>
      <c r="K639" s="223" t="s">
        <v>21</v>
      </c>
      <c r="L639" s="72"/>
      <c r="M639" s="228" t="s">
        <v>21</v>
      </c>
      <c r="N639" s="229" t="s">
        <v>43</v>
      </c>
      <c r="O639" s="47"/>
      <c r="P639" s="230">
        <f>O639*H639</f>
        <v>0</v>
      </c>
      <c r="Q639" s="230">
        <v>0.05</v>
      </c>
      <c r="R639" s="230">
        <f>Q639*H639</f>
        <v>0.05</v>
      </c>
      <c r="S639" s="230">
        <v>0</v>
      </c>
      <c r="T639" s="231">
        <f>S639*H639</f>
        <v>0</v>
      </c>
      <c r="AR639" s="24" t="s">
        <v>275</v>
      </c>
      <c r="AT639" s="24" t="s">
        <v>155</v>
      </c>
      <c r="AU639" s="24" t="s">
        <v>82</v>
      </c>
      <c r="AY639" s="24" t="s">
        <v>152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24" t="s">
        <v>80</v>
      </c>
      <c r="BK639" s="232">
        <f>ROUND(I639*H639,2)</f>
        <v>0</v>
      </c>
      <c r="BL639" s="24" t="s">
        <v>275</v>
      </c>
      <c r="BM639" s="24" t="s">
        <v>891</v>
      </c>
    </row>
    <row r="640" spans="2:51" s="11" customFormat="1" ht="13.5">
      <c r="B640" s="236"/>
      <c r="C640" s="237"/>
      <c r="D640" s="233" t="s">
        <v>164</v>
      </c>
      <c r="E640" s="238" t="s">
        <v>21</v>
      </c>
      <c r="F640" s="239" t="s">
        <v>860</v>
      </c>
      <c r="G640" s="237"/>
      <c r="H640" s="238" t="s">
        <v>21</v>
      </c>
      <c r="I640" s="240"/>
      <c r="J640" s="237"/>
      <c r="K640" s="237"/>
      <c r="L640" s="241"/>
      <c r="M640" s="242"/>
      <c r="N640" s="243"/>
      <c r="O640" s="243"/>
      <c r="P640" s="243"/>
      <c r="Q640" s="243"/>
      <c r="R640" s="243"/>
      <c r="S640" s="243"/>
      <c r="T640" s="244"/>
      <c r="AT640" s="245" t="s">
        <v>164</v>
      </c>
      <c r="AU640" s="245" t="s">
        <v>82</v>
      </c>
      <c r="AV640" s="11" t="s">
        <v>80</v>
      </c>
      <c r="AW640" s="11" t="s">
        <v>35</v>
      </c>
      <c r="AX640" s="11" t="s">
        <v>72</v>
      </c>
      <c r="AY640" s="245" t="s">
        <v>152</v>
      </c>
    </row>
    <row r="641" spans="2:51" s="11" customFormat="1" ht="13.5">
      <c r="B641" s="236"/>
      <c r="C641" s="237"/>
      <c r="D641" s="233" t="s">
        <v>164</v>
      </c>
      <c r="E641" s="238" t="s">
        <v>21</v>
      </c>
      <c r="F641" s="239" t="s">
        <v>820</v>
      </c>
      <c r="G641" s="237"/>
      <c r="H641" s="238" t="s">
        <v>21</v>
      </c>
      <c r="I641" s="240"/>
      <c r="J641" s="237"/>
      <c r="K641" s="237"/>
      <c r="L641" s="241"/>
      <c r="M641" s="242"/>
      <c r="N641" s="243"/>
      <c r="O641" s="243"/>
      <c r="P641" s="243"/>
      <c r="Q641" s="243"/>
      <c r="R641" s="243"/>
      <c r="S641" s="243"/>
      <c r="T641" s="244"/>
      <c r="AT641" s="245" t="s">
        <v>164</v>
      </c>
      <c r="AU641" s="245" t="s">
        <v>82</v>
      </c>
      <c r="AV641" s="11" t="s">
        <v>80</v>
      </c>
      <c r="AW641" s="11" t="s">
        <v>35</v>
      </c>
      <c r="AX641" s="11" t="s">
        <v>72</v>
      </c>
      <c r="AY641" s="245" t="s">
        <v>152</v>
      </c>
    </row>
    <row r="642" spans="2:51" s="11" customFormat="1" ht="13.5">
      <c r="B642" s="236"/>
      <c r="C642" s="237"/>
      <c r="D642" s="233" t="s">
        <v>164</v>
      </c>
      <c r="E642" s="238" t="s">
        <v>21</v>
      </c>
      <c r="F642" s="239" t="s">
        <v>870</v>
      </c>
      <c r="G642" s="237"/>
      <c r="H642" s="238" t="s">
        <v>21</v>
      </c>
      <c r="I642" s="240"/>
      <c r="J642" s="237"/>
      <c r="K642" s="237"/>
      <c r="L642" s="241"/>
      <c r="M642" s="242"/>
      <c r="N642" s="243"/>
      <c r="O642" s="243"/>
      <c r="P642" s="243"/>
      <c r="Q642" s="243"/>
      <c r="R642" s="243"/>
      <c r="S642" s="243"/>
      <c r="T642" s="244"/>
      <c r="AT642" s="245" t="s">
        <v>164</v>
      </c>
      <c r="AU642" s="245" t="s">
        <v>82</v>
      </c>
      <c r="AV642" s="11" t="s">
        <v>80</v>
      </c>
      <c r="AW642" s="11" t="s">
        <v>35</v>
      </c>
      <c r="AX642" s="11" t="s">
        <v>72</v>
      </c>
      <c r="AY642" s="245" t="s">
        <v>152</v>
      </c>
    </row>
    <row r="643" spans="2:51" s="12" customFormat="1" ht="13.5">
      <c r="B643" s="246"/>
      <c r="C643" s="247"/>
      <c r="D643" s="233" t="s">
        <v>164</v>
      </c>
      <c r="E643" s="248" t="s">
        <v>21</v>
      </c>
      <c r="F643" s="249" t="s">
        <v>888</v>
      </c>
      <c r="G643" s="247"/>
      <c r="H643" s="250">
        <v>1</v>
      </c>
      <c r="I643" s="251"/>
      <c r="J643" s="247"/>
      <c r="K643" s="247"/>
      <c r="L643" s="252"/>
      <c r="M643" s="253"/>
      <c r="N643" s="254"/>
      <c r="O643" s="254"/>
      <c r="P643" s="254"/>
      <c r="Q643" s="254"/>
      <c r="R643" s="254"/>
      <c r="S643" s="254"/>
      <c r="T643" s="255"/>
      <c r="AT643" s="256" t="s">
        <v>164</v>
      </c>
      <c r="AU643" s="256" t="s">
        <v>82</v>
      </c>
      <c r="AV643" s="12" t="s">
        <v>82</v>
      </c>
      <c r="AW643" s="12" t="s">
        <v>35</v>
      </c>
      <c r="AX643" s="12" t="s">
        <v>80</v>
      </c>
      <c r="AY643" s="256" t="s">
        <v>152</v>
      </c>
    </row>
    <row r="644" spans="2:65" s="1" customFormat="1" ht="25.5" customHeight="1">
      <c r="B644" s="46"/>
      <c r="C644" s="221" t="s">
        <v>892</v>
      </c>
      <c r="D644" s="221" t="s">
        <v>155</v>
      </c>
      <c r="E644" s="222" t="s">
        <v>893</v>
      </c>
      <c r="F644" s="223" t="s">
        <v>894</v>
      </c>
      <c r="G644" s="224" t="s">
        <v>804</v>
      </c>
      <c r="H644" s="225">
        <v>5</v>
      </c>
      <c r="I644" s="226"/>
      <c r="J644" s="227">
        <f>ROUND(I644*H644,2)</f>
        <v>0</v>
      </c>
      <c r="K644" s="223" t="s">
        <v>21</v>
      </c>
      <c r="L644" s="72"/>
      <c r="M644" s="228" t="s">
        <v>21</v>
      </c>
      <c r="N644" s="229" t="s">
        <v>43</v>
      </c>
      <c r="O644" s="47"/>
      <c r="P644" s="230">
        <f>O644*H644</f>
        <v>0</v>
      </c>
      <c r="Q644" s="230">
        <v>0.02</v>
      </c>
      <c r="R644" s="230">
        <f>Q644*H644</f>
        <v>0.1</v>
      </c>
      <c r="S644" s="230">
        <v>0</v>
      </c>
      <c r="T644" s="231">
        <f>S644*H644</f>
        <v>0</v>
      </c>
      <c r="AR644" s="24" t="s">
        <v>275</v>
      </c>
      <c r="AT644" s="24" t="s">
        <v>155</v>
      </c>
      <c r="AU644" s="24" t="s">
        <v>82</v>
      </c>
      <c r="AY644" s="24" t="s">
        <v>152</v>
      </c>
      <c r="BE644" s="232">
        <f>IF(N644="základní",J644,0)</f>
        <v>0</v>
      </c>
      <c r="BF644" s="232">
        <f>IF(N644="snížená",J644,0)</f>
        <v>0</v>
      </c>
      <c r="BG644" s="232">
        <f>IF(N644="zákl. přenesená",J644,0)</f>
        <v>0</v>
      </c>
      <c r="BH644" s="232">
        <f>IF(N644="sníž. přenesená",J644,0)</f>
        <v>0</v>
      </c>
      <c r="BI644" s="232">
        <f>IF(N644="nulová",J644,0)</f>
        <v>0</v>
      </c>
      <c r="BJ644" s="24" t="s">
        <v>80</v>
      </c>
      <c r="BK644" s="232">
        <f>ROUND(I644*H644,2)</f>
        <v>0</v>
      </c>
      <c r="BL644" s="24" t="s">
        <v>275</v>
      </c>
      <c r="BM644" s="24" t="s">
        <v>895</v>
      </c>
    </row>
    <row r="645" spans="2:51" s="11" customFormat="1" ht="13.5">
      <c r="B645" s="236"/>
      <c r="C645" s="237"/>
      <c r="D645" s="233" t="s">
        <v>164</v>
      </c>
      <c r="E645" s="238" t="s">
        <v>21</v>
      </c>
      <c r="F645" s="239" t="s">
        <v>860</v>
      </c>
      <c r="G645" s="237"/>
      <c r="H645" s="238" t="s">
        <v>21</v>
      </c>
      <c r="I645" s="240"/>
      <c r="J645" s="237"/>
      <c r="K645" s="237"/>
      <c r="L645" s="241"/>
      <c r="M645" s="242"/>
      <c r="N645" s="243"/>
      <c r="O645" s="243"/>
      <c r="P645" s="243"/>
      <c r="Q645" s="243"/>
      <c r="R645" s="243"/>
      <c r="S645" s="243"/>
      <c r="T645" s="244"/>
      <c r="AT645" s="245" t="s">
        <v>164</v>
      </c>
      <c r="AU645" s="245" t="s">
        <v>82</v>
      </c>
      <c r="AV645" s="11" t="s">
        <v>80</v>
      </c>
      <c r="AW645" s="11" t="s">
        <v>35</v>
      </c>
      <c r="AX645" s="11" t="s">
        <v>72</v>
      </c>
      <c r="AY645" s="245" t="s">
        <v>152</v>
      </c>
    </row>
    <row r="646" spans="2:51" s="11" customFormat="1" ht="13.5">
      <c r="B646" s="236"/>
      <c r="C646" s="237"/>
      <c r="D646" s="233" t="s">
        <v>164</v>
      </c>
      <c r="E646" s="238" t="s">
        <v>21</v>
      </c>
      <c r="F646" s="239" t="s">
        <v>820</v>
      </c>
      <c r="G646" s="237"/>
      <c r="H646" s="238" t="s">
        <v>21</v>
      </c>
      <c r="I646" s="240"/>
      <c r="J646" s="237"/>
      <c r="K646" s="237"/>
      <c r="L646" s="241"/>
      <c r="M646" s="242"/>
      <c r="N646" s="243"/>
      <c r="O646" s="243"/>
      <c r="P646" s="243"/>
      <c r="Q646" s="243"/>
      <c r="R646" s="243"/>
      <c r="S646" s="243"/>
      <c r="T646" s="244"/>
      <c r="AT646" s="245" t="s">
        <v>164</v>
      </c>
      <c r="AU646" s="245" t="s">
        <v>82</v>
      </c>
      <c r="AV646" s="11" t="s">
        <v>80</v>
      </c>
      <c r="AW646" s="11" t="s">
        <v>35</v>
      </c>
      <c r="AX646" s="11" t="s">
        <v>72</v>
      </c>
      <c r="AY646" s="245" t="s">
        <v>152</v>
      </c>
    </row>
    <row r="647" spans="2:51" s="11" customFormat="1" ht="13.5">
      <c r="B647" s="236"/>
      <c r="C647" s="237"/>
      <c r="D647" s="233" t="s">
        <v>164</v>
      </c>
      <c r="E647" s="238" t="s">
        <v>21</v>
      </c>
      <c r="F647" s="239" t="s">
        <v>861</v>
      </c>
      <c r="G647" s="237"/>
      <c r="H647" s="238" t="s">
        <v>21</v>
      </c>
      <c r="I647" s="240"/>
      <c r="J647" s="237"/>
      <c r="K647" s="237"/>
      <c r="L647" s="241"/>
      <c r="M647" s="242"/>
      <c r="N647" s="243"/>
      <c r="O647" s="243"/>
      <c r="P647" s="243"/>
      <c r="Q647" s="243"/>
      <c r="R647" s="243"/>
      <c r="S647" s="243"/>
      <c r="T647" s="244"/>
      <c r="AT647" s="245" t="s">
        <v>164</v>
      </c>
      <c r="AU647" s="245" t="s">
        <v>82</v>
      </c>
      <c r="AV647" s="11" t="s">
        <v>80</v>
      </c>
      <c r="AW647" s="11" t="s">
        <v>35</v>
      </c>
      <c r="AX647" s="11" t="s">
        <v>72</v>
      </c>
      <c r="AY647" s="245" t="s">
        <v>152</v>
      </c>
    </row>
    <row r="648" spans="2:51" s="12" customFormat="1" ht="13.5">
      <c r="B648" s="246"/>
      <c r="C648" s="247"/>
      <c r="D648" s="233" t="s">
        <v>164</v>
      </c>
      <c r="E648" s="248" t="s">
        <v>21</v>
      </c>
      <c r="F648" s="249" t="s">
        <v>896</v>
      </c>
      <c r="G648" s="247"/>
      <c r="H648" s="250">
        <v>5</v>
      </c>
      <c r="I648" s="251"/>
      <c r="J648" s="247"/>
      <c r="K648" s="247"/>
      <c r="L648" s="252"/>
      <c r="M648" s="253"/>
      <c r="N648" s="254"/>
      <c r="O648" s="254"/>
      <c r="P648" s="254"/>
      <c r="Q648" s="254"/>
      <c r="R648" s="254"/>
      <c r="S648" s="254"/>
      <c r="T648" s="255"/>
      <c r="AT648" s="256" t="s">
        <v>164</v>
      </c>
      <c r="AU648" s="256" t="s">
        <v>82</v>
      </c>
      <c r="AV648" s="12" t="s">
        <v>82</v>
      </c>
      <c r="AW648" s="12" t="s">
        <v>35</v>
      </c>
      <c r="AX648" s="12" t="s">
        <v>80</v>
      </c>
      <c r="AY648" s="256" t="s">
        <v>152</v>
      </c>
    </row>
    <row r="649" spans="2:65" s="1" customFormat="1" ht="25.5" customHeight="1">
      <c r="B649" s="46"/>
      <c r="C649" s="221" t="s">
        <v>897</v>
      </c>
      <c r="D649" s="221" t="s">
        <v>155</v>
      </c>
      <c r="E649" s="222" t="s">
        <v>898</v>
      </c>
      <c r="F649" s="223" t="s">
        <v>899</v>
      </c>
      <c r="G649" s="224" t="s">
        <v>804</v>
      </c>
      <c r="H649" s="225">
        <v>3</v>
      </c>
      <c r="I649" s="226"/>
      <c r="J649" s="227">
        <f>ROUND(I649*H649,2)</f>
        <v>0</v>
      </c>
      <c r="K649" s="223" t="s">
        <v>21</v>
      </c>
      <c r="L649" s="72"/>
      <c r="M649" s="228" t="s">
        <v>21</v>
      </c>
      <c r="N649" s="229" t="s">
        <v>43</v>
      </c>
      <c r="O649" s="47"/>
      <c r="P649" s="230">
        <f>O649*H649</f>
        <v>0</v>
      </c>
      <c r="Q649" s="230">
        <v>0.03</v>
      </c>
      <c r="R649" s="230">
        <f>Q649*H649</f>
        <v>0.09</v>
      </c>
      <c r="S649" s="230">
        <v>0</v>
      </c>
      <c r="T649" s="231">
        <f>S649*H649</f>
        <v>0</v>
      </c>
      <c r="AR649" s="24" t="s">
        <v>275</v>
      </c>
      <c r="AT649" s="24" t="s">
        <v>155</v>
      </c>
      <c r="AU649" s="24" t="s">
        <v>82</v>
      </c>
      <c r="AY649" s="24" t="s">
        <v>152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24" t="s">
        <v>80</v>
      </c>
      <c r="BK649" s="232">
        <f>ROUND(I649*H649,2)</f>
        <v>0</v>
      </c>
      <c r="BL649" s="24" t="s">
        <v>275</v>
      </c>
      <c r="BM649" s="24" t="s">
        <v>900</v>
      </c>
    </row>
    <row r="650" spans="2:51" s="11" customFormat="1" ht="13.5">
      <c r="B650" s="236"/>
      <c r="C650" s="237"/>
      <c r="D650" s="233" t="s">
        <v>164</v>
      </c>
      <c r="E650" s="238" t="s">
        <v>21</v>
      </c>
      <c r="F650" s="239" t="s">
        <v>860</v>
      </c>
      <c r="G650" s="237"/>
      <c r="H650" s="238" t="s">
        <v>21</v>
      </c>
      <c r="I650" s="240"/>
      <c r="J650" s="237"/>
      <c r="K650" s="237"/>
      <c r="L650" s="241"/>
      <c r="M650" s="242"/>
      <c r="N650" s="243"/>
      <c r="O650" s="243"/>
      <c r="P650" s="243"/>
      <c r="Q650" s="243"/>
      <c r="R650" s="243"/>
      <c r="S650" s="243"/>
      <c r="T650" s="244"/>
      <c r="AT650" s="245" t="s">
        <v>164</v>
      </c>
      <c r="AU650" s="245" t="s">
        <v>82</v>
      </c>
      <c r="AV650" s="11" t="s">
        <v>80</v>
      </c>
      <c r="AW650" s="11" t="s">
        <v>35</v>
      </c>
      <c r="AX650" s="11" t="s">
        <v>72</v>
      </c>
      <c r="AY650" s="245" t="s">
        <v>152</v>
      </c>
    </row>
    <row r="651" spans="2:51" s="11" customFormat="1" ht="13.5">
      <c r="B651" s="236"/>
      <c r="C651" s="237"/>
      <c r="D651" s="233" t="s">
        <v>164</v>
      </c>
      <c r="E651" s="238" t="s">
        <v>21</v>
      </c>
      <c r="F651" s="239" t="s">
        <v>820</v>
      </c>
      <c r="G651" s="237"/>
      <c r="H651" s="238" t="s">
        <v>21</v>
      </c>
      <c r="I651" s="240"/>
      <c r="J651" s="237"/>
      <c r="K651" s="237"/>
      <c r="L651" s="241"/>
      <c r="M651" s="242"/>
      <c r="N651" s="243"/>
      <c r="O651" s="243"/>
      <c r="P651" s="243"/>
      <c r="Q651" s="243"/>
      <c r="R651" s="243"/>
      <c r="S651" s="243"/>
      <c r="T651" s="244"/>
      <c r="AT651" s="245" t="s">
        <v>164</v>
      </c>
      <c r="AU651" s="245" t="s">
        <v>82</v>
      </c>
      <c r="AV651" s="11" t="s">
        <v>80</v>
      </c>
      <c r="AW651" s="11" t="s">
        <v>35</v>
      </c>
      <c r="AX651" s="11" t="s">
        <v>72</v>
      </c>
      <c r="AY651" s="245" t="s">
        <v>152</v>
      </c>
    </row>
    <row r="652" spans="2:51" s="11" customFormat="1" ht="13.5">
      <c r="B652" s="236"/>
      <c r="C652" s="237"/>
      <c r="D652" s="233" t="s">
        <v>164</v>
      </c>
      <c r="E652" s="238" t="s">
        <v>21</v>
      </c>
      <c r="F652" s="239" t="s">
        <v>861</v>
      </c>
      <c r="G652" s="237"/>
      <c r="H652" s="238" t="s">
        <v>21</v>
      </c>
      <c r="I652" s="240"/>
      <c r="J652" s="237"/>
      <c r="K652" s="237"/>
      <c r="L652" s="241"/>
      <c r="M652" s="242"/>
      <c r="N652" s="243"/>
      <c r="O652" s="243"/>
      <c r="P652" s="243"/>
      <c r="Q652" s="243"/>
      <c r="R652" s="243"/>
      <c r="S652" s="243"/>
      <c r="T652" s="244"/>
      <c r="AT652" s="245" t="s">
        <v>164</v>
      </c>
      <c r="AU652" s="245" t="s">
        <v>82</v>
      </c>
      <c r="AV652" s="11" t="s">
        <v>80</v>
      </c>
      <c r="AW652" s="11" t="s">
        <v>35</v>
      </c>
      <c r="AX652" s="11" t="s">
        <v>72</v>
      </c>
      <c r="AY652" s="245" t="s">
        <v>152</v>
      </c>
    </row>
    <row r="653" spans="2:51" s="12" customFormat="1" ht="13.5">
      <c r="B653" s="246"/>
      <c r="C653" s="247"/>
      <c r="D653" s="233" t="s">
        <v>164</v>
      </c>
      <c r="E653" s="248" t="s">
        <v>21</v>
      </c>
      <c r="F653" s="249" t="s">
        <v>901</v>
      </c>
      <c r="G653" s="247"/>
      <c r="H653" s="250">
        <v>3</v>
      </c>
      <c r="I653" s="251"/>
      <c r="J653" s="247"/>
      <c r="K653" s="247"/>
      <c r="L653" s="252"/>
      <c r="M653" s="253"/>
      <c r="N653" s="254"/>
      <c r="O653" s="254"/>
      <c r="P653" s="254"/>
      <c r="Q653" s="254"/>
      <c r="R653" s="254"/>
      <c r="S653" s="254"/>
      <c r="T653" s="255"/>
      <c r="AT653" s="256" t="s">
        <v>164</v>
      </c>
      <c r="AU653" s="256" t="s">
        <v>82</v>
      </c>
      <c r="AV653" s="12" t="s">
        <v>82</v>
      </c>
      <c r="AW653" s="12" t="s">
        <v>35</v>
      </c>
      <c r="AX653" s="12" t="s">
        <v>80</v>
      </c>
      <c r="AY653" s="256" t="s">
        <v>152</v>
      </c>
    </row>
    <row r="654" spans="2:65" s="1" customFormat="1" ht="25.5" customHeight="1">
      <c r="B654" s="46"/>
      <c r="C654" s="221" t="s">
        <v>902</v>
      </c>
      <c r="D654" s="221" t="s">
        <v>155</v>
      </c>
      <c r="E654" s="222" t="s">
        <v>903</v>
      </c>
      <c r="F654" s="223" t="s">
        <v>904</v>
      </c>
      <c r="G654" s="224" t="s">
        <v>804</v>
      </c>
      <c r="H654" s="225">
        <v>2</v>
      </c>
      <c r="I654" s="226"/>
      <c r="J654" s="227">
        <f>ROUND(I654*H654,2)</f>
        <v>0</v>
      </c>
      <c r="K654" s="223" t="s">
        <v>21</v>
      </c>
      <c r="L654" s="72"/>
      <c r="M654" s="228" t="s">
        <v>21</v>
      </c>
      <c r="N654" s="229" t="s">
        <v>43</v>
      </c>
      <c r="O654" s="47"/>
      <c r="P654" s="230">
        <f>O654*H654</f>
        <v>0</v>
      </c>
      <c r="Q654" s="230">
        <v>0.03</v>
      </c>
      <c r="R654" s="230">
        <f>Q654*H654</f>
        <v>0.06</v>
      </c>
      <c r="S654" s="230">
        <v>0</v>
      </c>
      <c r="T654" s="231">
        <f>S654*H654</f>
        <v>0</v>
      </c>
      <c r="AR654" s="24" t="s">
        <v>275</v>
      </c>
      <c r="AT654" s="24" t="s">
        <v>155</v>
      </c>
      <c r="AU654" s="24" t="s">
        <v>82</v>
      </c>
      <c r="AY654" s="24" t="s">
        <v>152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24" t="s">
        <v>80</v>
      </c>
      <c r="BK654" s="232">
        <f>ROUND(I654*H654,2)</f>
        <v>0</v>
      </c>
      <c r="BL654" s="24" t="s">
        <v>275</v>
      </c>
      <c r="BM654" s="24" t="s">
        <v>905</v>
      </c>
    </row>
    <row r="655" spans="2:51" s="11" customFormat="1" ht="13.5">
      <c r="B655" s="236"/>
      <c r="C655" s="237"/>
      <c r="D655" s="233" t="s">
        <v>164</v>
      </c>
      <c r="E655" s="238" t="s">
        <v>21</v>
      </c>
      <c r="F655" s="239" t="s">
        <v>860</v>
      </c>
      <c r="G655" s="237"/>
      <c r="H655" s="238" t="s">
        <v>21</v>
      </c>
      <c r="I655" s="240"/>
      <c r="J655" s="237"/>
      <c r="K655" s="237"/>
      <c r="L655" s="241"/>
      <c r="M655" s="242"/>
      <c r="N655" s="243"/>
      <c r="O655" s="243"/>
      <c r="P655" s="243"/>
      <c r="Q655" s="243"/>
      <c r="R655" s="243"/>
      <c r="S655" s="243"/>
      <c r="T655" s="244"/>
      <c r="AT655" s="245" t="s">
        <v>164</v>
      </c>
      <c r="AU655" s="245" t="s">
        <v>82</v>
      </c>
      <c r="AV655" s="11" t="s">
        <v>80</v>
      </c>
      <c r="AW655" s="11" t="s">
        <v>35</v>
      </c>
      <c r="AX655" s="11" t="s">
        <v>72</v>
      </c>
      <c r="AY655" s="245" t="s">
        <v>152</v>
      </c>
    </row>
    <row r="656" spans="2:51" s="11" customFormat="1" ht="13.5">
      <c r="B656" s="236"/>
      <c r="C656" s="237"/>
      <c r="D656" s="233" t="s">
        <v>164</v>
      </c>
      <c r="E656" s="238" t="s">
        <v>21</v>
      </c>
      <c r="F656" s="239" t="s">
        <v>820</v>
      </c>
      <c r="G656" s="237"/>
      <c r="H656" s="238" t="s">
        <v>21</v>
      </c>
      <c r="I656" s="240"/>
      <c r="J656" s="237"/>
      <c r="K656" s="237"/>
      <c r="L656" s="241"/>
      <c r="M656" s="242"/>
      <c r="N656" s="243"/>
      <c r="O656" s="243"/>
      <c r="P656" s="243"/>
      <c r="Q656" s="243"/>
      <c r="R656" s="243"/>
      <c r="S656" s="243"/>
      <c r="T656" s="244"/>
      <c r="AT656" s="245" t="s">
        <v>164</v>
      </c>
      <c r="AU656" s="245" t="s">
        <v>82</v>
      </c>
      <c r="AV656" s="11" t="s">
        <v>80</v>
      </c>
      <c r="AW656" s="11" t="s">
        <v>35</v>
      </c>
      <c r="AX656" s="11" t="s">
        <v>72</v>
      </c>
      <c r="AY656" s="245" t="s">
        <v>152</v>
      </c>
    </row>
    <row r="657" spans="2:51" s="11" customFormat="1" ht="13.5">
      <c r="B657" s="236"/>
      <c r="C657" s="237"/>
      <c r="D657" s="233" t="s">
        <v>164</v>
      </c>
      <c r="E657" s="238" t="s">
        <v>21</v>
      </c>
      <c r="F657" s="239" t="s">
        <v>861</v>
      </c>
      <c r="G657" s="237"/>
      <c r="H657" s="238" t="s">
        <v>21</v>
      </c>
      <c r="I657" s="240"/>
      <c r="J657" s="237"/>
      <c r="K657" s="237"/>
      <c r="L657" s="241"/>
      <c r="M657" s="242"/>
      <c r="N657" s="243"/>
      <c r="O657" s="243"/>
      <c r="P657" s="243"/>
      <c r="Q657" s="243"/>
      <c r="R657" s="243"/>
      <c r="S657" s="243"/>
      <c r="T657" s="244"/>
      <c r="AT657" s="245" t="s">
        <v>164</v>
      </c>
      <c r="AU657" s="245" t="s">
        <v>82</v>
      </c>
      <c r="AV657" s="11" t="s">
        <v>80</v>
      </c>
      <c r="AW657" s="11" t="s">
        <v>35</v>
      </c>
      <c r="AX657" s="11" t="s">
        <v>72</v>
      </c>
      <c r="AY657" s="245" t="s">
        <v>152</v>
      </c>
    </row>
    <row r="658" spans="2:51" s="11" customFormat="1" ht="13.5">
      <c r="B658" s="236"/>
      <c r="C658" s="237"/>
      <c r="D658" s="233" t="s">
        <v>164</v>
      </c>
      <c r="E658" s="238" t="s">
        <v>21</v>
      </c>
      <c r="F658" s="239" t="s">
        <v>906</v>
      </c>
      <c r="G658" s="237"/>
      <c r="H658" s="238" t="s">
        <v>21</v>
      </c>
      <c r="I658" s="240"/>
      <c r="J658" s="237"/>
      <c r="K658" s="237"/>
      <c r="L658" s="241"/>
      <c r="M658" s="242"/>
      <c r="N658" s="243"/>
      <c r="O658" s="243"/>
      <c r="P658" s="243"/>
      <c r="Q658" s="243"/>
      <c r="R658" s="243"/>
      <c r="S658" s="243"/>
      <c r="T658" s="244"/>
      <c r="AT658" s="245" t="s">
        <v>164</v>
      </c>
      <c r="AU658" s="245" t="s">
        <v>82</v>
      </c>
      <c r="AV658" s="11" t="s">
        <v>80</v>
      </c>
      <c r="AW658" s="11" t="s">
        <v>35</v>
      </c>
      <c r="AX658" s="11" t="s">
        <v>72</v>
      </c>
      <c r="AY658" s="245" t="s">
        <v>152</v>
      </c>
    </row>
    <row r="659" spans="2:51" s="12" customFormat="1" ht="13.5">
      <c r="B659" s="246"/>
      <c r="C659" s="247"/>
      <c r="D659" s="233" t="s">
        <v>164</v>
      </c>
      <c r="E659" s="248" t="s">
        <v>21</v>
      </c>
      <c r="F659" s="249" t="s">
        <v>907</v>
      </c>
      <c r="G659" s="247"/>
      <c r="H659" s="250">
        <v>2</v>
      </c>
      <c r="I659" s="251"/>
      <c r="J659" s="247"/>
      <c r="K659" s="247"/>
      <c r="L659" s="252"/>
      <c r="M659" s="253"/>
      <c r="N659" s="254"/>
      <c r="O659" s="254"/>
      <c r="P659" s="254"/>
      <c r="Q659" s="254"/>
      <c r="R659" s="254"/>
      <c r="S659" s="254"/>
      <c r="T659" s="255"/>
      <c r="AT659" s="256" t="s">
        <v>164</v>
      </c>
      <c r="AU659" s="256" t="s">
        <v>82</v>
      </c>
      <c r="AV659" s="12" t="s">
        <v>82</v>
      </c>
      <c r="AW659" s="12" t="s">
        <v>35</v>
      </c>
      <c r="AX659" s="12" t="s">
        <v>80</v>
      </c>
      <c r="AY659" s="256" t="s">
        <v>152</v>
      </c>
    </row>
    <row r="660" spans="2:65" s="1" customFormat="1" ht="25.5" customHeight="1">
      <c r="B660" s="46"/>
      <c r="C660" s="221" t="s">
        <v>908</v>
      </c>
      <c r="D660" s="221" t="s">
        <v>155</v>
      </c>
      <c r="E660" s="222" t="s">
        <v>909</v>
      </c>
      <c r="F660" s="223" t="s">
        <v>910</v>
      </c>
      <c r="G660" s="224" t="s">
        <v>804</v>
      </c>
      <c r="H660" s="225">
        <v>1</v>
      </c>
      <c r="I660" s="226"/>
      <c r="J660" s="227">
        <f>ROUND(I660*H660,2)</f>
        <v>0</v>
      </c>
      <c r="K660" s="223" t="s">
        <v>21</v>
      </c>
      <c r="L660" s="72"/>
      <c r="M660" s="228" t="s">
        <v>21</v>
      </c>
      <c r="N660" s="229" t="s">
        <v>43</v>
      </c>
      <c r="O660" s="47"/>
      <c r="P660" s="230">
        <f>O660*H660</f>
        <v>0</v>
      </c>
      <c r="Q660" s="230">
        <v>0.06</v>
      </c>
      <c r="R660" s="230">
        <f>Q660*H660</f>
        <v>0.06</v>
      </c>
      <c r="S660" s="230">
        <v>0</v>
      </c>
      <c r="T660" s="231">
        <f>S660*H660</f>
        <v>0</v>
      </c>
      <c r="AR660" s="24" t="s">
        <v>275</v>
      </c>
      <c r="AT660" s="24" t="s">
        <v>155</v>
      </c>
      <c r="AU660" s="24" t="s">
        <v>82</v>
      </c>
      <c r="AY660" s="24" t="s">
        <v>152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24" t="s">
        <v>80</v>
      </c>
      <c r="BK660" s="232">
        <f>ROUND(I660*H660,2)</f>
        <v>0</v>
      </c>
      <c r="BL660" s="24" t="s">
        <v>275</v>
      </c>
      <c r="BM660" s="24" t="s">
        <v>911</v>
      </c>
    </row>
    <row r="661" spans="2:51" s="11" customFormat="1" ht="13.5">
      <c r="B661" s="236"/>
      <c r="C661" s="237"/>
      <c r="D661" s="233" t="s">
        <v>164</v>
      </c>
      <c r="E661" s="238" t="s">
        <v>21</v>
      </c>
      <c r="F661" s="239" t="s">
        <v>860</v>
      </c>
      <c r="G661" s="237"/>
      <c r="H661" s="238" t="s">
        <v>21</v>
      </c>
      <c r="I661" s="240"/>
      <c r="J661" s="237"/>
      <c r="K661" s="237"/>
      <c r="L661" s="241"/>
      <c r="M661" s="242"/>
      <c r="N661" s="243"/>
      <c r="O661" s="243"/>
      <c r="P661" s="243"/>
      <c r="Q661" s="243"/>
      <c r="R661" s="243"/>
      <c r="S661" s="243"/>
      <c r="T661" s="244"/>
      <c r="AT661" s="245" t="s">
        <v>164</v>
      </c>
      <c r="AU661" s="245" t="s">
        <v>82</v>
      </c>
      <c r="AV661" s="11" t="s">
        <v>80</v>
      </c>
      <c r="AW661" s="11" t="s">
        <v>35</v>
      </c>
      <c r="AX661" s="11" t="s">
        <v>72</v>
      </c>
      <c r="AY661" s="245" t="s">
        <v>152</v>
      </c>
    </row>
    <row r="662" spans="2:51" s="11" customFormat="1" ht="13.5">
      <c r="B662" s="236"/>
      <c r="C662" s="237"/>
      <c r="D662" s="233" t="s">
        <v>164</v>
      </c>
      <c r="E662" s="238" t="s">
        <v>21</v>
      </c>
      <c r="F662" s="239" t="s">
        <v>820</v>
      </c>
      <c r="G662" s="237"/>
      <c r="H662" s="238" t="s">
        <v>21</v>
      </c>
      <c r="I662" s="240"/>
      <c r="J662" s="237"/>
      <c r="K662" s="237"/>
      <c r="L662" s="241"/>
      <c r="M662" s="242"/>
      <c r="N662" s="243"/>
      <c r="O662" s="243"/>
      <c r="P662" s="243"/>
      <c r="Q662" s="243"/>
      <c r="R662" s="243"/>
      <c r="S662" s="243"/>
      <c r="T662" s="244"/>
      <c r="AT662" s="245" t="s">
        <v>164</v>
      </c>
      <c r="AU662" s="245" t="s">
        <v>82</v>
      </c>
      <c r="AV662" s="11" t="s">
        <v>80</v>
      </c>
      <c r="AW662" s="11" t="s">
        <v>35</v>
      </c>
      <c r="AX662" s="11" t="s">
        <v>72</v>
      </c>
      <c r="AY662" s="245" t="s">
        <v>152</v>
      </c>
    </row>
    <row r="663" spans="2:51" s="11" customFormat="1" ht="13.5">
      <c r="B663" s="236"/>
      <c r="C663" s="237"/>
      <c r="D663" s="233" t="s">
        <v>164</v>
      </c>
      <c r="E663" s="238" t="s">
        <v>21</v>
      </c>
      <c r="F663" s="239" t="s">
        <v>861</v>
      </c>
      <c r="G663" s="237"/>
      <c r="H663" s="238" t="s">
        <v>21</v>
      </c>
      <c r="I663" s="240"/>
      <c r="J663" s="237"/>
      <c r="K663" s="237"/>
      <c r="L663" s="241"/>
      <c r="M663" s="242"/>
      <c r="N663" s="243"/>
      <c r="O663" s="243"/>
      <c r="P663" s="243"/>
      <c r="Q663" s="243"/>
      <c r="R663" s="243"/>
      <c r="S663" s="243"/>
      <c r="T663" s="244"/>
      <c r="AT663" s="245" t="s">
        <v>164</v>
      </c>
      <c r="AU663" s="245" t="s">
        <v>82</v>
      </c>
      <c r="AV663" s="11" t="s">
        <v>80</v>
      </c>
      <c r="AW663" s="11" t="s">
        <v>35</v>
      </c>
      <c r="AX663" s="11" t="s">
        <v>72</v>
      </c>
      <c r="AY663" s="245" t="s">
        <v>152</v>
      </c>
    </row>
    <row r="664" spans="2:51" s="11" customFormat="1" ht="13.5">
      <c r="B664" s="236"/>
      <c r="C664" s="237"/>
      <c r="D664" s="233" t="s">
        <v>164</v>
      </c>
      <c r="E664" s="238" t="s">
        <v>21</v>
      </c>
      <c r="F664" s="239" t="s">
        <v>906</v>
      </c>
      <c r="G664" s="237"/>
      <c r="H664" s="238" t="s">
        <v>21</v>
      </c>
      <c r="I664" s="240"/>
      <c r="J664" s="237"/>
      <c r="K664" s="237"/>
      <c r="L664" s="241"/>
      <c r="M664" s="242"/>
      <c r="N664" s="243"/>
      <c r="O664" s="243"/>
      <c r="P664" s="243"/>
      <c r="Q664" s="243"/>
      <c r="R664" s="243"/>
      <c r="S664" s="243"/>
      <c r="T664" s="244"/>
      <c r="AT664" s="245" t="s">
        <v>164</v>
      </c>
      <c r="AU664" s="245" t="s">
        <v>82</v>
      </c>
      <c r="AV664" s="11" t="s">
        <v>80</v>
      </c>
      <c r="AW664" s="11" t="s">
        <v>35</v>
      </c>
      <c r="AX664" s="11" t="s">
        <v>72</v>
      </c>
      <c r="AY664" s="245" t="s">
        <v>152</v>
      </c>
    </row>
    <row r="665" spans="2:51" s="12" customFormat="1" ht="13.5">
      <c r="B665" s="246"/>
      <c r="C665" s="247"/>
      <c r="D665" s="233" t="s">
        <v>164</v>
      </c>
      <c r="E665" s="248" t="s">
        <v>21</v>
      </c>
      <c r="F665" s="249" t="s">
        <v>912</v>
      </c>
      <c r="G665" s="247"/>
      <c r="H665" s="250">
        <v>1</v>
      </c>
      <c r="I665" s="251"/>
      <c r="J665" s="247"/>
      <c r="K665" s="247"/>
      <c r="L665" s="252"/>
      <c r="M665" s="253"/>
      <c r="N665" s="254"/>
      <c r="O665" s="254"/>
      <c r="P665" s="254"/>
      <c r="Q665" s="254"/>
      <c r="R665" s="254"/>
      <c r="S665" s="254"/>
      <c r="T665" s="255"/>
      <c r="AT665" s="256" t="s">
        <v>164</v>
      </c>
      <c r="AU665" s="256" t="s">
        <v>82</v>
      </c>
      <c r="AV665" s="12" t="s">
        <v>82</v>
      </c>
      <c r="AW665" s="12" t="s">
        <v>35</v>
      </c>
      <c r="AX665" s="12" t="s">
        <v>80</v>
      </c>
      <c r="AY665" s="256" t="s">
        <v>152</v>
      </c>
    </row>
    <row r="666" spans="2:65" s="1" customFormat="1" ht="25.5" customHeight="1">
      <c r="B666" s="46"/>
      <c r="C666" s="221" t="s">
        <v>913</v>
      </c>
      <c r="D666" s="221" t="s">
        <v>155</v>
      </c>
      <c r="E666" s="222" t="s">
        <v>914</v>
      </c>
      <c r="F666" s="223" t="s">
        <v>915</v>
      </c>
      <c r="G666" s="224" t="s">
        <v>804</v>
      </c>
      <c r="H666" s="225">
        <v>1</v>
      </c>
      <c r="I666" s="226"/>
      <c r="J666" s="227">
        <f>ROUND(I666*H666,2)</f>
        <v>0</v>
      </c>
      <c r="K666" s="223" t="s">
        <v>21</v>
      </c>
      <c r="L666" s="72"/>
      <c r="M666" s="228" t="s">
        <v>21</v>
      </c>
      <c r="N666" s="229" t="s">
        <v>43</v>
      </c>
      <c r="O666" s="47"/>
      <c r="P666" s="230">
        <f>O666*H666</f>
        <v>0</v>
      </c>
      <c r="Q666" s="230">
        <v>0.05</v>
      </c>
      <c r="R666" s="230">
        <f>Q666*H666</f>
        <v>0.05</v>
      </c>
      <c r="S666" s="230">
        <v>0</v>
      </c>
      <c r="T666" s="231">
        <f>S666*H666</f>
        <v>0</v>
      </c>
      <c r="AR666" s="24" t="s">
        <v>275</v>
      </c>
      <c r="AT666" s="24" t="s">
        <v>155</v>
      </c>
      <c r="AU666" s="24" t="s">
        <v>82</v>
      </c>
      <c r="AY666" s="24" t="s">
        <v>152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24" t="s">
        <v>80</v>
      </c>
      <c r="BK666" s="232">
        <f>ROUND(I666*H666,2)</f>
        <v>0</v>
      </c>
      <c r="BL666" s="24" t="s">
        <v>275</v>
      </c>
      <c r="BM666" s="24" t="s">
        <v>916</v>
      </c>
    </row>
    <row r="667" spans="2:51" s="11" customFormat="1" ht="13.5">
      <c r="B667" s="236"/>
      <c r="C667" s="237"/>
      <c r="D667" s="233" t="s">
        <v>164</v>
      </c>
      <c r="E667" s="238" t="s">
        <v>21</v>
      </c>
      <c r="F667" s="239" t="s">
        <v>860</v>
      </c>
      <c r="G667" s="237"/>
      <c r="H667" s="238" t="s">
        <v>21</v>
      </c>
      <c r="I667" s="240"/>
      <c r="J667" s="237"/>
      <c r="K667" s="237"/>
      <c r="L667" s="241"/>
      <c r="M667" s="242"/>
      <c r="N667" s="243"/>
      <c r="O667" s="243"/>
      <c r="P667" s="243"/>
      <c r="Q667" s="243"/>
      <c r="R667" s="243"/>
      <c r="S667" s="243"/>
      <c r="T667" s="244"/>
      <c r="AT667" s="245" t="s">
        <v>164</v>
      </c>
      <c r="AU667" s="245" t="s">
        <v>82</v>
      </c>
      <c r="AV667" s="11" t="s">
        <v>80</v>
      </c>
      <c r="AW667" s="11" t="s">
        <v>35</v>
      </c>
      <c r="AX667" s="11" t="s">
        <v>72</v>
      </c>
      <c r="AY667" s="245" t="s">
        <v>152</v>
      </c>
    </row>
    <row r="668" spans="2:51" s="11" customFormat="1" ht="13.5">
      <c r="B668" s="236"/>
      <c r="C668" s="237"/>
      <c r="D668" s="233" t="s">
        <v>164</v>
      </c>
      <c r="E668" s="238" t="s">
        <v>21</v>
      </c>
      <c r="F668" s="239" t="s">
        <v>820</v>
      </c>
      <c r="G668" s="237"/>
      <c r="H668" s="238" t="s">
        <v>21</v>
      </c>
      <c r="I668" s="240"/>
      <c r="J668" s="237"/>
      <c r="K668" s="237"/>
      <c r="L668" s="241"/>
      <c r="M668" s="242"/>
      <c r="N668" s="243"/>
      <c r="O668" s="243"/>
      <c r="P668" s="243"/>
      <c r="Q668" s="243"/>
      <c r="R668" s="243"/>
      <c r="S668" s="243"/>
      <c r="T668" s="244"/>
      <c r="AT668" s="245" t="s">
        <v>164</v>
      </c>
      <c r="AU668" s="245" t="s">
        <v>82</v>
      </c>
      <c r="AV668" s="11" t="s">
        <v>80</v>
      </c>
      <c r="AW668" s="11" t="s">
        <v>35</v>
      </c>
      <c r="AX668" s="11" t="s">
        <v>72</v>
      </c>
      <c r="AY668" s="245" t="s">
        <v>152</v>
      </c>
    </row>
    <row r="669" spans="2:51" s="11" customFormat="1" ht="13.5">
      <c r="B669" s="236"/>
      <c r="C669" s="237"/>
      <c r="D669" s="233" t="s">
        <v>164</v>
      </c>
      <c r="E669" s="238" t="s">
        <v>21</v>
      </c>
      <c r="F669" s="239" t="s">
        <v>870</v>
      </c>
      <c r="G669" s="237"/>
      <c r="H669" s="238" t="s">
        <v>21</v>
      </c>
      <c r="I669" s="240"/>
      <c r="J669" s="237"/>
      <c r="K669" s="237"/>
      <c r="L669" s="241"/>
      <c r="M669" s="242"/>
      <c r="N669" s="243"/>
      <c r="O669" s="243"/>
      <c r="P669" s="243"/>
      <c r="Q669" s="243"/>
      <c r="R669" s="243"/>
      <c r="S669" s="243"/>
      <c r="T669" s="244"/>
      <c r="AT669" s="245" t="s">
        <v>164</v>
      </c>
      <c r="AU669" s="245" t="s">
        <v>82</v>
      </c>
      <c r="AV669" s="11" t="s">
        <v>80</v>
      </c>
      <c r="AW669" s="11" t="s">
        <v>35</v>
      </c>
      <c r="AX669" s="11" t="s">
        <v>72</v>
      </c>
      <c r="AY669" s="245" t="s">
        <v>152</v>
      </c>
    </row>
    <row r="670" spans="2:51" s="12" customFormat="1" ht="13.5">
      <c r="B670" s="246"/>
      <c r="C670" s="247"/>
      <c r="D670" s="233" t="s">
        <v>164</v>
      </c>
      <c r="E670" s="248" t="s">
        <v>21</v>
      </c>
      <c r="F670" s="249" t="s">
        <v>912</v>
      </c>
      <c r="G670" s="247"/>
      <c r="H670" s="250">
        <v>1</v>
      </c>
      <c r="I670" s="251"/>
      <c r="J670" s="247"/>
      <c r="K670" s="247"/>
      <c r="L670" s="252"/>
      <c r="M670" s="253"/>
      <c r="N670" s="254"/>
      <c r="O670" s="254"/>
      <c r="P670" s="254"/>
      <c r="Q670" s="254"/>
      <c r="R670" s="254"/>
      <c r="S670" s="254"/>
      <c r="T670" s="255"/>
      <c r="AT670" s="256" t="s">
        <v>164</v>
      </c>
      <c r="AU670" s="256" t="s">
        <v>82</v>
      </c>
      <c r="AV670" s="12" t="s">
        <v>82</v>
      </c>
      <c r="AW670" s="12" t="s">
        <v>35</v>
      </c>
      <c r="AX670" s="12" t="s">
        <v>80</v>
      </c>
      <c r="AY670" s="256" t="s">
        <v>152</v>
      </c>
    </row>
    <row r="671" spans="2:65" s="1" customFormat="1" ht="16.5" customHeight="1">
      <c r="B671" s="46"/>
      <c r="C671" s="221" t="s">
        <v>917</v>
      </c>
      <c r="D671" s="221" t="s">
        <v>155</v>
      </c>
      <c r="E671" s="222" t="s">
        <v>918</v>
      </c>
      <c r="F671" s="223" t="s">
        <v>919</v>
      </c>
      <c r="G671" s="224" t="s">
        <v>804</v>
      </c>
      <c r="H671" s="225">
        <v>1</v>
      </c>
      <c r="I671" s="226"/>
      <c r="J671" s="227">
        <f>ROUND(I671*H671,2)</f>
        <v>0</v>
      </c>
      <c r="K671" s="223" t="s">
        <v>21</v>
      </c>
      <c r="L671" s="72"/>
      <c r="M671" s="228" t="s">
        <v>21</v>
      </c>
      <c r="N671" s="229" t="s">
        <v>43</v>
      </c>
      <c r="O671" s="47"/>
      <c r="P671" s="230">
        <f>O671*H671</f>
        <v>0</v>
      </c>
      <c r="Q671" s="230">
        <v>0.03</v>
      </c>
      <c r="R671" s="230">
        <f>Q671*H671</f>
        <v>0.03</v>
      </c>
      <c r="S671" s="230">
        <v>0</v>
      </c>
      <c r="T671" s="231">
        <f>S671*H671</f>
        <v>0</v>
      </c>
      <c r="AR671" s="24" t="s">
        <v>275</v>
      </c>
      <c r="AT671" s="24" t="s">
        <v>155</v>
      </c>
      <c r="AU671" s="24" t="s">
        <v>82</v>
      </c>
      <c r="AY671" s="24" t="s">
        <v>152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24" t="s">
        <v>80</v>
      </c>
      <c r="BK671" s="232">
        <f>ROUND(I671*H671,2)</f>
        <v>0</v>
      </c>
      <c r="BL671" s="24" t="s">
        <v>275</v>
      </c>
      <c r="BM671" s="24" t="s">
        <v>920</v>
      </c>
    </row>
    <row r="672" spans="2:51" s="11" customFormat="1" ht="13.5">
      <c r="B672" s="236"/>
      <c r="C672" s="237"/>
      <c r="D672" s="233" t="s">
        <v>164</v>
      </c>
      <c r="E672" s="238" t="s">
        <v>21</v>
      </c>
      <c r="F672" s="239" t="s">
        <v>860</v>
      </c>
      <c r="G672" s="237"/>
      <c r="H672" s="238" t="s">
        <v>21</v>
      </c>
      <c r="I672" s="240"/>
      <c r="J672" s="237"/>
      <c r="K672" s="237"/>
      <c r="L672" s="241"/>
      <c r="M672" s="242"/>
      <c r="N672" s="243"/>
      <c r="O672" s="243"/>
      <c r="P672" s="243"/>
      <c r="Q672" s="243"/>
      <c r="R672" s="243"/>
      <c r="S672" s="243"/>
      <c r="T672" s="244"/>
      <c r="AT672" s="245" t="s">
        <v>164</v>
      </c>
      <c r="AU672" s="245" t="s">
        <v>82</v>
      </c>
      <c r="AV672" s="11" t="s">
        <v>80</v>
      </c>
      <c r="AW672" s="11" t="s">
        <v>35</v>
      </c>
      <c r="AX672" s="11" t="s">
        <v>72</v>
      </c>
      <c r="AY672" s="245" t="s">
        <v>152</v>
      </c>
    </row>
    <row r="673" spans="2:51" s="11" customFormat="1" ht="13.5">
      <c r="B673" s="236"/>
      <c r="C673" s="237"/>
      <c r="D673" s="233" t="s">
        <v>164</v>
      </c>
      <c r="E673" s="238" t="s">
        <v>21</v>
      </c>
      <c r="F673" s="239" t="s">
        <v>820</v>
      </c>
      <c r="G673" s="237"/>
      <c r="H673" s="238" t="s">
        <v>21</v>
      </c>
      <c r="I673" s="240"/>
      <c r="J673" s="237"/>
      <c r="K673" s="237"/>
      <c r="L673" s="241"/>
      <c r="M673" s="242"/>
      <c r="N673" s="243"/>
      <c r="O673" s="243"/>
      <c r="P673" s="243"/>
      <c r="Q673" s="243"/>
      <c r="R673" s="243"/>
      <c r="S673" s="243"/>
      <c r="T673" s="244"/>
      <c r="AT673" s="245" t="s">
        <v>164</v>
      </c>
      <c r="AU673" s="245" t="s">
        <v>82</v>
      </c>
      <c r="AV673" s="11" t="s">
        <v>80</v>
      </c>
      <c r="AW673" s="11" t="s">
        <v>35</v>
      </c>
      <c r="AX673" s="11" t="s">
        <v>72</v>
      </c>
      <c r="AY673" s="245" t="s">
        <v>152</v>
      </c>
    </row>
    <row r="674" spans="2:51" s="11" customFormat="1" ht="13.5">
      <c r="B674" s="236"/>
      <c r="C674" s="237"/>
      <c r="D674" s="233" t="s">
        <v>164</v>
      </c>
      <c r="E674" s="238" t="s">
        <v>21</v>
      </c>
      <c r="F674" s="239" t="s">
        <v>861</v>
      </c>
      <c r="G674" s="237"/>
      <c r="H674" s="238" t="s">
        <v>21</v>
      </c>
      <c r="I674" s="240"/>
      <c r="J674" s="237"/>
      <c r="K674" s="237"/>
      <c r="L674" s="241"/>
      <c r="M674" s="242"/>
      <c r="N674" s="243"/>
      <c r="O674" s="243"/>
      <c r="P674" s="243"/>
      <c r="Q674" s="243"/>
      <c r="R674" s="243"/>
      <c r="S674" s="243"/>
      <c r="T674" s="244"/>
      <c r="AT674" s="245" t="s">
        <v>164</v>
      </c>
      <c r="AU674" s="245" t="s">
        <v>82</v>
      </c>
      <c r="AV674" s="11" t="s">
        <v>80</v>
      </c>
      <c r="AW674" s="11" t="s">
        <v>35</v>
      </c>
      <c r="AX674" s="11" t="s">
        <v>72</v>
      </c>
      <c r="AY674" s="245" t="s">
        <v>152</v>
      </c>
    </row>
    <row r="675" spans="2:51" s="12" customFormat="1" ht="13.5">
      <c r="B675" s="246"/>
      <c r="C675" s="247"/>
      <c r="D675" s="233" t="s">
        <v>164</v>
      </c>
      <c r="E675" s="248" t="s">
        <v>21</v>
      </c>
      <c r="F675" s="249" t="s">
        <v>921</v>
      </c>
      <c r="G675" s="247"/>
      <c r="H675" s="250">
        <v>1</v>
      </c>
      <c r="I675" s="251"/>
      <c r="J675" s="247"/>
      <c r="K675" s="247"/>
      <c r="L675" s="252"/>
      <c r="M675" s="253"/>
      <c r="N675" s="254"/>
      <c r="O675" s="254"/>
      <c r="P675" s="254"/>
      <c r="Q675" s="254"/>
      <c r="R675" s="254"/>
      <c r="S675" s="254"/>
      <c r="T675" s="255"/>
      <c r="AT675" s="256" t="s">
        <v>164</v>
      </c>
      <c r="AU675" s="256" t="s">
        <v>82</v>
      </c>
      <c r="AV675" s="12" t="s">
        <v>82</v>
      </c>
      <c r="AW675" s="12" t="s">
        <v>35</v>
      </c>
      <c r="AX675" s="12" t="s">
        <v>80</v>
      </c>
      <c r="AY675" s="256" t="s">
        <v>152</v>
      </c>
    </row>
    <row r="676" spans="2:65" s="1" customFormat="1" ht="16.5" customHeight="1">
      <c r="B676" s="46"/>
      <c r="C676" s="221" t="s">
        <v>922</v>
      </c>
      <c r="D676" s="221" t="s">
        <v>155</v>
      </c>
      <c r="E676" s="222" t="s">
        <v>923</v>
      </c>
      <c r="F676" s="223" t="s">
        <v>924</v>
      </c>
      <c r="G676" s="224" t="s">
        <v>804</v>
      </c>
      <c r="H676" s="225">
        <v>2</v>
      </c>
      <c r="I676" s="226"/>
      <c r="J676" s="227">
        <f>ROUND(I676*H676,2)</f>
        <v>0</v>
      </c>
      <c r="K676" s="223" t="s">
        <v>21</v>
      </c>
      <c r="L676" s="72"/>
      <c r="M676" s="228" t="s">
        <v>21</v>
      </c>
      <c r="N676" s="229" t="s">
        <v>43</v>
      </c>
      <c r="O676" s="47"/>
      <c r="P676" s="230">
        <f>O676*H676</f>
        <v>0</v>
      </c>
      <c r="Q676" s="230">
        <v>0.03</v>
      </c>
      <c r="R676" s="230">
        <f>Q676*H676</f>
        <v>0.06</v>
      </c>
      <c r="S676" s="230">
        <v>0</v>
      </c>
      <c r="T676" s="231">
        <f>S676*H676</f>
        <v>0</v>
      </c>
      <c r="AR676" s="24" t="s">
        <v>275</v>
      </c>
      <c r="AT676" s="24" t="s">
        <v>155</v>
      </c>
      <c r="AU676" s="24" t="s">
        <v>82</v>
      </c>
      <c r="AY676" s="24" t="s">
        <v>152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24" t="s">
        <v>80</v>
      </c>
      <c r="BK676" s="232">
        <f>ROUND(I676*H676,2)</f>
        <v>0</v>
      </c>
      <c r="BL676" s="24" t="s">
        <v>275</v>
      </c>
      <c r="BM676" s="24" t="s">
        <v>925</v>
      </c>
    </row>
    <row r="677" spans="2:51" s="11" customFormat="1" ht="13.5">
      <c r="B677" s="236"/>
      <c r="C677" s="237"/>
      <c r="D677" s="233" t="s">
        <v>164</v>
      </c>
      <c r="E677" s="238" t="s">
        <v>21</v>
      </c>
      <c r="F677" s="239" t="s">
        <v>860</v>
      </c>
      <c r="G677" s="237"/>
      <c r="H677" s="238" t="s">
        <v>21</v>
      </c>
      <c r="I677" s="240"/>
      <c r="J677" s="237"/>
      <c r="K677" s="237"/>
      <c r="L677" s="241"/>
      <c r="M677" s="242"/>
      <c r="N677" s="243"/>
      <c r="O677" s="243"/>
      <c r="P677" s="243"/>
      <c r="Q677" s="243"/>
      <c r="R677" s="243"/>
      <c r="S677" s="243"/>
      <c r="T677" s="244"/>
      <c r="AT677" s="245" t="s">
        <v>164</v>
      </c>
      <c r="AU677" s="245" t="s">
        <v>82</v>
      </c>
      <c r="AV677" s="11" t="s">
        <v>80</v>
      </c>
      <c r="AW677" s="11" t="s">
        <v>35</v>
      </c>
      <c r="AX677" s="11" t="s">
        <v>72</v>
      </c>
      <c r="AY677" s="245" t="s">
        <v>152</v>
      </c>
    </row>
    <row r="678" spans="2:51" s="11" customFormat="1" ht="13.5">
      <c r="B678" s="236"/>
      <c r="C678" s="237"/>
      <c r="D678" s="233" t="s">
        <v>164</v>
      </c>
      <c r="E678" s="238" t="s">
        <v>21</v>
      </c>
      <c r="F678" s="239" t="s">
        <v>820</v>
      </c>
      <c r="G678" s="237"/>
      <c r="H678" s="238" t="s">
        <v>21</v>
      </c>
      <c r="I678" s="240"/>
      <c r="J678" s="237"/>
      <c r="K678" s="237"/>
      <c r="L678" s="241"/>
      <c r="M678" s="242"/>
      <c r="N678" s="243"/>
      <c r="O678" s="243"/>
      <c r="P678" s="243"/>
      <c r="Q678" s="243"/>
      <c r="R678" s="243"/>
      <c r="S678" s="243"/>
      <c r="T678" s="244"/>
      <c r="AT678" s="245" t="s">
        <v>164</v>
      </c>
      <c r="AU678" s="245" t="s">
        <v>82</v>
      </c>
      <c r="AV678" s="11" t="s">
        <v>80</v>
      </c>
      <c r="AW678" s="11" t="s">
        <v>35</v>
      </c>
      <c r="AX678" s="11" t="s">
        <v>72</v>
      </c>
      <c r="AY678" s="245" t="s">
        <v>152</v>
      </c>
    </row>
    <row r="679" spans="2:51" s="11" customFormat="1" ht="13.5">
      <c r="B679" s="236"/>
      <c r="C679" s="237"/>
      <c r="D679" s="233" t="s">
        <v>164</v>
      </c>
      <c r="E679" s="238" t="s">
        <v>21</v>
      </c>
      <c r="F679" s="239" t="s">
        <v>861</v>
      </c>
      <c r="G679" s="237"/>
      <c r="H679" s="238" t="s">
        <v>21</v>
      </c>
      <c r="I679" s="240"/>
      <c r="J679" s="237"/>
      <c r="K679" s="237"/>
      <c r="L679" s="241"/>
      <c r="M679" s="242"/>
      <c r="N679" s="243"/>
      <c r="O679" s="243"/>
      <c r="P679" s="243"/>
      <c r="Q679" s="243"/>
      <c r="R679" s="243"/>
      <c r="S679" s="243"/>
      <c r="T679" s="244"/>
      <c r="AT679" s="245" t="s">
        <v>164</v>
      </c>
      <c r="AU679" s="245" t="s">
        <v>82</v>
      </c>
      <c r="AV679" s="11" t="s">
        <v>80</v>
      </c>
      <c r="AW679" s="11" t="s">
        <v>35</v>
      </c>
      <c r="AX679" s="11" t="s">
        <v>72</v>
      </c>
      <c r="AY679" s="245" t="s">
        <v>152</v>
      </c>
    </row>
    <row r="680" spans="2:51" s="12" customFormat="1" ht="13.5">
      <c r="B680" s="246"/>
      <c r="C680" s="247"/>
      <c r="D680" s="233" t="s">
        <v>164</v>
      </c>
      <c r="E680" s="248" t="s">
        <v>21</v>
      </c>
      <c r="F680" s="249" t="s">
        <v>926</v>
      </c>
      <c r="G680" s="247"/>
      <c r="H680" s="250">
        <v>2</v>
      </c>
      <c r="I680" s="251"/>
      <c r="J680" s="247"/>
      <c r="K680" s="247"/>
      <c r="L680" s="252"/>
      <c r="M680" s="253"/>
      <c r="N680" s="254"/>
      <c r="O680" s="254"/>
      <c r="P680" s="254"/>
      <c r="Q680" s="254"/>
      <c r="R680" s="254"/>
      <c r="S680" s="254"/>
      <c r="T680" s="255"/>
      <c r="AT680" s="256" t="s">
        <v>164</v>
      </c>
      <c r="AU680" s="256" t="s">
        <v>82</v>
      </c>
      <c r="AV680" s="12" t="s">
        <v>82</v>
      </c>
      <c r="AW680" s="12" t="s">
        <v>35</v>
      </c>
      <c r="AX680" s="12" t="s">
        <v>80</v>
      </c>
      <c r="AY680" s="256" t="s">
        <v>152</v>
      </c>
    </row>
    <row r="681" spans="2:65" s="1" customFormat="1" ht="16.5" customHeight="1">
      <c r="B681" s="46"/>
      <c r="C681" s="221" t="s">
        <v>927</v>
      </c>
      <c r="D681" s="221" t="s">
        <v>155</v>
      </c>
      <c r="E681" s="222" t="s">
        <v>928</v>
      </c>
      <c r="F681" s="223" t="s">
        <v>929</v>
      </c>
      <c r="G681" s="224" t="s">
        <v>804</v>
      </c>
      <c r="H681" s="225">
        <v>1</v>
      </c>
      <c r="I681" s="226"/>
      <c r="J681" s="227">
        <f>ROUND(I681*H681,2)</f>
        <v>0</v>
      </c>
      <c r="K681" s="223" t="s">
        <v>21</v>
      </c>
      <c r="L681" s="72"/>
      <c r="M681" s="228" t="s">
        <v>21</v>
      </c>
      <c r="N681" s="229" t="s">
        <v>43</v>
      </c>
      <c r="O681" s="47"/>
      <c r="P681" s="230">
        <f>O681*H681</f>
        <v>0</v>
      </c>
      <c r="Q681" s="230">
        <v>0.03</v>
      </c>
      <c r="R681" s="230">
        <f>Q681*H681</f>
        <v>0.03</v>
      </c>
      <c r="S681" s="230">
        <v>0</v>
      </c>
      <c r="T681" s="231">
        <f>S681*H681</f>
        <v>0</v>
      </c>
      <c r="AR681" s="24" t="s">
        <v>275</v>
      </c>
      <c r="AT681" s="24" t="s">
        <v>155</v>
      </c>
      <c r="AU681" s="24" t="s">
        <v>82</v>
      </c>
      <c r="AY681" s="24" t="s">
        <v>152</v>
      </c>
      <c r="BE681" s="232">
        <f>IF(N681="základní",J681,0)</f>
        <v>0</v>
      </c>
      <c r="BF681" s="232">
        <f>IF(N681="snížená",J681,0)</f>
        <v>0</v>
      </c>
      <c r="BG681" s="232">
        <f>IF(N681="zákl. přenesená",J681,0)</f>
        <v>0</v>
      </c>
      <c r="BH681" s="232">
        <f>IF(N681="sníž. přenesená",J681,0)</f>
        <v>0</v>
      </c>
      <c r="BI681" s="232">
        <f>IF(N681="nulová",J681,0)</f>
        <v>0</v>
      </c>
      <c r="BJ681" s="24" t="s">
        <v>80</v>
      </c>
      <c r="BK681" s="232">
        <f>ROUND(I681*H681,2)</f>
        <v>0</v>
      </c>
      <c r="BL681" s="24" t="s">
        <v>275</v>
      </c>
      <c r="BM681" s="24" t="s">
        <v>930</v>
      </c>
    </row>
    <row r="682" spans="2:51" s="11" customFormat="1" ht="13.5">
      <c r="B682" s="236"/>
      <c r="C682" s="237"/>
      <c r="D682" s="233" t="s">
        <v>164</v>
      </c>
      <c r="E682" s="238" t="s">
        <v>21</v>
      </c>
      <c r="F682" s="239" t="s">
        <v>860</v>
      </c>
      <c r="G682" s="237"/>
      <c r="H682" s="238" t="s">
        <v>21</v>
      </c>
      <c r="I682" s="240"/>
      <c r="J682" s="237"/>
      <c r="K682" s="237"/>
      <c r="L682" s="241"/>
      <c r="M682" s="242"/>
      <c r="N682" s="243"/>
      <c r="O682" s="243"/>
      <c r="P682" s="243"/>
      <c r="Q682" s="243"/>
      <c r="R682" s="243"/>
      <c r="S682" s="243"/>
      <c r="T682" s="244"/>
      <c r="AT682" s="245" t="s">
        <v>164</v>
      </c>
      <c r="AU682" s="245" t="s">
        <v>82</v>
      </c>
      <c r="AV682" s="11" t="s">
        <v>80</v>
      </c>
      <c r="AW682" s="11" t="s">
        <v>35</v>
      </c>
      <c r="AX682" s="11" t="s">
        <v>72</v>
      </c>
      <c r="AY682" s="245" t="s">
        <v>152</v>
      </c>
    </row>
    <row r="683" spans="2:51" s="11" customFormat="1" ht="13.5">
      <c r="B683" s="236"/>
      <c r="C683" s="237"/>
      <c r="D683" s="233" t="s">
        <v>164</v>
      </c>
      <c r="E683" s="238" t="s">
        <v>21</v>
      </c>
      <c r="F683" s="239" t="s">
        <v>820</v>
      </c>
      <c r="G683" s="237"/>
      <c r="H683" s="238" t="s">
        <v>21</v>
      </c>
      <c r="I683" s="240"/>
      <c r="J683" s="237"/>
      <c r="K683" s="237"/>
      <c r="L683" s="241"/>
      <c r="M683" s="242"/>
      <c r="N683" s="243"/>
      <c r="O683" s="243"/>
      <c r="P683" s="243"/>
      <c r="Q683" s="243"/>
      <c r="R683" s="243"/>
      <c r="S683" s="243"/>
      <c r="T683" s="244"/>
      <c r="AT683" s="245" t="s">
        <v>164</v>
      </c>
      <c r="AU683" s="245" t="s">
        <v>82</v>
      </c>
      <c r="AV683" s="11" t="s">
        <v>80</v>
      </c>
      <c r="AW683" s="11" t="s">
        <v>35</v>
      </c>
      <c r="AX683" s="11" t="s">
        <v>72</v>
      </c>
      <c r="AY683" s="245" t="s">
        <v>152</v>
      </c>
    </row>
    <row r="684" spans="2:51" s="11" customFormat="1" ht="13.5">
      <c r="B684" s="236"/>
      <c r="C684" s="237"/>
      <c r="D684" s="233" t="s">
        <v>164</v>
      </c>
      <c r="E684" s="238" t="s">
        <v>21</v>
      </c>
      <c r="F684" s="239" t="s">
        <v>861</v>
      </c>
      <c r="G684" s="237"/>
      <c r="H684" s="238" t="s">
        <v>21</v>
      </c>
      <c r="I684" s="240"/>
      <c r="J684" s="237"/>
      <c r="K684" s="237"/>
      <c r="L684" s="241"/>
      <c r="M684" s="242"/>
      <c r="N684" s="243"/>
      <c r="O684" s="243"/>
      <c r="P684" s="243"/>
      <c r="Q684" s="243"/>
      <c r="R684" s="243"/>
      <c r="S684" s="243"/>
      <c r="T684" s="244"/>
      <c r="AT684" s="245" t="s">
        <v>164</v>
      </c>
      <c r="AU684" s="245" t="s">
        <v>82</v>
      </c>
      <c r="AV684" s="11" t="s">
        <v>80</v>
      </c>
      <c r="AW684" s="11" t="s">
        <v>35</v>
      </c>
      <c r="AX684" s="11" t="s">
        <v>72</v>
      </c>
      <c r="AY684" s="245" t="s">
        <v>152</v>
      </c>
    </row>
    <row r="685" spans="2:51" s="12" customFormat="1" ht="13.5">
      <c r="B685" s="246"/>
      <c r="C685" s="247"/>
      <c r="D685" s="233" t="s">
        <v>164</v>
      </c>
      <c r="E685" s="248" t="s">
        <v>21</v>
      </c>
      <c r="F685" s="249" t="s">
        <v>931</v>
      </c>
      <c r="G685" s="247"/>
      <c r="H685" s="250">
        <v>1</v>
      </c>
      <c r="I685" s="251"/>
      <c r="J685" s="247"/>
      <c r="K685" s="247"/>
      <c r="L685" s="252"/>
      <c r="M685" s="253"/>
      <c r="N685" s="254"/>
      <c r="O685" s="254"/>
      <c r="P685" s="254"/>
      <c r="Q685" s="254"/>
      <c r="R685" s="254"/>
      <c r="S685" s="254"/>
      <c r="T685" s="255"/>
      <c r="AT685" s="256" t="s">
        <v>164</v>
      </c>
      <c r="AU685" s="256" t="s">
        <v>82</v>
      </c>
      <c r="AV685" s="12" t="s">
        <v>82</v>
      </c>
      <c r="AW685" s="12" t="s">
        <v>35</v>
      </c>
      <c r="AX685" s="12" t="s">
        <v>80</v>
      </c>
      <c r="AY685" s="256" t="s">
        <v>152</v>
      </c>
    </row>
    <row r="686" spans="2:65" s="1" customFormat="1" ht="16.5" customHeight="1">
      <c r="B686" s="46"/>
      <c r="C686" s="221" t="s">
        <v>932</v>
      </c>
      <c r="D686" s="221" t="s">
        <v>155</v>
      </c>
      <c r="E686" s="222" t="s">
        <v>933</v>
      </c>
      <c r="F686" s="223" t="s">
        <v>934</v>
      </c>
      <c r="G686" s="224" t="s">
        <v>804</v>
      </c>
      <c r="H686" s="225">
        <v>2</v>
      </c>
      <c r="I686" s="226"/>
      <c r="J686" s="227">
        <f>ROUND(I686*H686,2)</f>
        <v>0</v>
      </c>
      <c r="K686" s="223" t="s">
        <v>21</v>
      </c>
      <c r="L686" s="72"/>
      <c r="M686" s="228" t="s">
        <v>21</v>
      </c>
      <c r="N686" s="229" t="s">
        <v>43</v>
      </c>
      <c r="O686" s="47"/>
      <c r="P686" s="230">
        <f>O686*H686</f>
        <v>0</v>
      </c>
      <c r="Q686" s="230">
        <v>0.04</v>
      </c>
      <c r="R686" s="230">
        <f>Q686*H686</f>
        <v>0.08</v>
      </c>
      <c r="S686" s="230">
        <v>0</v>
      </c>
      <c r="T686" s="231">
        <f>S686*H686</f>
        <v>0</v>
      </c>
      <c r="AR686" s="24" t="s">
        <v>275</v>
      </c>
      <c r="AT686" s="24" t="s">
        <v>155</v>
      </c>
      <c r="AU686" s="24" t="s">
        <v>82</v>
      </c>
      <c r="AY686" s="24" t="s">
        <v>152</v>
      </c>
      <c r="BE686" s="232">
        <f>IF(N686="základní",J686,0)</f>
        <v>0</v>
      </c>
      <c r="BF686" s="232">
        <f>IF(N686="snížená",J686,0)</f>
        <v>0</v>
      </c>
      <c r="BG686" s="232">
        <f>IF(N686="zákl. přenesená",J686,0)</f>
        <v>0</v>
      </c>
      <c r="BH686" s="232">
        <f>IF(N686="sníž. přenesená",J686,0)</f>
        <v>0</v>
      </c>
      <c r="BI686" s="232">
        <f>IF(N686="nulová",J686,0)</f>
        <v>0</v>
      </c>
      <c r="BJ686" s="24" t="s">
        <v>80</v>
      </c>
      <c r="BK686" s="232">
        <f>ROUND(I686*H686,2)</f>
        <v>0</v>
      </c>
      <c r="BL686" s="24" t="s">
        <v>275</v>
      </c>
      <c r="BM686" s="24" t="s">
        <v>935</v>
      </c>
    </row>
    <row r="687" spans="2:51" s="11" customFormat="1" ht="13.5">
      <c r="B687" s="236"/>
      <c r="C687" s="237"/>
      <c r="D687" s="233" t="s">
        <v>164</v>
      </c>
      <c r="E687" s="238" t="s">
        <v>21</v>
      </c>
      <c r="F687" s="239" t="s">
        <v>860</v>
      </c>
      <c r="G687" s="237"/>
      <c r="H687" s="238" t="s">
        <v>21</v>
      </c>
      <c r="I687" s="240"/>
      <c r="J687" s="237"/>
      <c r="K687" s="237"/>
      <c r="L687" s="241"/>
      <c r="M687" s="242"/>
      <c r="N687" s="243"/>
      <c r="O687" s="243"/>
      <c r="P687" s="243"/>
      <c r="Q687" s="243"/>
      <c r="R687" s="243"/>
      <c r="S687" s="243"/>
      <c r="T687" s="244"/>
      <c r="AT687" s="245" t="s">
        <v>164</v>
      </c>
      <c r="AU687" s="245" t="s">
        <v>82</v>
      </c>
      <c r="AV687" s="11" t="s">
        <v>80</v>
      </c>
      <c r="AW687" s="11" t="s">
        <v>35</v>
      </c>
      <c r="AX687" s="11" t="s">
        <v>72</v>
      </c>
      <c r="AY687" s="245" t="s">
        <v>152</v>
      </c>
    </row>
    <row r="688" spans="2:51" s="11" customFormat="1" ht="13.5">
      <c r="B688" s="236"/>
      <c r="C688" s="237"/>
      <c r="D688" s="233" t="s">
        <v>164</v>
      </c>
      <c r="E688" s="238" t="s">
        <v>21</v>
      </c>
      <c r="F688" s="239" t="s">
        <v>820</v>
      </c>
      <c r="G688" s="237"/>
      <c r="H688" s="238" t="s">
        <v>21</v>
      </c>
      <c r="I688" s="240"/>
      <c r="J688" s="237"/>
      <c r="K688" s="237"/>
      <c r="L688" s="241"/>
      <c r="M688" s="242"/>
      <c r="N688" s="243"/>
      <c r="O688" s="243"/>
      <c r="P688" s="243"/>
      <c r="Q688" s="243"/>
      <c r="R688" s="243"/>
      <c r="S688" s="243"/>
      <c r="T688" s="244"/>
      <c r="AT688" s="245" t="s">
        <v>164</v>
      </c>
      <c r="AU688" s="245" t="s">
        <v>82</v>
      </c>
      <c r="AV688" s="11" t="s">
        <v>80</v>
      </c>
      <c r="AW688" s="11" t="s">
        <v>35</v>
      </c>
      <c r="AX688" s="11" t="s">
        <v>72</v>
      </c>
      <c r="AY688" s="245" t="s">
        <v>152</v>
      </c>
    </row>
    <row r="689" spans="2:51" s="11" customFormat="1" ht="13.5">
      <c r="B689" s="236"/>
      <c r="C689" s="237"/>
      <c r="D689" s="233" t="s">
        <v>164</v>
      </c>
      <c r="E689" s="238" t="s">
        <v>21</v>
      </c>
      <c r="F689" s="239" t="s">
        <v>861</v>
      </c>
      <c r="G689" s="237"/>
      <c r="H689" s="238" t="s">
        <v>21</v>
      </c>
      <c r="I689" s="240"/>
      <c r="J689" s="237"/>
      <c r="K689" s="237"/>
      <c r="L689" s="241"/>
      <c r="M689" s="242"/>
      <c r="N689" s="243"/>
      <c r="O689" s="243"/>
      <c r="P689" s="243"/>
      <c r="Q689" s="243"/>
      <c r="R689" s="243"/>
      <c r="S689" s="243"/>
      <c r="T689" s="244"/>
      <c r="AT689" s="245" t="s">
        <v>164</v>
      </c>
      <c r="AU689" s="245" t="s">
        <v>82</v>
      </c>
      <c r="AV689" s="11" t="s">
        <v>80</v>
      </c>
      <c r="AW689" s="11" t="s">
        <v>35</v>
      </c>
      <c r="AX689" s="11" t="s">
        <v>72</v>
      </c>
      <c r="AY689" s="245" t="s">
        <v>152</v>
      </c>
    </row>
    <row r="690" spans="2:51" s="12" customFormat="1" ht="13.5">
      <c r="B690" s="246"/>
      <c r="C690" s="247"/>
      <c r="D690" s="233" t="s">
        <v>164</v>
      </c>
      <c r="E690" s="248" t="s">
        <v>21</v>
      </c>
      <c r="F690" s="249" t="s">
        <v>936</v>
      </c>
      <c r="G690" s="247"/>
      <c r="H690" s="250">
        <v>2</v>
      </c>
      <c r="I690" s="251"/>
      <c r="J690" s="247"/>
      <c r="K690" s="247"/>
      <c r="L690" s="252"/>
      <c r="M690" s="253"/>
      <c r="N690" s="254"/>
      <c r="O690" s="254"/>
      <c r="P690" s="254"/>
      <c r="Q690" s="254"/>
      <c r="R690" s="254"/>
      <c r="S690" s="254"/>
      <c r="T690" s="255"/>
      <c r="AT690" s="256" t="s">
        <v>164</v>
      </c>
      <c r="AU690" s="256" t="s">
        <v>82</v>
      </c>
      <c r="AV690" s="12" t="s">
        <v>82</v>
      </c>
      <c r="AW690" s="12" t="s">
        <v>35</v>
      </c>
      <c r="AX690" s="12" t="s">
        <v>80</v>
      </c>
      <c r="AY690" s="256" t="s">
        <v>152</v>
      </c>
    </row>
    <row r="691" spans="2:65" s="1" customFormat="1" ht="25.5" customHeight="1">
      <c r="B691" s="46"/>
      <c r="C691" s="221" t="s">
        <v>937</v>
      </c>
      <c r="D691" s="221" t="s">
        <v>155</v>
      </c>
      <c r="E691" s="222" t="s">
        <v>938</v>
      </c>
      <c r="F691" s="223" t="s">
        <v>939</v>
      </c>
      <c r="G691" s="224" t="s">
        <v>804</v>
      </c>
      <c r="H691" s="225">
        <v>1</v>
      </c>
      <c r="I691" s="226"/>
      <c r="J691" s="227">
        <f>ROUND(I691*H691,2)</f>
        <v>0</v>
      </c>
      <c r="K691" s="223" t="s">
        <v>21</v>
      </c>
      <c r="L691" s="72"/>
      <c r="M691" s="228" t="s">
        <v>21</v>
      </c>
      <c r="N691" s="229" t="s">
        <v>43</v>
      </c>
      <c r="O691" s="47"/>
      <c r="P691" s="230">
        <f>O691*H691</f>
        <v>0</v>
      </c>
      <c r="Q691" s="230">
        <v>0.2</v>
      </c>
      <c r="R691" s="230">
        <f>Q691*H691</f>
        <v>0.2</v>
      </c>
      <c r="S691" s="230">
        <v>0</v>
      </c>
      <c r="T691" s="231">
        <f>S691*H691</f>
        <v>0</v>
      </c>
      <c r="AR691" s="24" t="s">
        <v>275</v>
      </c>
      <c r="AT691" s="24" t="s">
        <v>155</v>
      </c>
      <c r="AU691" s="24" t="s">
        <v>82</v>
      </c>
      <c r="AY691" s="24" t="s">
        <v>152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24" t="s">
        <v>80</v>
      </c>
      <c r="BK691" s="232">
        <f>ROUND(I691*H691,2)</f>
        <v>0</v>
      </c>
      <c r="BL691" s="24" t="s">
        <v>275</v>
      </c>
      <c r="BM691" s="24" t="s">
        <v>940</v>
      </c>
    </row>
    <row r="692" spans="2:51" s="11" customFormat="1" ht="13.5">
      <c r="B692" s="236"/>
      <c r="C692" s="237"/>
      <c r="D692" s="233" t="s">
        <v>164</v>
      </c>
      <c r="E692" s="238" t="s">
        <v>21</v>
      </c>
      <c r="F692" s="239" t="s">
        <v>941</v>
      </c>
      <c r="G692" s="237"/>
      <c r="H692" s="238" t="s">
        <v>21</v>
      </c>
      <c r="I692" s="240"/>
      <c r="J692" s="237"/>
      <c r="K692" s="237"/>
      <c r="L692" s="241"/>
      <c r="M692" s="242"/>
      <c r="N692" s="243"/>
      <c r="O692" s="243"/>
      <c r="P692" s="243"/>
      <c r="Q692" s="243"/>
      <c r="R692" s="243"/>
      <c r="S692" s="243"/>
      <c r="T692" s="244"/>
      <c r="AT692" s="245" t="s">
        <v>164</v>
      </c>
      <c r="AU692" s="245" t="s">
        <v>82</v>
      </c>
      <c r="AV692" s="11" t="s">
        <v>80</v>
      </c>
      <c r="AW692" s="11" t="s">
        <v>35</v>
      </c>
      <c r="AX692" s="11" t="s">
        <v>72</v>
      </c>
      <c r="AY692" s="245" t="s">
        <v>152</v>
      </c>
    </row>
    <row r="693" spans="2:51" s="11" customFormat="1" ht="13.5">
      <c r="B693" s="236"/>
      <c r="C693" s="237"/>
      <c r="D693" s="233" t="s">
        <v>164</v>
      </c>
      <c r="E693" s="238" t="s">
        <v>21</v>
      </c>
      <c r="F693" s="239" t="s">
        <v>820</v>
      </c>
      <c r="G693" s="237"/>
      <c r="H693" s="238" t="s">
        <v>21</v>
      </c>
      <c r="I693" s="240"/>
      <c r="J693" s="237"/>
      <c r="K693" s="237"/>
      <c r="L693" s="241"/>
      <c r="M693" s="242"/>
      <c r="N693" s="243"/>
      <c r="O693" s="243"/>
      <c r="P693" s="243"/>
      <c r="Q693" s="243"/>
      <c r="R693" s="243"/>
      <c r="S693" s="243"/>
      <c r="T693" s="244"/>
      <c r="AT693" s="245" t="s">
        <v>164</v>
      </c>
      <c r="AU693" s="245" t="s">
        <v>82</v>
      </c>
      <c r="AV693" s="11" t="s">
        <v>80</v>
      </c>
      <c r="AW693" s="11" t="s">
        <v>35</v>
      </c>
      <c r="AX693" s="11" t="s">
        <v>72</v>
      </c>
      <c r="AY693" s="245" t="s">
        <v>152</v>
      </c>
    </row>
    <row r="694" spans="2:51" s="11" customFormat="1" ht="13.5">
      <c r="B694" s="236"/>
      <c r="C694" s="237"/>
      <c r="D694" s="233" t="s">
        <v>164</v>
      </c>
      <c r="E694" s="238" t="s">
        <v>21</v>
      </c>
      <c r="F694" s="239" t="s">
        <v>861</v>
      </c>
      <c r="G694" s="237"/>
      <c r="H694" s="238" t="s">
        <v>21</v>
      </c>
      <c r="I694" s="240"/>
      <c r="J694" s="237"/>
      <c r="K694" s="237"/>
      <c r="L694" s="241"/>
      <c r="M694" s="242"/>
      <c r="N694" s="243"/>
      <c r="O694" s="243"/>
      <c r="P694" s="243"/>
      <c r="Q694" s="243"/>
      <c r="R694" s="243"/>
      <c r="S694" s="243"/>
      <c r="T694" s="244"/>
      <c r="AT694" s="245" t="s">
        <v>164</v>
      </c>
      <c r="AU694" s="245" t="s">
        <v>82</v>
      </c>
      <c r="AV694" s="11" t="s">
        <v>80</v>
      </c>
      <c r="AW694" s="11" t="s">
        <v>35</v>
      </c>
      <c r="AX694" s="11" t="s">
        <v>72</v>
      </c>
      <c r="AY694" s="245" t="s">
        <v>152</v>
      </c>
    </row>
    <row r="695" spans="2:51" s="12" customFormat="1" ht="13.5">
      <c r="B695" s="246"/>
      <c r="C695" s="247"/>
      <c r="D695" s="233" t="s">
        <v>164</v>
      </c>
      <c r="E695" s="248" t="s">
        <v>21</v>
      </c>
      <c r="F695" s="249" t="s">
        <v>942</v>
      </c>
      <c r="G695" s="247"/>
      <c r="H695" s="250">
        <v>1</v>
      </c>
      <c r="I695" s="251"/>
      <c r="J695" s="247"/>
      <c r="K695" s="247"/>
      <c r="L695" s="252"/>
      <c r="M695" s="253"/>
      <c r="N695" s="254"/>
      <c r="O695" s="254"/>
      <c r="P695" s="254"/>
      <c r="Q695" s="254"/>
      <c r="R695" s="254"/>
      <c r="S695" s="254"/>
      <c r="T695" s="255"/>
      <c r="AT695" s="256" t="s">
        <v>164</v>
      </c>
      <c r="AU695" s="256" t="s">
        <v>82</v>
      </c>
      <c r="AV695" s="12" t="s">
        <v>82</v>
      </c>
      <c r="AW695" s="12" t="s">
        <v>35</v>
      </c>
      <c r="AX695" s="12" t="s">
        <v>80</v>
      </c>
      <c r="AY695" s="256" t="s">
        <v>152</v>
      </c>
    </row>
    <row r="696" spans="2:65" s="1" customFormat="1" ht="25.5" customHeight="1">
      <c r="B696" s="46"/>
      <c r="C696" s="221" t="s">
        <v>943</v>
      </c>
      <c r="D696" s="221" t="s">
        <v>155</v>
      </c>
      <c r="E696" s="222" t="s">
        <v>944</v>
      </c>
      <c r="F696" s="223" t="s">
        <v>945</v>
      </c>
      <c r="G696" s="224" t="s">
        <v>804</v>
      </c>
      <c r="H696" s="225">
        <v>1</v>
      </c>
      <c r="I696" s="226"/>
      <c r="J696" s="227">
        <f>ROUND(I696*H696,2)</f>
        <v>0</v>
      </c>
      <c r="K696" s="223" t="s">
        <v>21</v>
      </c>
      <c r="L696" s="72"/>
      <c r="M696" s="228" t="s">
        <v>21</v>
      </c>
      <c r="N696" s="229" t="s">
        <v>43</v>
      </c>
      <c r="O696" s="47"/>
      <c r="P696" s="230">
        <f>O696*H696</f>
        <v>0</v>
      </c>
      <c r="Q696" s="230">
        <v>0.4</v>
      </c>
      <c r="R696" s="230">
        <f>Q696*H696</f>
        <v>0.4</v>
      </c>
      <c r="S696" s="230">
        <v>0</v>
      </c>
      <c r="T696" s="231">
        <f>S696*H696</f>
        <v>0</v>
      </c>
      <c r="AR696" s="24" t="s">
        <v>275</v>
      </c>
      <c r="AT696" s="24" t="s">
        <v>155</v>
      </c>
      <c r="AU696" s="24" t="s">
        <v>82</v>
      </c>
      <c r="AY696" s="24" t="s">
        <v>152</v>
      </c>
      <c r="BE696" s="232">
        <f>IF(N696="základní",J696,0)</f>
        <v>0</v>
      </c>
      <c r="BF696" s="232">
        <f>IF(N696="snížená",J696,0)</f>
        <v>0</v>
      </c>
      <c r="BG696" s="232">
        <f>IF(N696="zákl. přenesená",J696,0)</f>
        <v>0</v>
      </c>
      <c r="BH696" s="232">
        <f>IF(N696="sníž. přenesená",J696,0)</f>
        <v>0</v>
      </c>
      <c r="BI696" s="232">
        <f>IF(N696="nulová",J696,0)</f>
        <v>0</v>
      </c>
      <c r="BJ696" s="24" t="s">
        <v>80</v>
      </c>
      <c r="BK696" s="232">
        <f>ROUND(I696*H696,2)</f>
        <v>0</v>
      </c>
      <c r="BL696" s="24" t="s">
        <v>275</v>
      </c>
      <c r="BM696" s="24" t="s">
        <v>946</v>
      </c>
    </row>
    <row r="697" spans="2:51" s="11" customFormat="1" ht="13.5">
      <c r="B697" s="236"/>
      <c r="C697" s="237"/>
      <c r="D697" s="233" t="s">
        <v>164</v>
      </c>
      <c r="E697" s="238" t="s">
        <v>21</v>
      </c>
      <c r="F697" s="239" t="s">
        <v>941</v>
      </c>
      <c r="G697" s="237"/>
      <c r="H697" s="238" t="s">
        <v>21</v>
      </c>
      <c r="I697" s="240"/>
      <c r="J697" s="237"/>
      <c r="K697" s="237"/>
      <c r="L697" s="241"/>
      <c r="M697" s="242"/>
      <c r="N697" s="243"/>
      <c r="O697" s="243"/>
      <c r="P697" s="243"/>
      <c r="Q697" s="243"/>
      <c r="R697" s="243"/>
      <c r="S697" s="243"/>
      <c r="T697" s="244"/>
      <c r="AT697" s="245" t="s">
        <v>164</v>
      </c>
      <c r="AU697" s="245" t="s">
        <v>82</v>
      </c>
      <c r="AV697" s="11" t="s">
        <v>80</v>
      </c>
      <c r="AW697" s="11" t="s">
        <v>35</v>
      </c>
      <c r="AX697" s="11" t="s">
        <v>72</v>
      </c>
      <c r="AY697" s="245" t="s">
        <v>152</v>
      </c>
    </row>
    <row r="698" spans="2:51" s="11" customFormat="1" ht="13.5">
      <c r="B698" s="236"/>
      <c r="C698" s="237"/>
      <c r="D698" s="233" t="s">
        <v>164</v>
      </c>
      <c r="E698" s="238" t="s">
        <v>21</v>
      </c>
      <c r="F698" s="239" t="s">
        <v>820</v>
      </c>
      <c r="G698" s="237"/>
      <c r="H698" s="238" t="s">
        <v>21</v>
      </c>
      <c r="I698" s="240"/>
      <c r="J698" s="237"/>
      <c r="K698" s="237"/>
      <c r="L698" s="241"/>
      <c r="M698" s="242"/>
      <c r="N698" s="243"/>
      <c r="O698" s="243"/>
      <c r="P698" s="243"/>
      <c r="Q698" s="243"/>
      <c r="R698" s="243"/>
      <c r="S698" s="243"/>
      <c r="T698" s="244"/>
      <c r="AT698" s="245" t="s">
        <v>164</v>
      </c>
      <c r="AU698" s="245" t="s">
        <v>82</v>
      </c>
      <c r="AV698" s="11" t="s">
        <v>80</v>
      </c>
      <c r="AW698" s="11" t="s">
        <v>35</v>
      </c>
      <c r="AX698" s="11" t="s">
        <v>72</v>
      </c>
      <c r="AY698" s="245" t="s">
        <v>152</v>
      </c>
    </row>
    <row r="699" spans="2:51" s="11" customFormat="1" ht="13.5">
      <c r="B699" s="236"/>
      <c r="C699" s="237"/>
      <c r="D699" s="233" t="s">
        <v>164</v>
      </c>
      <c r="E699" s="238" t="s">
        <v>21</v>
      </c>
      <c r="F699" s="239" t="s">
        <v>861</v>
      </c>
      <c r="G699" s="237"/>
      <c r="H699" s="238" t="s">
        <v>21</v>
      </c>
      <c r="I699" s="240"/>
      <c r="J699" s="237"/>
      <c r="K699" s="237"/>
      <c r="L699" s="241"/>
      <c r="M699" s="242"/>
      <c r="N699" s="243"/>
      <c r="O699" s="243"/>
      <c r="P699" s="243"/>
      <c r="Q699" s="243"/>
      <c r="R699" s="243"/>
      <c r="S699" s="243"/>
      <c r="T699" s="244"/>
      <c r="AT699" s="245" t="s">
        <v>164</v>
      </c>
      <c r="AU699" s="245" t="s">
        <v>82</v>
      </c>
      <c r="AV699" s="11" t="s">
        <v>80</v>
      </c>
      <c r="AW699" s="11" t="s">
        <v>35</v>
      </c>
      <c r="AX699" s="11" t="s">
        <v>72</v>
      </c>
      <c r="AY699" s="245" t="s">
        <v>152</v>
      </c>
    </row>
    <row r="700" spans="2:51" s="12" customFormat="1" ht="13.5">
      <c r="B700" s="246"/>
      <c r="C700" s="247"/>
      <c r="D700" s="233" t="s">
        <v>164</v>
      </c>
      <c r="E700" s="248" t="s">
        <v>21</v>
      </c>
      <c r="F700" s="249" t="s">
        <v>947</v>
      </c>
      <c r="G700" s="247"/>
      <c r="H700" s="250">
        <v>1</v>
      </c>
      <c r="I700" s="251"/>
      <c r="J700" s="247"/>
      <c r="K700" s="247"/>
      <c r="L700" s="252"/>
      <c r="M700" s="253"/>
      <c r="N700" s="254"/>
      <c r="O700" s="254"/>
      <c r="P700" s="254"/>
      <c r="Q700" s="254"/>
      <c r="R700" s="254"/>
      <c r="S700" s="254"/>
      <c r="T700" s="255"/>
      <c r="AT700" s="256" t="s">
        <v>164</v>
      </c>
      <c r="AU700" s="256" t="s">
        <v>82</v>
      </c>
      <c r="AV700" s="12" t="s">
        <v>82</v>
      </c>
      <c r="AW700" s="12" t="s">
        <v>35</v>
      </c>
      <c r="AX700" s="12" t="s">
        <v>80</v>
      </c>
      <c r="AY700" s="256" t="s">
        <v>152</v>
      </c>
    </row>
    <row r="701" spans="2:65" s="1" customFormat="1" ht="25.5" customHeight="1">
      <c r="B701" s="46"/>
      <c r="C701" s="221" t="s">
        <v>948</v>
      </c>
      <c r="D701" s="221" t="s">
        <v>155</v>
      </c>
      <c r="E701" s="222" t="s">
        <v>949</v>
      </c>
      <c r="F701" s="223" t="s">
        <v>950</v>
      </c>
      <c r="G701" s="224" t="s">
        <v>804</v>
      </c>
      <c r="H701" s="225">
        <v>1</v>
      </c>
      <c r="I701" s="226"/>
      <c r="J701" s="227">
        <f>ROUND(I701*H701,2)</f>
        <v>0</v>
      </c>
      <c r="K701" s="223" t="s">
        <v>21</v>
      </c>
      <c r="L701" s="72"/>
      <c r="M701" s="228" t="s">
        <v>21</v>
      </c>
      <c r="N701" s="229" t="s">
        <v>43</v>
      </c>
      <c r="O701" s="47"/>
      <c r="P701" s="230">
        <f>O701*H701</f>
        <v>0</v>
      </c>
      <c r="Q701" s="230">
        <v>0.4</v>
      </c>
      <c r="R701" s="230">
        <f>Q701*H701</f>
        <v>0.4</v>
      </c>
      <c r="S701" s="230">
        <v>0</v>
      </c>
      <c r="T701" s="231">
        <f>S701*H701</f>
        <v>0</v>
      </c>
      <c r="AR701" s="24" t="s">
        <v>275</v>
      </c>
      <c r="AT701" s="24" t="s">
        <v>155</v>
      </c>
      <c r="AU701" s="24" t="s">
        <v>82</v>
      </c>
      <c r="AY701" s="24" t="s">
        <v>152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24" t="s">
        <v>80</v>
      </c>
      <c r="BK701" s="232">
        <f>ROUND(I701*H701,2)</f>
        <v>0</v>
      </c>
      <c r="BL701" s="24" t="s">
        <v>275</v>
      </c>
      <c r="BM701" s="24" t="s">
        <v>951</v>
      </c>
    </row>
    <row r="702" spans="2:51" s="11" customFormat="1" ht="13.5">
      <c r="B702" s="236"/>
      <c r="C702" s="237"/>
      <c r="D702" s="233" t="s">
        <v>164</v>
      </c>
      <c r="E702" s="238" t="s">
        <v>21</v>
      </c>
      <c r="F702" s="239" t="s">
        <v>941</v>
      </c>
      <c r="G702" s="237"/>
      <c r="H702" s="238" t="s">
        <v>21</v>
      </c>
      <c r="I702" s="240"/>
      <c r="J702" s="237"/>
      <c r="K702" s="237"/>
      <c r="L702" s="241"/>
      <c r="M702" s="242"/>
      <c r="N702" s="243"/>
      <c r="O702" s="243"/>
      <c r="P702" s="243"/>
      <c r="Q702" s="243"/>
      <c r="R702" s="243"/>
      <c r="S702" s="243"/>
      <c r="T702" s="244"/>
      <c r="AT702" s="245" t="s">
        <v>164</v>
      </c>
      <c r="AU702" s="245" t="s">
        <v>82</v>
      </c>
      <c r="AV702" s="11" t="s">
        <v>80</v>
      </c>
      <c r="AW702" s="11" t="s">
        <v>35</v>
      </c>
      <c r="AX702" s="11" t="s">
        <v>72</v>
      </c>
      <c r="AY702" s="245" t="s">
        <v>152</v>
      </c>
    </row>
    <row r="703" spans="2:51" s="11" customFormat="1" ht="13.5">
      <c r="B703" s="236"/>
      <c r="C703" s="237"/>
      <c r="D703" s="233" t="s">
        <v>164</v>
      </c>
      <c r="E703" s="238" t="s">
        <v>21</v>
      </c>
      <c r="F703" s="239" t="s">
        <v>820</v>
      </c>
      <c r="G703" s="237"/>
      <c r="H703" s="238" t="s">
        <v>21</v>
      </c>
      <c r="I703" s="240"/>
      <c r="J703" s="237"/>
      <c r="K703" s="237"/>
      <c r="L703" s="241"/>
      <c r="M703" s="242"/>
      <c r="N703" s="243"/>
      <c r="O703" s="243"/>
      <c r="P703" s="243"/>
      <c r="Q703" s="243"/>
      <c r="R703" s="243"/>
      <c r="S703" s="243"/>
      <c r="T703" s="244"/>
      <c r="AT703" s="245" t="s">
        <v>164</v>
      </c>
      <c r="AU703" s="245" t="s">
        <v>82</v>
      </c>
      <c r="AV703" s="11" t="s">
        <v>80</v>
      </c>
      <c r="AW703" s="11" t="s">
        <v>35</v>
      </c>
      <c r="AX703" s="11" t="s">
        <v>72</v>
      </c>
      <c r="AY703" s="245" t="s">
        <v>152</v>
      </c>
    </row>
    <row r="704" spans="2:51" s="11" customFormat="1" ht="13.5">
      <c r="B704" s="236"/>
      <c r="C704" s="237"/>
      <c r="D704" s="233" t="s">
        <v>164</v>
      </c>
      <c r="E704" s="238" t="s">
        <v>21</v>
      </c>
      <c r="F704" s="239" t="s">
        <v>861</v>
      </c>
      <c r="G704" s="237"/>
      <c r="H704" s="238" t="s">
        <v>21</v>
      </c>
      <c r="I704" s="240"/>
      <c r="J704" s="237"/>
      <c r="K704" s="237"/>
      <c r="L704" s="241"/>
      <c r="M704" s="242"/>
      <c r="N704" s="243"/>
      <c r="O704" s="243"/>
      <c r="P704" s="243"/>
      <c r="Q704" s="243"/>
      <c r="R704" s="243"/>
      <c r="S704" s="243"/>
      <c r="T704" s="244"/>
      <c r="AT704" s="245" t="s">
        <v>164</v>
      </c>
      <c r="AU704" s="245" t="s">
        <v>82</v>
      </c>
      <c r="AV704" s="11" t="s">
        <v>80</v>
      </c>
      <c r="AW704" s="11" t="s">
        <v>35</v>
      </c>
      <c r="AX704" s="11" t="s">
        <v>72</v>
      </c>
      <c r="AY704" s="245" t="s">
        <v>152</v>
      </c>
    </row>
    <row r="705" spans="2:51" s="12" customFormat="1" ht="13.5">
      <c r="B705" s="246"/>
      <c r="C705" s="247"/>
      <c r="D705" s="233" t="s">
        <v>164</v>
      </c>
      <c r="E705" s="248" t="s">
        <v>21</v>
      </c>
      <c r="F705" s="249" t="s">
        <v>947</v>
      </c>
      <c r="G705" s="247"/>
      <c r="H705" s="250">
        <v>1</v>
      </c>
      <c r="I705" s="251"/>
      <c r="J705" s="247"/>
      <c r="K705" s="247"/>
      <c r="L705" s="252"/>
      <c r="M705" s="253"/>
      <c r="N705" s="254"/>
      <c r="O705" s="254"/>
      <c r="P705" s="254"/>
      <c r="Q705" s="254"/>
      <c r="R705" s="254"/>
      <c r="S705" s="254"/>
      <c r="T705" s="255"/>
      <c r="AT705" s="256" t="s">
        <v>164</v>
      </c>
      <c r="AU705" s="256" t="s">
        <v>82</v>
      </c>
      <c r="AV705" s="12" t="s">
        <v>82</v>
      </c>
      <c r="AW705" s="12" t="s">
        <v>35</v>
      </c>
      <c r="AX705" s="12" t="s">
        <v>80</v>
      </c>
      <c r="AY705" s="256" t="s">
        <v>152</v>
      </c>
    </row>
    <row r="706" spans="2:65" s="1" customFormat="1" ht="16.5" customHeight="1">
      <c r="B706" s="46"/>
      <c r="C706" s="221" t="s">
        <v>952</v>
      </c>
      <c r="D706" s="221" t="s">
        <v>155</v>
      </c>
      <c r="E706" s="222" t="s">
        <v>953</v>
      </c>
      <c r="F706" s="223" t="s">
        <v>954</v>
      </c>
      <c r="G706" s="224" t="s">
        <v>192</v>
      </c>
      <c r="H706" s="225">
        <v>22.68</v>
      </c>
      <c r="I706" s="226"/>
      <c r="J706" s="227">
        <f>ROUND(I706*H706,2)</f>
        <v>0</v>
      </c>
      <c r="K706" s="223" t="s">
        <v>21</v>
      </c>
      <c r="L706" s="72"/>
      <c r="M706" s="228" t="s">
        <v>21</v>
      </c>
      <c r="N706" s="229" t="s">
        <v>43</v>
      </c>
      <c r="O706" s="47"/>
      <c r="P706" s="230">
        <f>O706*H706</f>
        <v>0</v>
      </c>
      <c r="Q706" s="230">
        <v>0.002</v>
      </c>
      <c r="R706" s="230">
        <f>Q706*H706</f>
        <v>0.04536</v>
      </c>
      <c r="S706" s="230">
        <v>0</v>
      </c>
      <c r="T706" s="231">
        <f>S706*H706</f>
        <v>0</v>
      </c>
      <c r="AR706" s="24" t="s">
        <v>275</v>
      </c>
      <c r="AT706" s="24" t="s">
        <v>155</v>
      </c>
      <c r="AU706" s="24" t="s">
        <v>82</v>
      </c>
      <c r="AY706" s="24" t="s">
        <v>152</v>
      </c>
      <c r="BE706" s="232">
        <f>IF(N706="základní",J706,0)</f>
        <v>0</v>
      </c>
      <c r="BF706" s="232">
        <f>IF(N706="snížená",J706,0)</f>
        <v>0</v>
      </c>
      <c r="BG706" s="232">
        <f>IF(N706="zákl. přenesená",J706,0)</f>
        <v>0</v>
      </c>
      <c r="BH706" s="232">
        <f>IF(N706="sníž. přenesená",J706,0)</f>
        <v>0</v>
      </c>
      <c r="BI706" s="232">
        <f>IF(N706="nulová",J706,0)</f>
        <v>0</v>
      </c>
      <c r="BJ706" s="24" t="s">
        <v>80</v>
      </c>
      <c r="BK706" s="232">
        <f>ROUND(I706*H706,2)</f>
        <v>0</v>
      </c>
      <c r="BL706" s="24" t="s">
        <v>275</v>
      </c>
      <c r="BM706" s="24" t="s">
        <v>955</v>
      </c>
    </row>
    <row r="707" spans="2:51" s="12" customFormat="1" ht="13.5">
      <c r="B707" s="246"/>
      <c r="C707" s="247"/>
      <c r="D707" s="233" t="s">
        <v>164</v>
      </c>
      <c r="E707" s="248" t="s">
        <v>21</v>
      </c>
      <c r="F707" s="249" t="s">
        <v>956</v>
      </c>
      <c r="G707" s="247"/>
      <c r="H707" s="250">
        <v>22.68</v>
      </c>
      <c r="I707" s="251"/>
      <c r="J707" s="247"/>
      <c r="K707" s="247"/>
      <c r="L707" s="252"/>
      <c r="M707" s="253"/>
      <c r="N707" s="254"/>
      <c r="O707" s="254"/>
      <c r="P707" s="254"/>
      <c r="Q707" s="254"/>
      <c r="R707" s="254"/>
      <c r="S707" s="254"/>
      <c r="T707" s="255"/>
      <c r="AT707" s="256" t="s">
        <v>164</v>
      </c>
      <c r="AU707" s="256" t="s">
        <v>82</v>
      </c>
      <c r="AV707" s="12" t="s">
        <v>82</v>
      </c>
      <c r="AW707" s="12" t="s">
        <v>35</v>
      </c>
      <c r="AX707" s="12" t="s">
        <v>80</v>
      </c>
      <c r="AY707" s="256" t="s">
        <v>152</v>
      </c>
    </row>
    <row r="708" spans="2:65" s="1" customFormat="1" ht="16.5" customHeight="1">
      <c r="B708" s="46"/>
      <c r="C708" s="221" t="s">
        <v>957</v>
      </c>
      <c r="D708" s="221" t="s">
        <v>155</v>
      </c>
      <c r="E708" s="222" t="s">
        <v>958</v>
      </c>
      <c r="F708" s="223" t="s">
        <v>959</v>
      </c>
      <c r="G708" s="224" t="s">
        <v>158</v>
      </c>
      <c r="H708" s="225">
        <v>2.995</v>
      </c>
      <c r="I708" s="226"/>
      <c r="J708" s="227">
        <f>ROUND(I708*H708,2)</f>
        <v>0</v>
      </c>
      <c r="K708" s="223" t="s">
        <v>159</v>
      </c>
      <c r="L708" s="72"/>
      <c r="M708" s="228" t="s">
        <v>21</v>
      </c>
      <c r="N708" s="229" t="s">
        <v>43</v>
      </c>
      <c r="O708" s="47"/>
      <c r="P708" s="230">
        <f>O708*H708</f>
        <v>0</v>
      </c>
      <c r="Q708" s="230">
        <v>0</v>
      </c>
      <c r="R708" s="230">
        <f>Q708*H708</f>
        <v>0</v>
      </c>
      <c r="S708" s="230">
        <v>0</v>
      </c>
      <c r="T708" s="231">
        <f>S708*H708</f>
        <v>0</v>
      </c>
      <c r="AR708" s="24" t="s">
        <v>275</v>
      </c>
      <c r="AT708" s="24" t="s">
        <v>155</v>
      </c>
      <c r="AU708" s="24" t="s">
        <v>82</v>
      </c>
      <c r="AY708" s="24" t="s">
        <v>152</v>
      </c>
      <c r="BE708" s="232">
        <f>IF(N708="základní",J708,0)</f>
        <v>0</v>
      </c>
      <c r="BF708" s="232">
        <f>IF(N708="snížená",J708,0)</f>
        <v>0</v>
      </c>
      <c r="BG708" s="232">
        <f>IF(N708="zákl. přenesená",J708,0)</f>
        <v>0</v>
      </c>
      <c r="BH708" s="232">
        <f>IF(N708="sníž. přenesená",J708,0)</f>
        <v>0</v>
      </c>
      <c r="BI708" s="232">
        <f>IF(N708="nulová",J708,0)</f>
        <v>0</v>
      </c>
      <c r="BJ708" s="24" t="s">
        <v>80</v>
      </c>
      <c r="BK708" s="232">
        <f>ROUND(I708*H708,2)</f>
        <v>0</v>
      </c>
      <c r="BL708" s="24" t="s">
        <v>275</v>
      </c>
      <c r="BM708" s="24" t="s">
        <v>960</v>
      </c>
    </row>
    <row r="709" spans="2:47" s="1" customFormat="1" ht="13.5">
      <c r="B709" s="46"/>
      <c r="C709" s="74"/>
      <c r="D709" s="233" t="s">
        <v>162</v>
      </c>
      <c r="E709" s="74"/>
      <c r="F709" s="234" t="s">
        <v>961</v>
      </c>
      <c r="G709" s="74"/>
      <c r="H709" s="74"/>
      <c r="I709" s="191"/>
      <c r="J709" s="74"/>
      <c r="K709" s="74"/>
      <c r="L709" s="72"/>
      <c r="M709" s="235"/>
      <c r="N709" s="47"/>
      <c r="O709" s="47"/>
      <c r="P709" s="47"/>
      <c r="Q709" s="47"/>
      <c r="R709" s="47"/>
      <c r="S709" s="47"/>
      <c r="T709" s="95"/>
      <c r="AT709" s="24" t="s">
        <v>162</v>
      </c>
      <c r="AU709" s="24" t="s">
        <v>82</v>
      </c>
    </row>
    <row r="710" spans="2:65" s="1" customFormat="1" ht="16.5" customHeight="1">
      <c r="B710" s="46"/>
      <c r="C710" s="221" t="s">
        <v>962</v>
      </c>
      <c r="D710" s="221" t="s">
        <v>155</v>
      </c>
      <c r="E710" s="222" t="s">
        <v>963</v>
      </c>
      <c r="F710" s="223" t="s">
        <v>964</v>
      </c>
      <c r="G710" s="224" t="s">
        <v>158</v>
      </c>
      <c r="H710" s="225">
        <v>2.995</v>
      </c>
      <c r="I710" s="226"/>
      <c r="J710" s="227">
        <f>ROUND(I710*H710,2)</f>
        <v>0</v>
      </c>
      <c r="K710" s="223" t="s">
        <v>159</v>
      </c>
      <c r="L710" s="72"/>
      <c r="M710" s="228" t="s">
        <v>21</v>
      </c>
      <c r="N710" s="229" t="s">
        <v>43</v>
      </c>
      <c r="O710" s="47"/>
      <c r="P710" s="230">
        <f>O710*H710</f>
        <v>0</v>
      </c>
      <c r="Q710" s="230">
        <v>0</v>
      </c>
      <c r="R710" s="230">
        <f>Q710*H710</f>
        <v>0</v>
      </c>
      <c r="S710" s="230">
        <v>0</v>
      </c>
      <c r="T710" s="231">
        <f>S710*H710</f>
        <v>0</v>
      </c>
      <c r="AR710" s="24" t="s">
        <v>275</v>
      </c>
      <c r="AT710" s="24" t="s">
        <v>155</v>
      </c>
      <c r="AU710" s="24" t="s">
        <v>82</v>
      </c>
      <c r="AY710" s="24" t="s">
        <v>152</v>
      </c>
      <c r="BE710" s="232">
        <f>IF(N710="základní",J710,0)</f>
        <v>0</v>
      </c>
      <c r="BF710" s="232">
        <f>IF(N710="snížená",J710,0)</f>
        <v>0</v>
      </c>
      <c r="BG710" s="232">
        <f>IF(N710="zákl. přenesená",J710,0)</f>
        <v>0</v>
      </c>
      <c r="BH710" s="232">
        <f>IF(N710="sníž. přenesená",J710,0)</f>
        <v>0</v>
      </c>
      <c r="BI710" s="232">
        <f>IF(N710="nulová",J710,0)</f>
        <v>0</v>
      </c>
      <c r="BJ710" s="24" t="s">
        <v>80</v>
      </c>
      <c r="BK710" s="232">
        <f>ROUND(I710*H710,2)</f>
        <v>0</v>
      </c>
      <c r="BL710" s="24" t="s">
        <v>275</v>
      </c>
      <c r="BM710" s="24" t="s">
        <v>965</v>
      </c>
    </row>
    <row r="711" spans="2:47" s="1" customFormat="1" ht="13.5">
      <c r="B711" s="46"/>
      <c r="C711" s="74"/>
      <c r="D711" s="233" t="s">
        <v>162</v>
      </c>
      <c r="E711" s="74"/>
      <c r="F711" s="234" t="s">
        <v>966</v>
      </c>
      <c r="G711" s="74"/>
      <c r="H711" s="74"/>
      <c r="I711" s="191"/>
      <c r="J711" s="74"/>
      <c r="K711" s="74"/>
      <c r="L711" s="72"/>
      <c r="M711" s="235"/>
      <c r="N711" s="47"/>
      <c r="O711" s="47"/>
      <c r="P711" s="47"/>
      <c r="Q711" s="47"/>
      <c r="R711" s="47"/>
      <c r="S711" s="47"/>
      <c r="T711" s="95"/>
      <c r="AT711" s="24" t="s">
        <v>162</v>
      </c>
      <c r="AU711" s="24" t="s">
        <v>82</v>
      </c>
    </row>
    <row r="712" spans="2:63" s="10" customFormat="1" ht="29.85" customHeight="1">
      <c r="B712" s="205"/>
      <c r="C712" s="206"/>
      <c r="D712" s="207" t="s">
        <v>71</v>
      </c>
      <c r="E712" s="219" t="s">
        <v>967</v>
      </c>
      <c r="F712" s="219" t="s">
        <v>968</v>
      </c>
      <c r="G712" s="206"/>
      <c r="H712" s="206"/>
      <c r="I712" s="209"/>
      <c r="J712" s="220">
        <f>BK712</f>
        <v>0</v>
      </c>
      <c r="K712" s="206"/>
      <c r="L712" s="211"/>
      <c r="M712" s="212"/>
      <c r="N712" s="213"/>
      <c r="O712" s="213"/>
      <c r="P712" s="214">
        <f>SUM(P713:P799)</f>
        <v>0</v>
      </c>
      <c r="Q712" s="213"/>
      <c r="R712" s="214">
        <f>SUM(R713:R799)</f>
        <v>6.127599999999998</v>
      </c>
      <c r="S712" s="213"/>
      <c r="T712" s="215">
        <f>SUM(T713:T799)</f>
        <v>0</v>
      </c>
      <c r="AR712" s="216" t="s">
        <v>82</v>
      </c>
      <c r="AT712" s="217" t="s">
        <v>71</v>
      </c>
      <c r="AU712" s="217" t="s">
        <v>80</v>
      </c>
      <c r="AY712" s="216" t="s">
        <v>152</v>
      </c>
      <c r="BK712" s="218">
        <f>SUM(BK713:BK799)</f>
        <v>0</v>
      </c>
    </row>
    <row r="713" spans="2:65" s="1" customFormat="1" ht="25.5" customHeight="1">
      <c r="B713" s="46"/>
      <c r="C713" s="221" t="s">
        <v>969</v>
      </c>
      <c r="D713" s="221" t="s">
        <v>155</v>
      </c>
      <c r="E713" s="222" t="s">
        <v>970</v>
      </c>
      <c r="F713" s="223" t="s">
        <v>971</v>
      </c>
      <c r="G713" s="224" t="s">
        <v>192</v>
      </c>
      <c r="H713" s="225">
        <v>233</v>
      </c>
      <c r="I713" s="226"/>
      <c r="J713" s="227">
        <f>ROUND(I713*H713,2)</f>
        <v>0</v>
      </c>
      <c r="K713" s="223" t="s">
        <v>21</v>
      </c>
      <c r="L713" s="72"/>
      <c r="M713" s="228" t="s">
        <v>21</v>
      </c>
      <c r="N713" s="229" t="s">
        <v>43</v>
      </c>
      <c r="O713" s="47"/>
      <c r="P713" s="230">
        <f>O713*H713</f>
        <v>0</v>
      </c>
      <c r="Q713" s="230">
        <v>0.008</v>
      </c>
      <c r="R713" s="230">
        <f>Q713*H713</f>
        <v>1.864</v>
      </c>
      <c r="S713" s="230">
        <v>0</v>
      </c>
      <c r="T713" s="231">
        <f>S713*H713</f>
        <v>0</v>
      </c>
      <c r="AR713" s="24" t="s">
        <v>275</v>
      </c>
      <c r="AT713" s="24" t="s">
        <v>155</v>
      </c>
      <c r="AU713" s="24" t="s">
        <v>82</v>
      </c>
      <c r="AY713" s="24" t="s">
        <v>152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24" t="s">
        <v>80</v>
      </c>
      <c r="BK713" s="232">
        <f>ROUND(I713*H713,2)</f>
        <v>0</v>
      </c>
      <c r="BL713" s="24" t="s">
        <v>275</v>
      </c>
      <c r="BM713" s="24" t="s">
        <v>972</v>
      </c>
    </row>
    <row r="714" spans="2:47" s="1" customFormat="1" ht="13.5">
      <c r="B714" s="46"/>
      <c r="C714" s="74"/>
      <c r="D714" s="233" t="s">
        <v>162</v>
      </c>
      <c r="E714" s="74"/>
      <c r="F714" s="234" t="s">
        <v>971</v>
      </c>
      <c r="G714" s="74"/>
      <c r="H714" s="74"/>
      <c r="I714" s="191"/>
      <c r="J714" s="74"/>
      <c r="K714" s="74"/>
      <c r="L714" s="72"/>
      <c r="M714" s="235"/>
      <c r="N714" s="47"/>
      <c r="O714" s="47"/>
      <c r="P714" s="47"/>
      <c r="Q714" s="47"/>
      <c r="R714" s="47"/>
      <c r="S714" s="47"/>
      <c r="T714" s="95"/>
      <c r="AT714" s="24" t="s">
        <v>162</v>
      </c>
      <c r="AU714" s="24" t="s">
        <v>82</v>
      </c>
    </row>
    <row r="715" spans="2:51" s="11" customFormat="1" ht="13.5">
      <c r="B715" s="236"/>
      <c r="C715" s="237"/>
      <c r="D715" s="233" t="s">
        <v>164</v>
      </c>
      <c r="E715" s="238" t="s">
        <v>21</v>
      </c>
      <c r="F715" s="239" t="s">
        <v>973</v>
      </c>
      <c r="G715" s="237"/>
      <c r="H715" s="238" t="s">
        <v>21</v>
      </c>
      <c r="I715" s="240"/>
      <c r="J715" s="237"/>
      <c r="K715" s="237"/>
      <c r="L715" s="241"/>
      <c r="M715" s="242"/>
      <c r="N715" s="243"/>
      <c r="O715" s="243"/>
      <c r="P715" s="243"/>
      <c r="Q715" s="243"/>
      <c r="R715" s="243"/>
      <c r="S715" s="243"/>
      <c r="T715" s="244"/>
      <c r="AT715" s="245" t="s">
        <v>164</v>
      </c>
      <c r="AU715" s="245" t="s">
        <v>82</v>
      </c>
      <c r="AV715" s="11" t="s">
        <v>80</v>
      </c>
      <c r="AW715" s="11" t="s">
        <v>35</v>
      </c>
      <c r="AX715" s="11" t="s">
        <v>72</v>
      </c>
      <c r="AY715" s="245" t="s">
        <v>152</v>
      </c>
    </row>
    <row r="716" spans="2:51" s="11" customFormat="1" ht="13.5">
      <c r="B716" s="236"/>
      <c r="C716" s="237"/>
      <c r="D716" s="233" t="s">
        <v>164</v>
      </c>
      <c r="E716" s="238" t="s">
        <v>21</v>
      </c>
      <c r="F716" s="239" t="s">
        <v>974</v>
      </c>
      <c r="G716" s="237"/>
      <c r="H716" s="238" t="s">
        <v>21</v>
      </c>
      <c r="I716" s="240"/>
      <c r="J716" s="237"/>
      <c r="K716" s="237"/>
      <c r="L716" s="241"/>
      <c r="M716" s="242"/>
      <c r="N716" s="243"/>
      <c r="O716" s="243"/>
      <c r="P716" s="243"/>
      <c r="Q716" s="243"/>
      <c r="R716" s="243"/>
      <c r="S716" s="243"/>
      <c r="T716" s="244"/>
      <c r="AT716" s="245" t="s">
        <v>164</v>
      </c>
      <c r="AU716" s="245" t="s">
        <v>82</v>
      </c>
      <c r="AV716" s="11" t="s">
        <v>80</v>
      </c>
      <c r="AW716" s="11" t="s">
        <v>35</v>
      </c>
      <c r="AX716" s="11" t="s">
        <v>72</v>
      </c>
      <c r="AY716" s="245" t="s">
        <v>152</v>
      </c>
    </row>
    <row r="717" spans="2:51" s="11" customFormat="1" ht="13.5">
      <c r="B717" s="236"/>
      <c r="C717" s="237"/>
      <c r="D717" s="233" t="s">
        <v>164</v>
      </c>
      <c r="E717" s="238" t="s">
        <v>21</v>
      </c>
      <c r="F717" s="239" t="s">
        <v>975</v>
      </c>
      <c r="G717" s="237"/>
      <c r="H717" s="238" t="s">
        <v>21</v>
      </c>
      <c r="I717" s="240"/>
      <c r="J717" s="237"/>
      <c r="K717" s="237"/>
      <c r="L717" s="241"/>
      <c r="M717" s="242"/>
      <c r="N717" s="243"/>
      <c r="O717" s="243"/>
      <c r="P717" s="243"/>
      <c r="Q717" s="243"/>
      <c r="R717" s="243"/>
      <c r="S717" s="243"/>
      <c r="T717" s="244"/>
      <c r="AT717" s="245" t="s">
        <v>164</v>
      </c>
      <c r="AU717" s="245" t="s">
        <v>82</v>
      </c>
      <c r="AV717" s="11" t="s">
        <v>80</v>
      </c>
      <c r="AW717" s="11" t="s">
        <v>35</v>
      </c>
      <c r="AX717" s="11" t="s">
        <v>72</v>
      </c>
      <c r="AY717" s="245" t="s">
        <v>152</v>
      </c>
    </row>
    <row r="718" spans="2:51" s="11" customFormat="1" ht="13.5">
      <c r="B718" s="236"/>
      <c r="C718" s="237"/>
      <c r="D718" s="233" t="s">
        <v>164</v>
      </c>
      <c r="E718" s="238" t="s">
        <v>21</v>
      </c>
      <c r="F718" s="239" t="s">
        <v>976</v>
      </c>
      <c r="G718" s="237"/>
      <c r="H718" s="238" t="s">
        <v>21</v>
      </c>
      <c r="I718" s="240"/>
      <c r="J718" s="237"/>
      <c r="K718" s="237"/>
      <c r="L718" s="241"/>
      <c r="M718" s="242"/>
      <c r="N718" s="243"/>
      <c r="O718" s="243"/>
      <c r="P718" s="243"/>
      <c r="Q718" s="243"/>
      <c r="R718" s="243"/>
      <c r="S718" s="243"/>
      <c r="T718" s="244"/>
      <c r="AT718" s="245" t="s">
        <v>164</v>
      </c>
      <c r="AU718" s="245" t="s">
        <v>82</v>
      </c>
      <c r="AV718" s="11" t="s">
        <v>80</v>
      </c>
      <c r="AW718" s="11" t="s">
        <v>35</v>
      </c>
      <c r="AX718" s="11" t="s">
        <v>72</v>
      </c>
      <c r="AY718" s="245" t="s">
        <v>152</v>
      </c>
    </row>
    <row r="719" spans="2:51" s="11" customFormat="1" ht="13.5">
      <c r="B719" s="236"/>
      <c r="C719" s="237"/>
      <c r="D719" s="233" t="s">
        <v>164</v>
      </c>
      <c r="E719" s="238" t="s">
        <v>21</v>
      </c>
      <c r="F719" s="239" t="s">
        <v>977</v>
      </c>
      <c r="G719" s="237"/>
      <c r="H719" s="238" t="s">
        <v>21</v>
      </c>
      <c r="I719" s="240"/>
      <c r="J719" s="237"/>
      <c r="K719" s="237"/>
      <c r="L719" s="241"/>
      <c r="M719" s="242"/>
      <c r="N719" s="243"/>
      <c r="O719" s="243"/>
      <c r="P719" s="243"/>
      <c r="Q719" s="243"/>
      <c r="R719" s="243"/>
      <c r="S719" s="243"/>
      <c r="T719" s="244"/>
      <c r="AT719" s="245" t="s">
        <v>164</v>
      </c>
      <c r="AU719" s="245" t="s">
        <v>82</v>
      </c>
      <c r="AV719" s="11" t="s">
        <v>80</v>
      </c>
      <c r="AW719" s="11" t="s">
        <v>35</v>
      </c>
      <c r="AX719" s="11" t="s">
        <v>72</v>
      </c>
      <c r="AY719" s="245" t="s">
        <v>152</v>
      </c>
    </row>
    <row r="720" spans="2:51" s="11" customFormat="1" ht="13.5">
      <c r="B720" s="236"/>
      <c r="C720" s="237"/>
      <c r="D720" s="233" t="s">
        <v>164</v>
      </c>
      <c r="E720" s="238" t="s">
        <v>21</v>
      </c>
      <c r="F720" s="239" t="s">
        <v>978</v>
      </c>
      <c r="G720" s="237"/>
      <c r="H720" s="238" t="s">
        <v>21</v>
      </c>
      <c r="I720" s="240"/>
      <c r="J720" s="237"/>
      <c r="K720" s="237"/>
      <c r="L720" s="241"/>
      <c r="M720" s="242"/>
      <c r="N720" s="243"/>
      <c r="O720" s="243"/>
      <c r="P720" s="243"/>
      <c r="Q720" s="243"/>
      <c r="R720" s="243"/>
      <c r="S720" s="243"/>
      <c r="T720" s="244"/>
      <c r="AT720" s="245" t="s">
        <v>164</v>
      </c>
      <c r="AU720" s="245" t="s">
        <v>82</v>
      </c>
      <c r="AV720" s="11" t="s">
        <v>80</v>
      </c>
      <c r="AW720" s="11" t="s">
        <v>35</v>
      </c>
      <c r="AX720" s="11" t="s">
        <v>72</v>
      </c>
      <c r="AY720" s="245" t="s">
        <v>152</v>
      </c>
    </row>
    <row r="721" spans="2:51" s="12" customFormat="1" ht="13.5">
      <c r="B721" s="246"/>
      <c r="C721" s="247"/>
      <c r="D721" s="233" t="s">
        <v>164</v>
      </c>
      <c r="E721" s="248" t="s">
        <v>21</v>
      </c>
      <c r="F721" s="249" t="s">
        <v>979</v>
      </c>
      <c r="G721" s="247"/>
      <c r="H721" s="250">
        <v>233</v>
      </c>
      <c r="I721" s="251"/>
      <c r="J721" s="247"/>
      <c r="K721" s="247"/>
      <c r="L721" s="252"/>
      <c r="M721" s="253"/>
      <c r="N721" s="254"/>
      <c r="O721" s="254"/>
      <c r="P721" s="254"/>
      <c r="Q721" s="254"/>
      <c r="R721" s="254"/>
      <c r="S721" s="254"/>
      <c r="T721" s="255"/>
      <c r="AT721" s="256" t="s">
        <v>164</v>
      </c>
      <c r="AU721" s="256" t="s">
        <v>82</v>
      </c>
      <c r="AV721" s="12" t="s">
        <v>82</v>
      </c>
      <c r="AW721" s="12" t="s">
        <v>35</v>
      </c>
      <c r="AX721" s="12" t="s">
        <v>80</v>
      </c>
      <c r="AY721" s="256" t="s">
        <v>152</v>
      </c>
    </row>
    <row r="722" spans="2:65" s="1" customFormat="1" ht="16.5" customHeight="1">
      <c r="B722" s="46"/>
      <c r="C722" s="221" t="s">
        <v>980</v>
      </c>
      <c r="D722" s="221" t="s">
        <v>155</v>
      </c>
      <c r="E722" s="222" t="s">
        <v>981</v>
      </c>
      <c r="F722" s="223" t="s">
        <v>982</v>
      </c>
      <c r="G722" s="224" t="s">
        <v>192</v>
      </c>
      <c r="H722" s="225">
        <v>306</v>
      </c>
      <c r="I722" s="226"/>
      <c r="J722" s="227">
        <f>ROUND(I722*H722,2)</f>
        <v>0</v>
      </c>
      <c r="K722" s="223" t="s">
        <v>21</v>
      </c>
      <c r="L722" s="72"/>
      <c r="M722" s="228" t="s">
        <v>21</v>
      </c>
      <c r="N722" s="229" t="s">
        <v>43</v>
      </c>
      <c r="O722" s="47"/>
      <c r="P722" s="230">
        <f>O722*H722</f>
        <v>0</v>
      </c>
      <c r="Q722" s="230">
        <v>0.008</v>
      </c>
      <c r="R722" s="230">
        <f>Q722*H722</f>
        <v>2.448</v>
      </c>
      <c r="S722" s="230">
        <v>0</v>
      </c>
      <c r="T722" s="231">
        <f>S722*H722</f>
        <v>0</v>
      </c>
      <c r="AR722" s="24" t="s">
        <v>275</v>
      </c>
      <c r="AT722" s="24" t="s">
        <v>155</v>
      </c>
      <c r="AU722" s="24" t="s">
        <v>82</v>
      </c>
      <c r="AY722" s="24" t="s">
        <v>152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24" t="s">
        <v>80</v>
      </c>
      <c r="BK722" s="232">
        <f>ROUND(I722*H722,2)</f>
        <v>0</v>
      </c>
      <c r="BL722" s="24" t="s">
        <v>275</v>
      </c>
      <c r="BM722" s="24" t="s">
        <v>983</v>
      </c>
    </row>
    <row r="723" spans="2:47" s="1" customFormat="1" ht="13.5">
      <c r="B723" s="46"/>
      <c r="C723" s="74"/>
      <c r="D723" s="233" t="s">
        <v>162</v>
      </c>
      <c r="E723" s="74"/>
      <c r="F723" s="234" t="s">
        <v>982</v>
      </c>
      <c r="G723" s="74"/>
      <c r="H723" s="74"/>
      <c r="I723" s="191"/>
      <c r="J723" s="74"/>
      <c r="K723" s="74"/>
      <c r="L723" s="72"/>
      <c r="M723" s="235"/>
      <c r="N723" s="47"/>
      <c r="O723" s="47"/>
      <c r="P723" s="47"/>
      <c r="Q723" s="47"/>
      <c r="R723" s="47"/>
      <c r="S723" s="47"/>
      <c r="T723" s="95"/>
      <c r="AT723" s="24" t="s">
        <v>162</v>
      </c>
      <c r="AU723" s="24" t="s">
        <v>82</v>
      </c>
    </row>
    <row r="724" spans="2:51" s="11" customFormat="1" ht="13.5">
      <c r="B724" s="236"/>
      <c r="C724" s="237"/>
      <c r="D724" s="233" t="s">
        <v>164</v>
      </c>
      <c r="E724" s="238" t="s">
        <v>21</v>
      </c>
      <c r="F724" s="239" t="s">
        <v>984</v>
      </c>
      <c r="G724" s="237"/>
      <c r="H724" s="238" t="s">
        <v>21</v>
      </c>
      <c r="I724" s="240"/>
      <c r="J724" s="237"/>
      <c r="K724" s="237"/>
      <c r="L724" s="241"/>
      <c r="M724" s="242"/>
      <c r="N724" s="243"/>
      <c r="O724" s="243"/>
      <c r="P724" s="243"/>
      <c r="Q724" s="243"/>
      <c r="R724" s="243"/>
      <c r="S724" s="243"/>
      <c r="T724" s="244"/>
      <c r="AT724" s="245" t="s">
        <v>164</v>
      </c>
      <c r="AU724" s="245" t="s">
        <v>82</v>
      </c>
      <c r="AV724" s="11" t="s">
        <v>80</v>
      </c>
      <c r="AW724" s="11" t="s">
        <v>35</v>
      </c>
      <c r="AX724" s="11" t="s">
        <v>72</v>
      </c>
      <c r="AY724" s="245" t="s">
        <v>152</v>
      </c>
    </row>
    <row r="725" spans="2:51" s="11" customFormat="1" ht="13.5">
      <c r="B725" s="236"/>
      <c r="C725" s="237"/>
      <c r="D725" s="233" t="s">
        <v>164</v>
      </c>
      <c r="E725" s="238" t="s">
        <v>21</v>
      </c>
      <c r="F725" s="239" t="s">
        <v>985</v>
      </c>
      <c r="G725" s="237"/>
      <c r="H725" s="238" t="s">
        <v>21</v>
      </c>
      <c r="I725" s="240"/>
      <c r="J725" s="237"/>
      <c r="K725" s="237"/>
      <c r="L725" s="241"/>
      <c r="M725" s="242"/>
      <c r="N725" s="243"/>
      <c r="O725" s="243"/>
      <c r="P725" s="243"/>
      <c r="Q725" s="243"/>
      <c r="R725" s="243"/>
      <c r="S725" s="243"/>
      <c r="T725" s="244"/>
      <c r="AT725" s="245" t="s">
        <v>164</v>
      </c>
      <c r="AU725" s="245" t="s">
        <v>82</v>
      </c>
      <c r="AV725" s="11" t="s">
        <v>80</v>
      </c>
      <c r="AW725" s="11" t="s">
        <v>35</v>
      </c>
      <c r="AX725" s="11" t="s">
        <v>72</v>
      </c>
      <c r="AY725" s="245" t="s">
        <v>152</v>
      </c>
    </row>
    <row r="726" spans="2:51" s="11" customFormat="1" ht="13.5">
      <c r="B726" s="236"/>
      <c r="C726" s="237"/>
      <c r="D726" s="233" t="s">
        <v>164</v>
      </c>
      <c r="E726" s="238" t="s">
        <v>21</v>
      </c>
      <c r="F726" s="239" t="s">
        <v>986</v>
      </c>
      <c r="G726" s="237"/>
      <c r="H726" s="238" t="s">
        <v>21</v>
      </c>
      <c r="I726" s="240"/>
      <c r="J726" s="237"/>
      <c r="K726" s="237"/>
      <c r="L726" s="241"/>
      <c r="M726" s="242"/>
      <c r="N726" s="243"/>
      <c r="O726" s="243"/>
      <c r="P726" s="243"/>
      <c r="Q726" s="243"/>
      <c r="R726" s="243"/>
      <c r="S726" s="243"/>
      <c r="T726" s="244"/>
      <c r="AT726" s="245" t="s">
        <v>164</v>
      </c>
      <c r="AU726" s="245" t="s">
        <v>82</v>
      </c>
      <c r="AV726" s="11" t="s">
        <v>80</v>
      </c>
      <c r="AW726" s="11" t="s">
        <v>35</v>
      </c>
      <c r="AX726" s="11" t="s">
        <v>72</v>
      </c>
      <c r="AY726" s="245" t="s">
        <v>152</v>
      </c>
    </row>
    <row r="727" spans="2:51" s="11" customFormat="1" ht="13.5">
      <c r="B727" s="236"/>
      <c r="C727" s="237"/>
      <c r="D727" s="233" t="s">
        <v>164</v>
      </c>
      <c r="E727" s="238" t="s">
        <v>21</v>
      </c>
      <c r="F727" s="239" t="s">
        <v>977</v>
      </c>
      <c r="G727" s="237"/>
      <c r="H727" s="238" t="s">
        <v>21</v>
      </c>
      <c r="I727" s="240"/>
      <c r="J727" s="237"/>
      <c r="K727" s="237"/>
      <c r="L727" s="241"/>
      <c r="M727" s="242"/>
      <c r="N727" s="243"/>
      <c r="O727" s="243"/>
      <c r="P727" s="243"/>
      <c r="Q727" s="243"/>
      <c r="R727" s="243"/>
      <c r="S727" s="243"/>
      <c r="T727" s="244"/>
      <c r="AT727" s="245" t="s">
        <v>164</v>
      </c>
      <c r="AU727" s="245" t="s">
        <v>82</v>
      </c>
      <c r="AV727" s="11" t="s">
        <v>80</v>
      </c>
      <c r="AW727" s="11" t="s">
        <v>35</v>
      </c>
      <c r="AX727" s="11" t="s">
        <v>72</v>
      </c>
      <c r="AY727" s="245" t="s">
        <v>152</v>
      </c>
    </row>
    <row r="728" spans="2:51" s="11" customFormat="1" ht="13.5">
      <c r="B728" s="236"/>
      <c r="C728" s="237"/>
      <c r="D728" s="233" t="s">
        <v>164</v>
      </c>
      <c r="E728" s="238" t="s">
        <v>21</v>
      </c>
      <c r="F728" s="239" t="s">
        <v>987</v>
      </c>
      <c r="G728" s="237"/>
      <c r="H728" s="238" t="s">
        <v>21</v>
      </c>
      <c r="I728" s="240"/>
      <c r="J728" s="237"/>
      <c r="K728" s="237"/>
      <c r="L728" s="241"/>
      <c r="M728" s="242"/>
      <c r="N728" s="243"/>
      <c r="O728" s="243"/>
      <c r="P728" s="243"/>
      <c r="Q728" s="243"/>
      <c r="R728" s="243"/>
      <c r="S728" s="243"/>
      <c r="T728" s="244"/>
      <c r="AT728" s="245" t="s">
        <v>164</v>
      </c>
      <c r="AU728" s="245" t="s">
        <v>82</v>
      </c>
      <c r="AV728" s="11" t="s">
        <v>80</v>
      </c>
      <c r="AW728" s="11" t="s">
        <v>35</v>
      </c>
      <c r="AX728" s="11" t="s">
        <v>72</v>
      </c>
      <c r="AY728" s="245" t="s">
        <v>152</v>
      </c>
    </row>
    <row r="729" spans="2:51" s="11" customFormat="1" ht="13.5">
      <c r="B729" s="236"/>
      <c r="C729" s="237"/>
      <c r="D729" s="233" t="s">
        <v>164</v>
      </c>
      <c r="E729" s="238" t="s">
        <v>21</v>
      </c>
      <c r="F729" s="239" t="s">
        <v>988</v>
      </c>
      <c r="G729" s="237"/>
      <c r="H729" s="238" t="s">
        <v>21</v>
      </c>
      <c r="I729" s="240"/>
      <c r="J729" s="237"/>
      <c r="K729" s="237"/>
      <c r="L729" s="241"/>
      <c r="M729" s="242"/>
      <c r="N729" s="243"/>
      <c r="O729" s="243"/>
      <c r="P729" s="243"/>
      <c r="Q729" s="243"/>
      <c r="R729" s="243"/>
      <c r="S729" s="243"/>
      <c r="T729" s="244"/>
      <c r="AT729" s="245" t="s">
        <v>164</v>
      </c>
      <c r="AU729" s="245" t="s">
        <v>82</v>
      </c>
      <c r="AV729" s="11" t="s">
        <v>80</v>
      </c>
      <c r="AW729" s="11" t="s">
        <v>35</v>
      </c>
      <c r="AX729" s="11" t="s">
        <v>72</v>
      </c>
      <c r="AY729" s="245" t="s">
        <v>152</v>
      </c>
    </row>
    <row r="730" spans="2:51" s="12" customFormat="1" ht="13.5">
      <c r="B730" s="246"/>
      <c r="C730" s="247"/>
      <c r="D730" s="233" t="s">
        <v>164</v>
      </c>
      <c r="E730" s="248" t="s">
        <v>21</v>
      </c>
      <c r="F730" s="249" t="s">
        <v>989</v>
      </c>
      <c r="G730" s="247"/>
      <c r="H730" s="250">
        <v>306</v>
      </c>
      <c r="I730" s="251"/>
      <c r="J730" s="247"/>
      <c r="K730" s="247"/>
      <c r="L730" s="252"/>
      <c r="M730" s="253"/>
      <c r="N730" s="254"/>
      <c r="O730" s="254"/>
      <c r="P730" s="254"/>
      <c r="Q730" s="254"/>
      <c r="R730" s="254"/>
      <c r="S730" s="254"/>
      <c r="T730" s="255"/>
      <c r="AT730" s="256" t="s">
        <v>164</v>
      </c>
      <c r="AU730" s="256" t="s">
        <v>82</v>
      </c>
      <c r="AV730" s="12" t="s">
        <v>82</v>
      </c>
      <c r="AW730" s="12" t="s">
        <v>35</v>
      </c>
      <c r="AX730" s="12" t="s">
        <v>80</v>
      </c>
      <c r="AY730" s="256" t="s">
        <v>152</v>
      </c>
    </row>
    <row r="731" spans="2:65" s="1" customFormat="1" ht="38.25" customHeight="1">
      <c r="B731" s="46"/>
      <c r="C731" s="221" t="s">
        <v>990</v>
      </c>
      <c r="D731" s="221" t="s">
        <v>155</v>
      </c>
      <c r="E731" s="222" t="s">
        <v>991</v>
      </c>
      <c r="F731" s="223" t="s">
        <v>992</v>
      </c>
      <c r="G731" s="224" t="s">
        <v>804</v>
      </c>
      <c r="H731" s="225">
        <v>15</v>
      </c>
      <c r="I731" s="226"/>
      <c r="J731" s="227">
        <f>ROUND(I731*H731,2)</f>
        <v>0</v>
      </c>
      <c r="K731" s="223" t="s">
        <v>21</v>
      </c>
      <c r="L731" s="72"/>
      <c r="M731" s="228" t="s">
        <v>21</v>
      </c>
      <c r="N731" s="229" t="s">
        <v>43</v>
      </c>
      <c r="O731" s="47"/>
      <c r="P731" s="230">
        <f>O731*H731</f>
        <v>0</v>
      </c>
      <c r="Q731" s="230">
        <v>0.03</v>
      </c>
      <c r="R731" s="230">
        <f>Q731*H731</f>
        <v>0.44999999999999996</v>
      </c>
      <c r="S731" s="230">
        <v>0</v>
      </c>
      <c r="T731" s="231">
        <f>S731*H731</f>
        <v>0</v>
      </c>
      <c r="AR731" s="24" t="s">
        <v>275</v>
      </c>
      <c r="AT731" s="24" t="s">
        <v>155</v>
      </c>
      <c r="AU731" s="24" t="s">
        <v>82</v>
      </c>
      <c r="AY731" s="24" t="s">
        <v>152</v>
      </c>
      <c r="BE731" s="232">
        <f>IF(N731="základní",J731,0)</f>
        <v>0</v>
      </c>
      <c r="BF731" s="232">
        <f>IF(N731="snížená",J731,0)</f>
        <v>0</v>
      </c>
      <c r="BG731" s="232">
        <f>IF(N731="zákl. přenesená",J731,0)</f>
        <v>0</v>
      </c>
      <c r="BH731" s="232">
        <f>IF(N731="sníž. přenesená",J731,0)</f>
        <v>0</v>
      </c>
      <c r="BI731" s="232">
        <f>IF(N731="nulová",J731,0)</f>
        <v>0</v>
      </c>
      <c r="BJ731" s="24" t="s">
        <v>80</v>
      </c>
      <c r="BK731" s="232">
        <f>ROUND(I731*H731,2)</f>
        <v>0</v>
      </c>
      <c r="BL731" s="24" t="s">
        <v>275</v>
      </c>
      <c r="BM731" s="24" t="s">
        <v>993</v>
      </c>
    </row>
    <row r="732" spans="2:51" s="11" customFormat="1" ht="13.5">
      <c r="B732" s="236"/>
      <c r="C732" s="237"/>
      <c r="D732" s="233" t="s">
        <v>164</v>
      </c>
      <c r="E732" s="238" t="s">
        <v>21</v>
      </c>
      <c r="F732" s="239" t="s">
        <v>819</v>
      </c>
      <c r="G732" s="237"/>
      <c r="H732" s="238" t="s">
        <v>21</v>
      </c>
      <c r="I732" s="240"/>
      <c r="J732" s="237"/>
      <c r="K732" s="237"/>
      <c r="L732" s="241"/>
      <c r="M732" s="242"/>
      <c r="N732" s="243"/>
      <c r="O732" s="243"/>
      <c r="P732" s="243"/>
      <c r="Q732" s="243"/>
      <c r="R732" s="243"/>
      <c r="S732" s="243"/>
      <c r="T732" s="244"/>
      <c r="AT732" s="245" t="s">
        <v>164</v>
      </c>
      <c r="AU732" s="245" t="s">
        <v>82</v>
      </c>
      <c r="AV732" s="11" t="s">
        <v>80</v>
      </c>
      <c r="AW732" s="11" t="s">
        <v>35</v>
      </c>
      <c r="AX732" s="11" t="s">
        <v>72</v>
      </c>
      <c r="AY732" s="245" t="s">
        <v>152</v>
      </c>
    </row>
    <row r="733" spans="2:51" s="11" customFormat="1" ht="13.5">
      <c r="B733" s="236"/>
      <c r="C733" s="237"/>
      <c r="D733" s="233" t="s">
        <v>164</v>
      </c>
      <c r="E733" s="238" t="s">
        <v>21</v>
      </c>
      <c r="F733" s="239" t="s">
        <v>820</v>
      </c>
      <c r="G733" s="237"/>
      <c r="H733" s="238" t="s">
        <v>21</v>
      </c>
      <c r="I733" s="240"/>
      <c r="J733" s="237"/>
      <c r="K733" s="237"/>
      <c r="L733" s="241"/>
      <c r="M733" s="242"/>
      <c r="N733" s="243"/>
      <c r="O733" s="243"/>
      <c r="P733" s="243"/>
      <c r="Q733" s="243"/>
      <c r="R733" s="243"/>
      <c r="S733" s="243"/>
      <c r="T733" s="244"/>
      <c r="AT733" s="245" t="s">
        <v>164</v>
      </c>
      <c r="AU733" s="245" t="s">
        <v>82</v>
      </c>
      <c r="AV733" s="11" t="s">
        <v>80</v>
      </c>
      <c r="AW733" s="11" t="s">
        <v>35</v>
      </c>
      <c r="AX733" s="11" t="s">
        <v>72</v>
      </c>
      <c r="AY733" s="245" t="s">
        <v>152</v>
      </c>
    </row>
    <row r="734" spans="2:51" s="11" customFormat="1" ht="13.5">
      <c r="B734" s="236"/>
      <c r="C734" s="237"/>
      <c r="D734" s="233" t="s">
        <v>164</v>
      </c>
      <c r="E734" s="238" t="s">
        <v>21</v>
      </c>
      <c r="F734" s="239" t="s">
        <v>861</v>
      </c>
      <c r="G734" s="237"/>
      <c r="H734" s="238" t="s">
        <v>21</v>
      </c>
      <c r="I734" s="240"/>
      <c r="J734" s="237"/>
      <c r="K734" s="237"/>
      <c r="L734" s="241"/>
      <c r="M734" s="242"/>
      <c r="N734" s="243"/>
      <c r="O734" s="243"/>
      <c r="P734" s="243"/>
      <c r="Q734" s="243"/>
      <c r="R734" s="243"/>
      <c r="S734" s="243"/>
      <c r="T734" s="244"/>
      <c r="AT734" s="245" t="s">
        <v>164</v>
      </c>
      <c r="AU734" s="245" t="s">
        <v>82</v>
      </c>
      <c r="AV734" s="11" t="s">
        <v>80</v>
      </c>
      <c r="AW734" s="11" t="s">
        <v>35</v>
      </c>
      <c r="AX734" s="11" t="s">
        <v>72</v>
      </c>
      <c r="AY734" s="245" t="s">
        <v>152</v>
      </c>
    </row>
    <row r="735" spans="2:51" s="12" customFormat="1" ht="13.5">
      <c r="B735" s="246"/>
      <c r="C735" s="247"/>
      <c r="D735" s="233" t="s">
        <v>164</v>
      </c>
      <c r="E735" s="248" t="s">
        <v>21</v>
      </c>
      <c r="F735" s="249" t="s">
        <v>994</v>
      </c>
      <c r="G735" s="247"/>
      <c r="H735" s="250">
        <v>15</v>
      </c>
      <c r="I735" s="251"/>
      <c r="J735" s="247"/>
      <c r="K735" s="247"/>
      <c r="L735" s="252"/>
      <c r="M735" s="253"/>
      <c r="N735" s="254"/>
      <c r="O735" s="254"/>
      <c r="P735" s="254"/>
      <c r="Q735" s="254"/>
      <c r="R735" s="254"/>
      <c r="S735" s="254"/>
      <c r="T735" s="255"/>
      <c r="AT735" s="256" t="s">
        <v>164</v>
      </c>
      <c r="AU735" s="256" t="s">
        <v>82</v>
      </c>
      <c r="AV735" s="12" t="s">
        <v>82</v>
      </c>
      <c r="AW735" s="12" t="s">
        <v>35</v>
      </c>
      <c r="AX735" s="12" t="s">
        <v>80</v>
      </c>
      <c r="AY735" s="256" t="s">
        <v>152</v>
      </c>
    </row>
    <row r="736" spans="2:65" s="1" customFormat="1" ht="38.25" customHeight="1">
      <c r="B736" s="46"/>
      <c r="C736" s="221" t="s">
        <v>995</v>
      </c>
      <c r="D736" s="221" t="s">
        <v>155</v>
      </c>
      <c r="E736" s="222" t="s">
        <v>996</v>
      </c>
      <c r="F736" s="223" t="s">
        <v>997</v>
      </c>
      <c r="G736" s="224" t="s">
        <v>804</v>
      </c>
      <c r="H736" s="225">
        <v>1</v>
      </c>
      <c r="I736" s="226"/>
      <c r="J736" s="227">
        <f>ROUND(I736*H736,2)</f>
        <v>0</v>
      </c>
      <c r="K736" s="223" t="s">
        <v>21</v>
      </c>
      <c r="L736" s="72"/>
      <c r="M736" s="228" t="s">
        <v>21</v>
      </c>
      <c r="N736" s="229" t="s">
        <v>43</v>
      </c>
      <c r="O736" s="47"/>
      <c r="P736" s="230">
        <f>O736*H736</f>
        <v>0</v>
      </c>
      <c r="Q736" s="230">
        <v>0.015</v>
      </c>
      <c r="R736" s="230">
        <f>Q736*H736</f>
        <v>0.015</v>
      </c>
      <c r="S736" s="230">
        <v>0</v>
      </c>
      <c r="T736" s="231">
        <f>S736*H736</f>
        <v>0</v>
      </c>
      <c r="AR736" s="24" t="s">
        <v>275</v>
      </c>
      <c r="AT736" s="24" t="s">
        <v>155</v>
      </c>
      <c r="AU736" s="24" t="s">
        <v>82</v>
      </c>
      <c r="AY736" s="24" t="s">
        <v>152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24" t="s">
        <v>80</v>
      </c>
      <c r="BK736" s="232">
        <f>ROUND(I736*H736,2)</f>
        <v>0</v>
      </c>
      <c r="BL736" s="24" t="s">
        <v>275</v>
      </c>
      <c r="BM736" s="24" t="s">
        <v>998</v>
      </c>
    </row>
    <row r="737" spans="2:51" s="11" customFormat="1" ht="13.5">
      <c r="B737" s="236"/>
      <c r="C737" s="237"/>
      <c r="D737" s="233" t="s">
        <v>164</v>
      </c>
      <c r="E737" s="238" t="s">
        <v>21</v>
      </c>
      <c r="F737" s="239" t="s">
        <v>819</v>
      </c>
      <c r="G737" s="237"/>
      <c r="H737" s="238" t="s">
        <v>21</v>
      </c>
      <c r="I737" s="240"/>
      <c r="J737" s="237"/>
      <c r="K737" s="237"/>
      <c r="L737" s="241"/>
      <c r="M737" s="242"/>
      <c r="N737" s="243"/>
      <c r="O737" s="243"/>
      <c r="P737" s="243"/>
      <c r="Q737" s="243"/>
      <c r="R737" s="243"/>
      <c r="S737" s="243"/>
      <c r="T737" s="244"/>
      <c r="AT737" s="245" t="s">
        <v>164</v>
      </c>
      <c r="AU737" s="245" t="s">
        <v>82</v>
      </c>
      <c r="AV737" s="11" t="s">
        <v>80</v>
      </c>
      <c r="AW737" s="11" t="s">
        <v>35</v>
      </c>
      <c r="AX737" s="11" t="s">
        <v>72</v>
      </c>
      <c r="AY737" s="245" t="s">
        <v>152</v>
      </c>
    </row>
    <row r="738" spans="2:51" s="11" customFormat="1" ht="13.5">
      <c r="B738" s="236"/>
      <c r="C738" s="237"/>
      <c r="D738" s="233" t="s">
        <v>164</v>
      </c>
      <c r="E738" s="238" t="s">
        <v>21</v>
      </c>
      <c r="F738" s="239" t="s">
        <v>820</v>
      </c>
      <c r="G738" s="237"/>
      <c r="H738" s="238" t="s">
        <v>21</v>
      </c>
      <c r="I738" s="240"/>
      <c r="J738" s="237"/>
      <c r="K738" s="237"/>
      <c r="L738" s="241"/>
      <c r="M738" s="242"/>
      <c r="N738" s="243"/>
      <c r="O738" s="243"/>
      <c r="P738" s="243"/>
      <c r="Q738" s="243"/>
      <c r="R738" s="243"/>
      <c r="S738" s="243"/>
      <c r="T738" s="244"/>
      <c r="AT738" s="245" t="s">
        <v>164</v>
      </c>
      <c r="AU738" s="245" t="s">
        <v>82</v>
      </c>
      <c r="AV738" s="11" t="s">
        <v>80</v>
      </c>
      <c r="AW738" s="11" t="s">
        <v>35</v>
      </c>
      <c r="AX738" s="11" t="s">
        <v>72</v>
      </c>
      <c r="AY738" s="245" t="s">
        <v>152</v>
      </c>
    </row>
    <row r="739" spans="2:51" s="11" customFormat="1" ht="13.5">
      <c r="B739" s="236"/>
      <c r="C739" s="237"/>
      <c r="D739" s="233" t="s">
        <v>164</v>
      </c>
      <c r="E739" s="238" t="s">
        <v>21</v>
      </c>
      <c r="F739" s="239" t="s">
        <v>861</v>
      </c>
      <c r="G739" s="237"/>
      <c r="H739" s="238" t="s">
        <v>21</v>
      </c>
      <c r="I739" s="240"/>
      <c r="J739" s="237"/>
      <c r="K739" s="237"/>
      <c r="L739" s="241"/>
      <c r="M739" s="242"/>
      <c r="N739" s="243"/>
      <c r="O739" s="243"/>
      <c r="P739" s="243"/>
      <c r="Q739" s="243"/>
      <c r="R739" s="243"/>
      <c r="S739" s="243"/>
      <c r="T739" s="244"/>
      <c r="AT739" s="245" t="s">
        <v>164</v>
      </c>
      <c r="AU739" s="245" t="s">
        <v>82</v>
      </c>
      <c r="AV739" s="11" t="s">
        <v>80</v>
      </c>
      <c r="AW739" s="11" t="s">
        <v>35</v>
      </c>
      <c r="AX739" s="11" t="s">
        <v>72</v>
      </c>
      <c r="AY739" s="245" t="s">
        <v>152</v>
      </c>
    </row>
    <row r="740" spans="2:51" s="12" customFormat="1" ht="13.5">
      <c r="B740" s="246"/>
      <c r="C740" s="247"/>
      <c r="D740" s="233" t="s">
        <v>164</v>
      </c>
      <c r="E740" s="248" t="s">
        <v>21</v>
      </c>
      <c r="F740" s="249" t="s">
        <v>999</v>
      </c>
      <c r="G740" s="247"/>
      <c r="H740" s="250">
        <v>1</v>
      </c>
      <c r="I740" s="251"/>
      <c r="J740" s="247"/>
      <c r="K740" s="247"/>
      <c r="L740" s="252"/>
      <c r="M740" s="253"/>
      <c r="N740" s="254"/>
      <c r="O740" s="254"/>
      <c r="P740" s="254"/>
      <c r="Q740" s="254"/>
      <c r="R740" s="254"/>
      <c r="S740" s="254"/>
      <c r="T740" s="255"/>
      <c r="AT740" s="256" t="s">
        <v>164</v>
      </c>
      <c r="AU740" s="256" t="s">
        <v>82</v>
      </c>
      <c r="AV740" s="12" t="s">
        <v>82</v>
      </c>
      <c r="AW740" s="12" t="s">
        <v>35</v>
      </c>
      <c r="AX740" s="12" t="s">
        <v>80</v>
      </c>
      <c r="AY740" s="256" t="s">
        <v>152</v>
      </c>
    </row>
    <row r="741" spans="2:65" s="1" customFormat="1" ht="25.5" customHeight="1">
      <c r="B741" s="46"/>
      <c r="C741" s="221" t="s">
        <v>1000</v>
      </c>
      <c r="D741" s="221" t="s">
        <v>155</v>
      </c>
      <c r="E741" s="222" t="s">
        <v>1001</v>
      </c>
      <c r="F741" s="223" t="s">
        <v>1002</v>
      </c>
      <c r="G741" s="224" t="s">
        <v>804</v>
      </c>
      <c r="H741" s="225">
        <v>20</v>
      </c>
      <c r="I741" s="226"/>
      <c r="J741" s="227">
        <f>ROUND(I741*H741,2)</f>
        <v>0</v>
      </c>
      <c r="K741" s="223" t="s">
        <v>21</v>
      </c>
      <c r="L741" s="72"/>
      <c r="M741" s="228" t="s">
        <v>21</v>
      </c>
      <c r="N741" s="229" t="s">
        <v>43</v>
      </c>
      <c r="O741" s="47"/>
      <c r="P741" s="230">
        <f>O741*H741</f>
        <v>0</v>
      </c>
      <c r="Q741" s="230">
        <v>0.005</v>
      </c>
      <c r="R741" s="230">
        <f>Q741*H741</f>
        <v>0.1</v>
      </c>
      <c r="S741" s="230">
        <v>0</v>
      </c>
      <c r="T741" s="231">
        <f>S741*H741</f>
        <v>0</v>
      </c>
      <c r="AR741" s="24" t="s">
        <v>275</v>
      </c>
      <c r="AT741" s="24" t="s">
        <v>155</v>
      </c>
      <c r="AU741" s="24" t="s">
        <v>82</v>
      </c>
      <c r="AY741" s="24" t="s">
        <v>152</v>
      </c>
      <c r="BE741" s="232">
        <f>IF(N741="základní",J741,0)</f>
        <v>0</v>
      </c>
      <c r="BF741" s="232">
        <f>IF(N741="snížená",J741,0)</f>
        <v>0</v>
      </c>
      <c r="BG741" s="232">
        <f>IF(N741="zákl. přenesená",J741,0)</f>
        <v>0</v>
      </c>
      <c r="BH741" s="232">
        <f>IF(N741="sníž. přenesená",J741,0)</f>
        <v>0</v>
      </c>
      <c r="BI741" s="232">
        <f>IF(N741="nulová",J741,0)</f>
        <v>0</v>
      </c>
      <c r="BJ741" s="24" t="s">
        <v>80</v>
      </c>
      <c r="BK741" s="232">
        <f>ROUND(I741*H741,2)</f>
        <v>0</v>
      </c>
      <c r="BL741" s="24" t="s">
        <v>275</v>
      </c>
      <c r="BM741" s="24" t="s">
        <v>1003</v>
      </c>
    </row>
    <row r="742" spans="2:51" s="11" customFormat="1" ht="13.5">
      <c r="B742" s="236"/>
      <c r="C742" s="237"/>
      <c r="D742" s="233" t="s">
        <v>164</v>
      </c>
      <c r="E742" s="238" t="s">
        <v>21</v>
      </c>
      <c r="F742" s="239" t="s">
        <v>819</v>
      </c>
      <c r="G742" s="237"/>
      <c r="H742" s="238" t="s">
        <v>21</v>
      </c>
      <c r="I742" s="240"/>
      <c r="J742" s="237"/>
      <c r="K742" s="237"/>
      <c r="L742" s="241"/>
      <c r="M742" s="242"/>
      <c r="N742" s="243"/>
      <c r="O742" s="243"/>
      <c r="P742" s="243"/>
      <c r="Q742" s="243"/>
      <c r="R742" s="243"/>
      <c r="S742" s="243"/>
      <c r="T742" s="244"/>
      <c r="AT742" s="245" t="s">
        <v>164</v>
      </c>
      <c r="AU742" s="245" t="s">
        <v>82</v>
      </c>
      <c r="AV742" s="11" t="s">
        <v>80</v>
      </c>
      <c r="AW742" s="11" t="s">
        <v>35</v>
      </c>
      <c r="AX742" s="11" t="s">
        <v>72</v>
      </c>
      <c r="AY742" s="245" t="s">
        <v>152</v>
      </c>
    </row>
    <row r="743" spans="2:51" s="11" customFormat="1" ht="13.5">
      <c r="B743" s="236"/>
      <c r="C743" s="237"/>
      <c r="D743" s="233" t="s">
        <v>164</v>
      </c>
      <c r="E743" s="238" t="s">
        <v>21</v>
      </c>
      <c r="F743" s="239" t="s">
        <v>820</v>
      </c>
      <c r="G743" s="237"/>
      <c r="H743" s="238" t="s">
        <v>21</v>
      </c>
      <c r="I743" s="240"/>
      <c r="J743" s="237"/>
      <c r="K743" s="237"/>
      <c r="L743" s="241"/>
      <c r="M743" s="242"/>
      <c r="N743" s="243"/>
      <c r="O743" s="243"/>
      <c r="P743" s="243"/>
      <c r="Q743" s="243"/>
      <c r="R743" s="243"/>
      <c r="S743" s="243"/>
      <c r="T743" s="244"/>
      <c r="AT743" s="245" t="s">
        <v>164</v>
      </c>
      <c r="AU743" s="245" t="s">
        <v>82</v>
      </c>
      <c r="AV743" s="11" t="s">
        <v>80</v>
      </c>
      <c r="AW743" s="11" t="s">
        <v>35</v>
      </c>
      <c r="AX743" s="11" t="s">
        <v>72</v>
      </c>
      <c r="AY743" s="245" t="s">
        <v>152</v>
      </c>
    </row>
    <row r="744" spans="2:51" s="11" customFormat="1" ht="13.5">
      <c r="B744" s="236"/>
      <c r="C744" s="237"/>
      <c r="D744" s="233" t="s">
        <v>164</v>
      </c>
      <c r="E744" s="238" t="s">
        <v>21</v>
      </c>
      <c r="F744" s="239" t="s">
        <v>861</v>
      </c>
      <c r="G744" s="237"/>
      <c r="H744" s="238" t="s">
        <v>21</v>
      </c>
      <c r="I744" s="240"/>
      <c r="J744" s="237"/>
      <c r="K744" s="237"/>
      <c r="L744" s="241"/>
      <c r="M744" s="242"/>
      <c r="N744" s="243"/>
      <c r="O744" s="243"/>
      <c r="P744" s="243"/>
      <c r="Q744" s="243"/>
      <c r="R744" s="243"/>
      <c r="S744" s="243"/>
      <c r="T744" s="244"/>
      <c r="AT744" s="245" t="s">
        <v>164</v>
      </c>
      <c r="AU744" s="245" t="s">
        <v>82</v>
      </c>
      <c r="AV744" s="11" t="s">
        <v>80</v>
      </c>
      <c r="AW744" s="11" t="s">
        <v>35</v>
      </c>
      <c r="AX744" s="11" t="s">
        <v>72</v>
      </c>
      <c r="AY744" s="245" t="s">
        <v>152</v>
      </c>
    </row>
    <row r="745" spans="2:51" s="12" customFormat="1" ht="13.5">
      <c r="B745" s="246"/>
      <c r="C745" s="247"/>
      <c r="D745" s="233" t="s">
        <v>164</v>
      </c>
      <c r="E745" s="248" t="s">
        <v>21</v>
      </c>
      <c r="F745" s="249" t="s">
        <v>1004</v>
      </c>
      <c r="G745" s="247"/>
      <c r="H745" s="250">
        <v>20</v>
      </c>
      <c r="I745" s="251"/>
      <c r="J745" s="247"/>
      <c r="K745" s="247"/>
      <c r="L745" s="252"/>
      <c r="M745" s="253"/>
      <c r="N745" s="254"/>
      <c r="O745" s="254"/>
      <c r="P745" s="254"/>
      <c r="Q745" s="254"/>
      <c r="R745" s="254"/>
      <c r="S745" s="254"/>
      <c r="T745" s="255"/>
      <c r="AT745" s="256" t="s">
        <v>164</v>
      </c>
      <c r="AU745" s="256" t="s">
        <v>82</v>
      </c>
      <c r="AV745" s="12" t="s">
        <v>82</v>
      </c>
      <c r="AW745" s="12" t="s">
        <v>35</v>
      </c>
      <c r="AX745" s="12" t="s">
        <v>80</v>
      </c>
      <c r="AY745" s="256" t="s">
        <v>152</v>
      </c>
    </row>
    <row r="746" spans="2:65" s="1" customFormat="1" ht="25.5" customHeight="1">
      <c r="B746" s="46"/>
      <c r="C746" s="221" t="s">
        <v>1005</v>
      </c>
      <c r="D746" s="221" t="s">
        <v>155</v>
      </c>
      <c r="E746" s="222" t="s">
        <v>1006</v>
      </c>
      <c r="F746" s="223" t="s">
        <v>1007</v>
      </c>
      <c r="G746" s="224" t="s">
        <v>804</v>
      </c>
      <c r="H746" s="225">
        <v>2</v>
      </c>
      <c r="I746" s="226"/>
      <c r="J746" s="227">
        <f>ROUND(I746*H746,2)</f>
        <v>0</v>
      </c>
      <c r="K746" s="223" t="s">
        <v>21</v>
      </c>
      <c r="L746" s="72"/>
      <c r="M746" s="228" t="s">
        <v>21</v>
      </c>
      <c r="N746" s="229" t="s">
        <v>43</v>
      </c>
      <c r="O746" s="47"/>
      <c r="P746" s="230">
        <f>O746*H746</f>
        <v>0</v>
      </c>
      <c r="Q746" s="230">
        <v>0.01</v>
      </c>
      <c r="R746" s="230">
        <f>Q746*H746</f>
        <v>0.02</v>
      </c>
      <c r="S746" s="230">
        <v>0</v>
      </c>
      <c r="T746" s="231">
        <f>S746*H746</f>
        <v>0</v>
      </c>
      <c r="AR746" s="24" t="s">
        <v>275</v>
      </c>
      <c r="AT746" s="24" t="s">
        <v>155</v>
      </c>
      <c r="AU746" s="24" t="s">
        <v>82</v>
      </c>
      <c r="AY746" s="24" t="s">
        <v>152</v>
      </c>
      <c r="BE746" s="232">
        <f>IF(N746="základní",J746,0)</f>
        <v>0</v>
      </c>
      <c r="BF746" s="232">
        <f>IF(N746="snížená",J746,0)</f>
        <v>0</v>
      </c>
      <c r="BG746" s="232">
        <f>IF(N746="zákl. přenesená",J746,0)</f>
        <v>0</v>
      </c>
      <c r="BH746" s="232">
        <f>IF(N746="sníž. přenesená",J746,0)</f>
        <v>0</v>
      </c>
      <c r="BI746" s="232">
        <f>IF(N746="nulová",J746,0)</f>
        <v>0</v>
      </c>
      <c r="BJ746" s="24" t="s">
        <v>80</v>
      </c>
      <c r="BK746" s="232">
        <f>ROUND(I746*H746,2)</f>
        <v>0</v>
      </c>
      <c r="BL746" s="24" t="s">
        <v>275</v>
      </c>
      <c r="BM746" s="24" t="s">
        <v>1008</v>
      </c>
    </row>
    <row r="747" spans="2:51" s="11" customFormat="1" ht="13.5">
      <c r="B747" s="236"/>
      <c r="C747" s="237"/>
      <c r="D747" s="233" t="s">
        <v>164</v>
      </c>
      <c r="E747" s="238" t="s">
        <v>21</v>
      </c>
      <c r="F747" s="239" t="s">
        <v>819</v>
      </c>
      <c r="G747" s="237"/>
      <c r="H747" s="238" t="s">
        <v>21</v>
      </c>
      <c r="I747" s="240"/>
      <c r="J747" s="237"/>
      <c r="K747" s="237"/>
      <c r="L747" s="241"/>
      <c r="M747" s="242"/>
      <c r="N747" s="243"/>
      <c r="O747" s="243"/>
      <c r="P747" s="243"/>
      <c r="Q747" s="243"/>
      <c r="R747" s="243"/>
      <c r="S747" s="243"/>
      <c r="T747" s="244"/>
      <c r="AT747" s="245" t="s">
        <v>164</v>
      </c>
      <c r="AU747" s="245" t="s">
        <v>82</v>
      </c>
      <c r="AV747" s="11" t="s">
        <v>80</v>
      </c>
      <c r="AW747" s="11" t="s">
        <v>35</v>
      </c>
      <c r="AX747" s="11" t="s">
        <v>72</v>
      </c>
      <c r="AY747" s="245" t="s">
        <v>152</v>
      </c>
    </row>
    <row r="748" spans="2:51" s="11" customFormat="1" ht="13.5">
      <c r="B748" s="236"/>
      <c r="C748" s="237"/>
      <c r="D748" s="233" t="s">
        <v>164</v>
      </c>
      <c r="E748" s="238" t="s">
        <v>21</v>
      </c>
      <c r="F748" s="239" t="s">
        <v>820</v>
      </c>
      <c r="G748" s="237"/>
      <c r="H748" s="238" t="s">
        <v>21</v>
      </c>
      <c r="I748" s="240"/>
      <c r="J748" s="237"/>
      <c r="K748" s="237"/>
      <c r="L748" s="241"/>
      <c r="M748" s="242"/>
      <c r="N748" s="243"/>
      <c r="O748" s="243"/>
      <c r="P748" s="243"/>
      <c r="Q748" s="243"/>
      <c r="R748" s="243"/>
      <c r="S748" s="243"/>
      <c r="T748" s="244"/>
      <c r="AT748" s="245" t="s">
        <v>164</v>
      </c>
      <c r="AU748" s="245" t="s">
        <v>82</v>
      </c>
      <c r="AV748" s="11" t="s">
        <v>80</v>
      </c>
      <c r="AW748" s="11" t="s">
        <v>35</v>
      </c>
      <c r="AX748" s="11" t="s">
        <v>72</v>
      </c>
      <c r="AY748" s="245" t="s">
        <v>152</v>
      </c>
    </row>
    <row r="749" spans="2:51" s="11" customFormat="1" ht="13.5">
      <c r="B749" s="236"/>
      <c r="C749" s="237"/>
      <c r="D749" s="233" t="s">
        <v>164</v>
      </c>
      <c r="E749" s="238" t="s">
        <v>21</v>
      </c>
      <c r="F749" s="239" t="s">
        <v>861</v>
      </c>
      <c r="G749" s="237"/>
      <c r="H749" s="238" t="s">
        <v>21</v>
      </c>
      <c r="I749" s="240"/>
      <c r="J749" s="237"/>
      <c r="K749" s="237"/>
      <c r="L749" s="241"/>
      <c r="M749" s="242"/>
      <c r="N749" s="243"/>
      <c r="O749" s="243"/>
      <c r="P749" s="243"/>
      <c r="Q749" s="243"/>
      <c r="R749" s="243"/>
      <c r="S749" s="243"/>
      <c r="T749" s="244"/>
      <c r="AT749" s="245" t="s">
        <v>164</v>
      </c>
      <c r="AU749" s="245" t="s">
        <v>82</v>
      </c>
      <c r="AV749" s="11" t="s">
        <v>80</v>
      </c>
      <c r="AW749" s="11" t="s">
        <v>35</v>
      </c>
      <c r="AX749" s="11" t="s">
        <v>72</v>
      </c>
      <c r="AY749" s="245" t="s">
        <v>152</v>
      </c>
    </row>
    <row r="750" spans="2:51" s="12" customFormat="1" ht="13.5">
      <c r="B750" s="246"/>
      <c r="C750" s="247"/>
      <c r="D750" s="233" t="s">
        <v>164</v>
      </c>
      <c r="E750" s="248" t="s">
        <v>21</v>
      </c>
      <c r="F750" s="249" t="s">
        <v>1009</v>
      </c>
      <c r="G750" s="247"/>
      <c r="H750" s="250">
        <v>2</v>
      </c>
      <c r="I750" s="251"/>
      <c r="J750" s="247"/>
      <c r="K750" s="247"/>
      <c r="L750" s="252"/>
      <c r="M750" s="253"/>
      <c r="N750" s="254"/>
      <c r="O750" s="254"/>
      <c r="P750" s="254"/>
      <c r="Q750" s="254"/>
      <c r="R750" s="254"/>
      <c r="S750" s="254"/>
      <c r="T750" s="255"/>
      <c r="AT750" s="256" t="s">
        <v>164</v>
      </c>
      <c r="AU750" s="256" t="s">
        <v>82</v>
      </c>
      <c r="AV750" s="12" t="s">
        <v>82</v>
      </c>
      <c r="AW750" s="12" t="s">
        <v>35</v>
      </c>
      <c r="AX750" s="12" t="s">
        <v>80</v>
      </c>
      <c r="AY750" s="256" t="s">
        <v>152</v>
      </c>
    </row>
    <row r="751" spans="2:65" s="1" customFormat="1" ht="25.5" customHeight="1">
      <c r="B751" s="46"/>
      <c r="C751" s="221" t="s">
        <v>1010</v>
      </c>
      <c r="D751" s="221" t="s">
        <v>155</v>
      </c>
      <c r="E751" s="222" t="s">
        <v>1011</v>
      </c>
      <c r="F751" s="223" t="s">
        <v>1012</v>
      </c>
      <c r="G751" s="224" t="s">
        <v>804</v>
      </c>
      <c r="H751" s="225">
        <v>1</v>
      </c>
      <c r="I751" s="226"/>
      <c r="J751" s="227">
        <f>ROUND(I751*H751,2)</f>
        <v>0</v>
      </c>
      <c r="K751" s="223" t="s">
        <v>21</v>
      </c>
      <c r="L751" s="72"/>
      <c r="M751" s="228" t="s">
        <v>21</v>
      </c>
      <c r="N751" s="229" t="s">
        <v>43</v>
      </c>
      <c r="O751" s="47"/>
      <c r="P751" s="230">
        <f>O751*H751</f>
        <v>0</v>
      </c>
      <c r="Q751" s="230">
        <v>0.05</v>
      </c>
      <c r="R751" s="230">
        <f>Q751*H751</f>
        <v>0.05</v>
      </c>
      <c r="S751" s="230">
        <v>0</v>
      </c>
      <c r="T751" s="231">
        <f>S751*H751</f>
        <v>0</v>
      </c>
      <c r="AR751" s="24" t="s">
        <v>275</v>
      </c>
      <c r="AT751" s="24" t="s">
        <v>155</v>
      </c>
      <c r="AU751" s="24" t="s">
        <v>82</v>
      </c>
      <c r="AY751" s="24" t="s">
        <v>152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24" t="s">
        <v>80</v>
      </c>
      <c r="BK751" s="232">
        <f>ROUND(I751*H751,2)</f>
        <v>0</v>
      </c>
      <c r="BL751" s="24" t="s">
        <v>275</v>
      </c>
      <c r="BM751" s="24" t="s">
        <v>1013</v>
      </c>
    </row>
    <row r="752" spans="2:51" s="11" customFormat="1" ht="13.5">
      <c r="B752" s="236"/>
      <c r="C752" s="237"/>
      <c r="D752" s="233" t="s">
        <v>164</v>
      </c>
      <c r="E752" s="238" t="s">
        <v>21</v>
      </c>
      <c r="F752" s="239" t="s">
        <v>819</v>
      </c>
      <c r="G752" s="237"/>
      <c r="H752" s="238" t="s">
        <v>21</v>
      </c>
      <c r="I752" s="240"/>
      <c r="J752" s="237"/>
      <c r="K752" s="237"/>
      <c r="L752" s="241"/>
      <c r="M752" s="242"/>
      <c r="N752" s="243"/>
      <c r="O752" s="243"/>
      <c r="P752" s="243"/>
      <c r="Q752" s="243"/>
      <c r="R752" s="243"/>
      <c r="S752" s="243"/>
      <c r="T752" s="244"/>
      <c r="AT752" s="245" t="s">
        <v>164</v>
      </c>
      <c r="AU752" s="245" t="s">
        <v>82</v>
      </c>
      <c r="AV752" s="11" t="s">
        <v>80</v>
      </c>
      <c r="AW752" s="11" t="s">
        <v>35</v>
      </c>
      <c r="AX752" s="11" t="s">
        <v>72</v>
      </c>
      <c r="AY752" s="245" t="s">
        <v>152</v>
      </c>
    </row>
    <row r="753" spans="2:51" s="11" customFormat="1" ht="13.5">
      <c r="B753" s="236"/>
      <c r="C753" s="237"/>
      <c r="D753" s="233" t="s">
        <v>164</v>
      </c>
      <c r="E753" s="238" t="s">
        <v>21</v>
      </c>
      <c r="F753" s="239" t="s">
        <v>820</v>
      </c>
      <c r="G753" s="237"/>
      <c r="H753" s="238" t="s">
        <v>21</v>
      </c>
      <c r="I753" s="240"/>
      <c r="J753" s="237"/>
      <c r="K753" s="237"/>
      <c r="L753" s="241"/>
      <c r="M753" s="242"/>
      <c r="N753" s="243"/>
      <c r="O753" s="243"/>
      <c r="P753" s="243"/>
      <c r="Q753" s="243"/>
      <c r="R753" s="243"/>
      <c r="S753" s="243"/>
      <c r="T753" s="244"/>
      <c r="AT753" s="245" t="s">
        <v>164</v>
      </c>
      <c r="AU753" s="245" t="s">
        <v>82</v>
      </c>
      <c r="AV753" s="11" t="s">
        <v>80</v>
      </c>
      <c r="AW753" s="11" t="s">
        <v>35</v>
      </c>
      <c r="AX753" s="11" t="s">
        <v>72</v>
      </c>
      <c r="AY753" s="245" t="s">
        <v>152</v>
      </c>
    </row>
    <row r="754" spans="2:51" s="11" customFormat="1" ht="13.5">
      <c r="B754" s="236"/>
      <c r="C754" s="237"/>
      <c r="D754" s="233" t="s">
        <v>164</v>
      </c>
      <c r="E754" s="238" t="s">
        <v>21</v>
      </c>
      <c r="F754" s="239" t="s">
        <v>1014</v>
      </c>
      <c r="G754" s="237"/>
      <c r="H754" s="238" t="s">
        <v>21</v>
      </c>
      <c r="I754" s="240"/>
      <c r="J754" s="237"/>
      <c r="K754" s="237"/>
      <c r="L754" s="241"/>
      <c r="M754" s="242"/>
      <c r="N754" s="243"/>
      <c r="O754" s="243"/>
      <c r="P754" s="243"/>
      <c r="Q754" s="243"/>
      <c r="R754" s="243"/>
      <c r="S754" s="243"/>
      <c r="T754" s="244"/>
      <c r="AT754" s="245" t="s">
        <v>164</v>
      </c>
      <c r="AU754" s="245" t="s">
        <v>82</v>
      </c>
      <c r="AV754" s="11" t="s">
        <v>80</v>
      </c>
      <c r="AW754" s="11" t="s">
        <v>35</v>
      </c>
      <c r="AX754" s="11" t="s">
        <v>72</v>
      </c>
      <c r="AY754" s="245" t="s">
        <v>152</v>
      </c>
    </row>
    <row r="755" spans="2:51" s="12" customFormat="1" ht="13.5">
      <c r="B755" s="246"/>
      <c r="C755" s="247"/>
      <c r="D755" s="233" t="s">
        <v>164</v>
      </c>
      <c r="E755" s="248" t="s">
        <v>21</v>
      </c>
      <c r="F755" s="249" t="s">
        <v>1015</v>
      </c>
      <c r="G755" s="247"/>
      <c r="H755" s="250">
        <v>1</v>
      </c>
      <c r="I755" s="251"/>
      <c r="J755" s="247"/>
      <c r="K755" s="247"/>
      <c r="L755" s="252"/>
      <c r="M755" s="253"/>
      <c r="N755" s="254"/>
      <c r="O755" s="254"/>
      <c r="P755" s="254"/>
      <c r="Q755" s="254"/>
      <c r="R755" s="254"/>
      <c r="S755" s="254"/>
      <c r="T755" s="255"/>
      <c r="AT755" s="256" t="s">
        <v>164</v>
      </c>
      <c r="AU755" s="256" t="s">
        <v>82</v>
      </c>
      <c r="AV755" s="12" t="s">
        <v>82</v>
      </c>
      <c r="AW755" s="12" t="s">
        <v>35</v>
      </c>
      <c r="AX755" s="12" t="s">
        <v>80</v>
      </c>
      <c r="AY755" s="256" t="s">
        <v>152</v>
      </c>
    </row>
    <row r="756" spans="2:65" s="1" customFormat="1" ht="25.5" customHeight="1">
      <c r="B756" s="46"/>
      <c r="C756" s="221" t="s">
        <v>1016</v>
      </c>
      <c r="D756" s="221" t="s">
        <v>155</v>
      </c>
      <c r="E756" s="222" t="s">
        <v>1017</v>
      </c>
      <c r="F756" s="223" t="s">
        <v>1018</v>
      </c>
      <c r="G756" s="224" t="s">
        <v>1019</v>
      </c>
      <c r="H756" s="225">
        <v>777.6</v>
      </c>
      <c r="I756" s="226"/>
      <c r="J756" s="227">
        <f>ROUND(I756*H756,2)</f>
        <v>0</v>
      </c>
      <c r="K756" s="223" t="s">
        <v>21</v>
      </c>
      <c r="L756" s="72"/>
      <c r="M756" s="228" t="s">
        <v>21</v>
      </c>
      <c r="N756" s="229" t="s">
        <v>43</v>
      </c>
      <c r="O756" s="47"/>
      <c r="P756" s="230">
        <f>O756*H756</f>
        <v>0</v>
      </c>
      <c r="Q756" s="230">
        <v>0.001</v>
      </c>
      <c r="R756" s="230">
        <f>Q756*H756</f>
        <v>0.7776000000000001</v>
      </c>
      <c r="S756" s="230">
        <v>0</v>
      </c>
      <c r="T756" s="231">
        <f>S756*H756</f>
        <v>0</v>
      </c>
      <c r="AR756" s="24" t="s">
        <v>275</v>
      </c>
      <c r="AT756" s="24" t="s">
        <v>155</v>
      </c>
      <c r="AU756" s="24" t="s">
        <v>82</v>
      </c>
      <c r="AY756" s="24" t="s">
        <v>152</v>
      </c>
      <c r="BE756" s="232">
        <f>IF(N756="základní",J756,0)</f>
        <v>0</v>
      </c>
      <c r="BF756" s="232">
        <f>IF(N756="snížená",J756,0)</f>
        <v>0</v>
      </c>
      <c r="BG756" s="232">
        <f>IF(N756="zákl. přenesená",J756,0)</f>
        <v>0</v>
      </c>
      <c r="BH756" s="232">
        <f>IF(N756="sníž. přenesená",J756,0)</f>
        <v>0</v>
      </c>
      <c r="BI756" s="232">
        <f>IF(N756="nulová",J756,0)</f>
        <v>0</v>
      </c>
      <c r="BJ756" s="24" t="s">
        <v>80</v>
      </c>
      <c r="BK756" s="232">
        <f>ROUND(I756*H756,2)</f>
        <v>0</v>
      </c>
      <c r="BL756" s="24" t="s">
        <v>275</v>
      </c>
      <c r="BM756" s="24" t="s">
        <v>1020</v>
      </c>
    </row>
    <row r="757" spans="2:51" s="11" customFormat="1" ht="13.5">
      <c r="B757" s="236"/>
      <c r="C757" s="237"/>
      <c r="D757" s="233" t="s">
        <v>164</v>
      </c>
      <c r="E757" s="238" t="s">
        <v>21</v>
      </c>
      <c r="F757" s="239" t="s">
        <v>819</v>
      </c>
      <c r="G757" s="237"/>
      <c r="H757" s="238" t="s">
        <v>21</v>
      </c>
      <c r="I757" s="240"/>
      <c r="J757" s="237"/>
      <c r="K757" s="237"/>
      <c r="L757" s="241"/>
      <c r="M757" s="242"/>
      <c r="N757" s="243"/>
      <c r="O757" s="243"/>
      <c r="P757" s="243"/>
      <c r="Q757" s="243"/>
      <c r="R757" s="243"/>
      <c r="S757" s="243"/>
      <c r="T757" s="244"/>
      <c r="AT757" s="245" t="s">
        <v>164</v>
      </c>
      <c r="AU757" s="245" t="s">
        <v>82</v>
      </c>
      <c r="AV757" s="11" t="s">
        <v>80</v>
      </c>
      <c r="AW757" s="11" t="s">
        <v>35</v>
      </c>
      <c r="AX757" s="11" t="s">
        <v>72</v>
      </c>
      <c r="AY757" s="245" t="s">
        <v>152</v>
      </c>
    </row>
    <row r="758" spans="2:51" s="11" customFormat="1" ht="13.5">
      <c r="B758" s="236"/>
      <c r="C758" s="237"/>
      <c r="D758" s="233" t="s">
        <v>164</v>
      </c>
      <c r="E758" s="238" t="s">
        <v>21</v>
      </c>
      <c r="F758" s="239" t="s">
        <v>820</v>
      </c>
      <c r="G758" s="237"/>
      <c r="H758" s="238" t="s">
        <v>21</v>
      </c>
      <c r="I758" s="240"/>
      <c r="J758" s="237"/>
      <c r="K758" s="237"/>
      <c r="L758" s="241"/>
      <c r="M758" s="242"/>
      <c r="N758" s="243"/>
      <c r="O758" s="243"/>
      <c r="P758" s="243"/>
      <c r="Q758" s="243"/>
      <c r="R758" s="243"/>
      <c r="S758" s="243"/>
      <c r="T758" s="244"/>
      <c r="AT758" s="245" t="s">
        <v>164</v>
      </c>
      <c r="AU758" s="245" t="s">
        <v>82</v>
      </c>
      <c r="AV758" s="11" t="s">
        <v>80</v>
      </c>
      <c r="AW758" s="11" t="s">
        <v>35</v>
      </c>
      <c r="AX758" s="11" t="s">
        <v>72</v>
      </c>
      <c r="AY758" s="245" t="s">
        <v>152</v>
      </c>
    </row>
    <row r="759" spans="2:51" s="11" customFormat="1" ht="13.5">
      <c r="B759" s="236"/>
      <c r="C759" s="237"/>
      <c r="D759" s="233" t="s">
        <v>164</v>
      </c>
      <c r="E759" s="238" t="s">
        <v>21</v>
      </c>
      <c r="F759" s="239" t="s">
        <v>1021</v>
      </c>
      <c r="G759" s="237"/>
      <c r="H759" s="238" t="s">
        <v>21</v>
      </c>
      <c r="I759" s="240"/>
      <c r="J759" s="237"/>
      <c r="K759" s="237"/>
      <c r="L759" s="241"/>
      <c r="M759" s="242"/>
      <c r="N759" s="243"/>
      <c r="O759" s="243"/>
      <c r="P759" s="243"/>
      <c r="Q759" s="243"/>
      <c r="R759" s="243"/>
      <c r="S759" s="243"/>
      <c r="T759" s="244"/>
      <c r="AT759" s="245" t="s">
        <v>164</v>
      </c>
      <c r="AU759" s="245" t="s">
        <v>82</v>
      </c>
      <c r="AV759" s="11" t="s">
        <v>80</v>
      </c>
      <c r="AW759" s="11" t="s">
        <v>35</v>
      </c>
      <c r="AX759" s="11" t="s">
        <v>72</v>
      </c>
      <c r="AY759" s="245" t="s">
        <v>152</v>
      </c>
    </row>
    <row r="760" spans="2:51" s="12" customFormat="1" ht="13.5">
      <c r="B760" s="246"/>
      <c r="C760" s="247"/>
      <c r="D760" s="233" t="s">
        <v>164</v>
      </c>
      <c r="E760" s="248" t="s">
        <v>21</v>
      </c>
      <c r="F760" s="249" t="s">
        <v>1022</v>
      </c>
      <c r="G760" s="247"/>
      <c r="H760" s="250">
        <v>777.6</v>
      </c>
      <c r="I760" s="251"/>
      <c r="J760" s="247"/>
      <c r="K760" s="247"/>
      <c r="L760" s="252"/>
      <c r="M760" s="253"/>
      <c r="N760" s="254"/>
      <c r="O760" s="254"/>
      <c r="P760" s="254"/>
      <c r="Q760" s="254"/>
      <c r="R760" s="254"/>
      <c r="S760" s="254"/>
      <c r="T760" s="255"/>
      <c r="AT760" s="256" t="s">
        <v>164</v>
      </c>
      <c r="AU760" s="256" t="s">
        <v>82</v>
      </c>
      <c r="AV760" s="12" t="s">
        <v>82</v>
      </c>
      <c r="AW760" s="12" t="s">
        <v>35</v>
      </c>
      <c r="AX760" s="12" t="s">
        <v>80</v>
      </c>
      <c r="AY760" s="256" t="s">
        <v>152</v>
      </c>
    </row>
    <row r="761" spans="2:65" s="1" customFormat="1" ht="16.5" customHeight="1">
      <c r="B761" s="46"/>
      <c r="C761" s="221" t="s">
        <v>1023</v>
      </c>
      <c r="D761" s="221" t="s">
        <v>155</v>
      </c>
      <c r="E761" s="222" t="s">
        <v>1024</v>
      </c>
      <c r="F761" s="223" t="s">
        <v>1025</v>
      </c>
      <c r="G761" s="224" t="s">
        <v>804</v>
      </c>
      <c r="H761" s="225">
        <v>2</v>
      </c>
      <c r="I761" s="226"/>
      <c r="J761" s="227">
        <f>ROUND(I761*H761,2)</f>
        <v>0</v>
      </c>
      <c r="K761" s="223" t="s">
        <v>21</v>
      </c>
      <c r="L761" s="72"/>
      <c r="M761" s="228" t="s">
        <v>21</v>
      </c>
      <c r="N761" s="229" t="s">
        <v>43</v>
      </c>
      <c r="O761" s="47"/>
      <c r="P761" s="230">
        <f>O761*H761</f>
        <v>0</v>
      </c>
      <c r="Q761" s="230">
        <v>0.01</v>
      </c>
      <c r="R761" s="230">
        <f>Q761*H761</f>
        <v>0.02</v>
      </c>
      <c r="S761" s="230">
        <v>0</v>
      </c>
      <c r="T761" s="231">
        <f>S761*H761</f>
        <v>0</v>
      </c>
      <c r="AR761" s="24" t="s">
        <v>275</v>
      </c>
      <c r="AT761" s="24" t="s">
        <v>155</v>
      </c>
      <c r="AU761" s="24" t="s">
        <v>82</v>
      </c>
      <c r="AY761" s="24" t="s">
        <v>152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24" t="s">
        <v>80</v>
      </c>
      <c r="BK761" s="232">
        <f>ROUND(I761*H761,2)</f>
        <v>0</v>
      </c>
      <c r="BL761" s="24" t="s">
        <v>275</v>
      </c>
      <c r="BM761" s="24" t="s">
        <v>1026</v>
      </c>
    </row>
    <row r="762" spans="2:51" s="11" customFormat="1" ht="13.5">
      <c r="B762" s="236"/>
      <c r="C762" s="237"/>
      <c r="D762" s="233" t="s">
        <v>164</v>
      </c>
      <c r="E762" s="238" t="s">
        <v>21</v>
      </c>
      <c r="F762" s="239" t="s">
        <v>819</v>
      </c>
      <c r="G762" s="237"/>
      <c r="H762" s="238" t="s">
        <v>21</v>
      </c>
      <c r="I762" s="240"/>
      <c r="J762" s="237"/>
      <c r="K762" s="237"/>
      <c r="L762" s="241"/>
      <c r="M762" s="242"/>
      <c r="N762" s="243"/>
      <c r="O762" s="243"/>
      <c r="P762" s="243"/>
      <c r="Q762" s="243"/>
      <c r="R762" s="243"/>
      <c r="S762" s="243"/>
      <c r="T762" s="244"/>
      <c r="AT762" s="245" t="s">
        <v>164</v>
      </c>
      <c r="AU762" s="245" t="s">
        <v>82</v>
      </c>
      <c r="AV762" s="11" t="s">
        <v>80</v>
      </c>
      <c r="AW762" s="11" t="s">
        <v>35</v>
      </c>
      <c r="AX762" s="11" t="s">
        <v>72</v>
      </c>
      <c r="AY762" s="245" t="s">
        <v>152</v>
      </c>
    </row>
    <row r="763" spans="2:51" s="11" customFormat="1" ht="13.5">
      <c r="B763" s="236"/>
      <c r="C763" s="237"/>
      <c r="D763" s="233" t="s">
        <v>164</v>
      </c>
      <c r="E763" s="238" t="s">
        <v>21</v>
      </c>
      <c r="F763" s="239" t="s">
        <v>820</v>
      </c>
      <c r="G763" s="237"/>
      <c r="H763" s="238" t="s">
        <v>21</v>
      </c>
      <c r="I763" s="240"/>
      <c r="J763" s="237"/>
      <c r="K763" s="237"/>
      <c r="L763" s="241"/>
      <c r="M763" s="242"/>
      <c r="N763" s="243"/>
      <c r="O763" s="243"/>
      <c r="P763" s="243"/>
      <c r="Q763" s="243"/>
      <c r="R763" s="243"/>
      <c r="S763" s="243"/>
      <c r="T763" s="244"/>
      <c r="AT763" s="245" t="s">
        <v>164</v>
      </c>
      <c r="AU763" s="245" t="s">
        <v>82</v>
      </c>
      <c r="AV763" s="11" t="s">
        <v>80</v>
      </c>
      <c r="AW763" s="11" t="s">
        <v>35</v>
      </c>
      <c r="AX763" s="11" t="s">
        <v>72</v>
      </c>
      <c r="AY763" s="245" t="s">
        <v>152</v>
      </c>
    </row>
    <row r="764" spans="2:51" s="11" customFormat="1" ht="13.5">
      <c r="B764" s="236"/>
      <c r="C764" s="237"/>
      <c r="D764" s="233" t="s">
        <v>164</v>
      </c>
      <c r="E764" s="238" t="s">
        <v>21</v>
      </c>
      <c r="F764" s="239" t="s">
        <v>1014</v>
      </c>
      <c r="G764" s="237"/>
      <c r="H764" s="238" t="s">
        <v>21</v>
      </c>
      <c r="I764" s="240"/>
      <c r="J764" s="237"/>
      <c r="K764" s="237"/>
      <c r="L764" s="241"/>
      <c r="M764" s="242"/>
      <c r="N764" s="243"/>
      <c r="O764" s="243"/>
      <c r="P764" s="243"/>
      <c r="Q764" s="243"/>
      <c r="R764" s="243"/>
      <c r="S764" s="243"/>
      <c r="T764" s="244"/>
      <c r="AT764" s="245" t="s">
        <v>164</v>
      </c>
      <c r="AU764" s="245" t="s">
        <v>82</v>
      </c>
      <c r="AV764" s="11" t="s">
        <v>80</v>
      </c>
      <c r="AW764" s="11" t="s">
        <v>35</v>
      </c>
      <c r="AX764" s="11" t="s">
        <v>72</v>
      </c>
      <c r="AY764" s="245" t="s">
        <v>152</v>
      </c>
    </row>
    <row r="765" spans="2:51" s="12" customFormat="1" ht="13.5">
      <c r="B765" s="246"/>
      <c r="C765" s="247"/>
      <c r="D765" s="233" t="s">
        <v>164</v>
      </c>
      <c r="E765" s="248" t="s">
        <v>21</v>
      </c>
      <c r="F765" s="249" t="s">
        <v>1027</v>
      </c>
      <c r="G765" s="247"/>
      <c r="H765" s="250">
        <v>2</v>
      </c>
      <c r="I765" s="251"/>
      <c r="J765" s="247"/>
      <c r="K765" s="247"/>
      <c r="L765" s="252"/>
      <c r="M765" s="253"/>
      <c r="N765" s="254"/>
      <c r="O765" s="254"/>
      <c r="P765" s="254"/>
      <c r="Q765" s="254"/>
      <c r="R765" s="254"/>
      <c r="S765" s="254"/>
      <c r="T765" s="255"/>
      <c r="AT765" s="256" t="s">
        <v>164</v>
      </c>
      <c r="AU765" s="256" t="s">
        <v>82</v>
      </c>
      <c r="AV765" s="12" t="s">
        <v>82</v>
      </c>
      <c r="AW765" s="12" t="s">
        <v>35</v>
      </c>
      <c r="AX765" s="12" t="s">
        <v>80</v>
      </c>
      <c r="AY765" s="256" t="s">
        <v>152</v>
      </c>
    </row>
    <row r="766" spans="2:65" s="1" customFormat="1" ht="16.5" customHeight="1">
      <c r="B766" s="46"/>
      <c r="C766" s="221" t="s">
        <v>1028</v>
      </c>
      <c r="D766" s="221" t="s">
        <v>155</v>
      </c>
      <c r="E766" s="222" t="s">
        <v>1029</v>
      </c>
      <c r="F766" s="223" t="s">
        <v>1030</v>
      </c>
      <c r="G766" s="224" t="s">
        <v>804</v>
      </c>
      <c r="H766" s="225">
        <v>2</v>
      </c>
      <c r="I766" s="226"/>
      <c r="J766" s="227">
        <f>ROUND(I766*H766,2)</f>
        <v>0</v>
      </c>
      <c r="K766" s="223" t="s">
        <v>21</v>
      </c>
      <c r="L766" s="72"/>
      <c r="M766" s="228" t="s">
        <v>21</v>
      </c>
      <c r="N766" s="229" t="s">
        <v>43</v>
      </c>
      <c r="O766" s="47"/>
      <c r="P766" s="230">
        <f>O766*H766</f>
        <v>0</v>
      </c>
      <c r="Q766" s="230">
        <v>0.003</v>
      </c>
      <c r="R766" s="230">
        <f>Q766*H766</f>
        <v>0.006</v>
      </c>
      <c r="S766" s="230">
        <v>0</v>
      </c>
      <c r="T766" s="231">
        <f>S766*H766</f>
        <v>0</v>
      </c>
      <c r="AR766" s="24" t="s">
        <v>275</v>
      </c>
      <c r="AT766" s="24" t="s">
        <v>155</v>
      </c>
      <c r="AU766" s="24" t="s">
        <v>82</v>
      </c>
      <c r="AY766" s="24" t="s">
        <v>152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24" t="s">
        <v>80</v>
      </c>
      <c r="BK766" s="232">
        <f>ROUND(I766*H766,2)</f>
        <v>0</v>
      </c>
      <c r="BL766" s="24" t="s">
        <v>275</v>
      </c>
      <c r="BM766" s="24" t="s">
        <v>1031</v>
      </c>
    </row>
    <row r="767" spans="2:51" s="11" customFormat="1" ht="13.5">
      <c r="B767" s="236"/>
      <c r="C767" s="237"/>
      <c r="D767" s="233" t="s">
        <v>164</v>
      </c>
      <c r="E767" s="238" t="s">
        <v>21</v>
      </c>
      <c r="F767" s="239" t="s">
        <v>819</v>
      </c>
      <c r="G767" s="237"/>
      <c r="H767" s="238" t="s">
        <v>21</v>
      </c>
      <c r="I767" s="240"/>
      <c r="J767" s="237"/>
      <c r="K767" s="237"/>
      <c r="L767" s="241"/>
      <c r="M767" s="242"/>
      <c r="N767" s="243"/>
      <c r="O767" s="243"/>
      <c r="P767" s="243"/>
      <c r="Q767" s="243"/>
      <c r="R767" s="243"/>
      <c r="S767" s="243"/>
      <c r="T767" s="244"/>
      <c r="AT767" s="245" t="s">
        <v>164</v>
      </c>
      <c r="AU767" s="245" t="s">
        <v>82</v>
      </c>
      <c r="AV767" s="11" t="s">
        <v>80</v>
      </c>
      <c r="AW767" s="11" t="s">
        <v>35</v>
      </c>
      <c r="AX767" s="11" t="s">
        <v>72</v>
      </c>
      <c r="AY767" s="245" t="s">
        <v>152</v>
      </c>
    </row>
    <row r="768" spans="2:51" s="11" customFormat="1" ht="13.5">
      <c r="B768" s="236"/>
      <c r="C768" s="237"/>
      <c r="D768" s="233" t="s">
        <v>164</v>
      </c>
      <c r="E768" s="238" t="s">
        <v>21</v>
      </c>
      <c r="F768" s="239" t="s">
        <v>820</v>
      </c>
      <c r="G768" s="237"/>
      <c r="H768" s="238" t="s">
        <v>21</v>
      </c>
      <c r="I768" s="240"/>
      <c r="J768" s="237"/>
      <c r="K768" s="237"/>
      <c r="L768" s="241"/>
      <c r="M768" s="242"/>
      <c r="N768" s="243"/>
      <c r="O768" s="243"/>
      <c r="P768" s="243"/>
      <c r="Q768" s="243"/>
      <c r="R768" s="243"/>
      <c r="S768" s="243"/>
      <c r="T768" s="244"/>
      <c r="AT768" s="245" t="s">
        <v>164</v>
      </c>
      <c r="AU768" s="245" t="s">
        <v>82</v>
      </c>
      <c r="AV768" s="11" t="s">
        <v>80</v>
      </c>
      <c r="AW768" s="11" t="s">
        <v>35</v>
      </c>
      <c r="AX768" s="11" t="s">
        <v>72</v>
      </c>
      <c r="AY768" s="245" t="s">
        <v>152</v>
      </c>
    </row>
    <row r="769" spans="2:51" s="11" customFormat="1" ht="13.5">
      <c r="B769" s="236"/>
      <c r="C769" s="237"/>
      <c r="D769" s="233" t="s">
        <v>164</v>
      </c>
      <c r="E769" s="238" t="s">
        <v>21</v>
      </c>
      <c r="F769" s="239" t="s">
        <v>1014</v>
      </c>
      <c r="G769" s="237"/>
      <c r="H769" s="238" t="s">
        <v>21</v>
      </c>
      <c r="I769" s="240"/>
      <c r="J769" s="237"/>
      <c r="K769" s="237"/>
      <c r="L769" s="241"/>
      <c r="M769" s="242"/>
      <c r="N769" s="243"/>
      <c r="O769" s="243"/>
      <c r="P769" s="243"/>
      <c r="Q769" s="243"/>
      <c r="R769" s="243"/>
      <c r="S769" s="243"/>
      <c r="T769" s="244"/>
      <c r="AT769" s="245" t="s">
        <v>164</v>
      </c>
      <c r="AU769" s="245" t="s">
        <v>82</v>
      </c>
      <c r="AV769" s="11" t="s">
        <v>80</v>
      </c>
      <c r="AW769" s="11" t="s">
        <v>35</v>
      </c>
      <c r="AX769" s="11" t="s">
        <v>72</v>
      </c>
      <c r="AY769" s="245" t="s">
        <v>152</v>
      </c>
    </row>
    <row r="770" spans="2:51" s="12" customFormat="1" ht="13.5">
      <c r="B770" s="246"/>
      <c r="C770" s="247"/>
      <c r="D770" s="233" t="s">
        <v>164</v>
      </c>
      <c r="E770" s="248" t="s">
        <v>21</v>
      </c>
      <c r="F770" s="249" t="s">
        <v>1032</v>
      </c>
      <c r="G770" s="247"/>
      <c r="H770" s="250">
        <v>2</v>
      </c>
      <c r="I770" s="251"/>
      <c r="J770" s="247"/>
      <c r="K770" s="247"/>
      <c r="L770" s="252"/>
      <c r="M770" s="253"/>
      <c r="N770" s="254"/>
      <c r="O770" s="254"/>
      <c r="P770" s="254"/>
      <c r="Q770" s="254"/>
      <c r="R770" s="254"/>
      <c r="S770" s="254"/>
      <c r="T770" s="255"/>
      <c r="AT770" s="256" t="s">
        <v>164</v>
      </c>
      <c r="AU770" s="256" t="s">
        <v>82</v>
      </c>
      <c r="AV770" s="12" t="s">
        <v>82</v>
      </c>
      <c r="AW770" s="12" t="s">
        <v>35</v>
      </c>
      <c r="AX770" s="12" t="s">
        <v>80</v>
      </c>
      <c r="AY770" s="256" t="s">
        <v>152</v>
      </c>
    </row>
    <row r="771" spans="2:65" s="1" customFormat="1" ht="16.5" customHeight="1">
      <c r="B771" s="46"/>
      <c r="C771" s="221" t="s">
        <v>1033</v>
      </c>
      <c r="D771" s="221" t="s">
        <v>155</v>
      </c>
      <c r="E771" s="222" t="s">
        <v>1034</v>
      </c>
      <c r="F771" s="223" t="s">
        <v>1035</v>
      </c>
      <c r="G771" s="224" t="s">
        <v>804</v>
      </c>
      <c r="H771" s="225">
        <v>2</v>
      </c>
      <c r="I771" s="226"/>
      <c r="J771" s="227">
        <f>ROUND(I771*H771,2)</f>
        <v>0</v>
      </c>
      <c r="K771" s="223" t="s">
        <v>21</v>
      </c>
      <c r="L771" s="72"/>
      <c r="M771" s="228" t="s">
        <v>21</v>
      </c>
      <c r="N771" s="229" t="s">
        <v>43</v>
      </c>
      <c r="O771" s="47"/>
      <c r="P771" s="230">
        <f>O771*H771</f>
        <v>0</v>
      </c>
      <c r="Q771" s="230">
        <v>0.003</v>
      </c>
      <c r="R771" s="230">
        <f>Q771*H771</f>
        <v>0.006</v>
      </c>
      <c r="S771" s="230">
        <v>0</v>
      </c>
      <c r="T771" s="231">
        <f>S771*H771</f>
        <v>0</v>
      </c>
      <c r="AR771" s="24" t="s">
        <v>275</v>
      </c>
      <c r="AT771" s="24" t="s">
        <v>155</v>
      </c>
      <c r="AU771" s="24" t="s">
        <v>82</v>
      </c>
      <c r="AY771" s="24" t="s">
        <v>152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24" t="s">
        <v>80</v>
      </c>
      <c r="BK771" s="232">
        <f>ROUND(I771*H771,2)</f>
        <v>0</v>
      </c>
      <c r="BL771" s="24" t="s">
        <v>275</v>
      </c>
      <c r="BM771" s="24" t="s">
        <v>1036</v>
      </c>
    </row>
    <row r="772" spans="2:51" s="11" customFormat="1" ht="13.5">
      <c r="B772" s="236"/>
      <c r="C772" s="237"/>
      <c r="D772" s="233" t="s">
        <v>164</v>
      </c>
      <c r="E772" s="238" t="s">
        <v>21</v>
      </c>
      <c r="F772" s="239" t="s">
        <v>819</v>
      </c>
      <c r="G772" s="237"/>
      <c r="H772" s="238" t="s">
        <v>21</v>
      </c>
      <c r="I772" s="240"/>
      <c r="J772" s="237"/>
      <c r="K772" s="237"/>
      <c r="L772" s="241"/>
      <c r="M772" s="242"/>
      <c r="N772" s="243"/>
      <c r="O772" s="243"/>
      <c r="P772" s="243"/>
      <c r="Q772" s="243"/>
      <c r="R772" s="243"/>
      <c r="S772" s="243"/>
      <c r="T772" s="244"/>
      <c r="AT772" s="245" t="s">
        <v>164</v>
      </c>
      <c r="AU772" s="245" t="s">
        <v>82</v>
      </c>
      <c r="AV772" s="11" t="s">
        <v>80</v>
      </c>
      <c r="AW772" s="11" t="s">
        <v>35</v>
      </c>
      <c r="AX772" s="11" t="s">
        <v>72</v>
      </c>
      <c r="AY772" s="245" t="s">
        <v>152</v>
      </c>
    </row>
    <row r="773" spans="2:51" s="11" customFormat="1" ht="13.5">
      <c r="B773" s="236"/>
      <c r="C773" s="237"/>
      <c r="D773" s="233" t="s">
        <v>164</v>
      </c>
      <c r="E773" s="238" t="s">
        <v>21</v>
      </c>
      <c r="F773" s="239" t="s">
        <v>820</v>
      </c>
      <c r="G773" s="237"/>
      <c r="H773" s="238" t="s">
        <v>21</v>
      </c>
      <c r="I773" s="240"/>
      <c r="J773" s="237"/>
      <c r="K773" s="237"/>
      <c r="L773" s="241"/>
      <c r="M773" s="242"/>
      <c r="N773" s="243"/>
      <c r="O773" s="243"/>
      <c r="P773" s="243"/>
      <c r="Q773" s="243"/>
      <c r="R773" s="243"/>
      <c r="S773" s="243"/>
      <c r="T773" s="244"/>
      <c r="AT773" s="245" t="s">
        <v>164</v>
      </c>
      <c r="AU773" s="245" t="s">
        <v>82</v>
      </c>
      <c r="AV773" s="11" t="s">
        <v>80</v>
      </c>
      <c r="AW773" s="11" t="s">
        <v>35</v>
      </c>
      <c r="AX773" s="11" t="s">
        <v>72</v>
      </c>
      <c r="AY773" s="245" t="s">
        <v>152</v>
      </c>
    </row>
    <row r="774" spans="2:51" s="11" customFormat="1" ht="13.5">
      <c r="B774" s="236"/>
      <c r="C774" s="237"/>
      <c r="D774" s="233" t="s">
        <v>164</v>
      </c>
      <c r="E774" s="238" t="s">
        <v>21</v>
      </c>
      <c r="F774" s="239" t="s">
        <v>1014</v>
      </c>
      <c r="G774" s="237"/>
      <c r="H774" s="238" t="s">
        <v>21</v>
      </c>
      <c r="I774" s="240"/>
      <c r="J774" s="237"/>
      <c r="K774" s="237"/>
      <c r="L774" s="241"/>
      <c r="M774" s="242"/>
      <c r="N774" s="243"/>
      <c r="O774" s="243"/>
      <c r="P774" s="243"/>
      <c r="Q774" s="243"/>
      <c r="R774" s="243"/>
      <c r="S774" s="243"/>
      <c r="T774" s="244"/>
      <c r="AT774" s="245" t="s">
        <v>164</v>
      </c>
      <c r="AU774" s="245" t="s">
        <v>82</v>
      </c>
      <c r="AV774" s="11" t="s">
        <v>80</v>
      </c>
      <c r="AW774" s="11" t="s">
        <v>35</v>
      </c>
      <c r="AX774" s="11" t="s">
        <v>72</v>
      </c>
      <c r="AY774" s="245" t="s">
        <v>152</v>
      </c>
    </row>
    <row r="775" spans="2:51" s="12" customFormat="1" ht="13.5">
      <c r="B775" s="246"/>
      <c r="C775" s="247"/>
      <c r="D775" s="233" t="s">
        <v>164</v>
      </c>
      <c r="E775" s="248" t="s">
        <v>21</v>
      </c>
      <c r="F775" s="249" t="s">
        <v>1032</v>
      </c>
      <c r="G775" s="247"/>
      <c r="H775" s="250">
        <v>2</v>
      </c>
      <c r="I775" s="251"/>
      <c r="J775" s="247"/>
      <c r="K775" s="247"/>
      <c r="L775" s="252"/>
      <c r="M775" s="253"/>
      <c r="N775" s="254"/>
      <c r="O775" s="254"/>
      <c r="P775" s="254"/>
      <c r="Q775" s="254"/>
      <c r="R775" s="254"/>
      <c r="S775" s="254"/>
      <c r="T775" s="255"/>
      <c r="AT775" s="256" t="s">
        <v>164</v>
      </c>
      <c r="AU775" s="256" t="s">
        <v>82</v>
      </c>
      <c r="AV775" s="12" t="s">
        <v>82</v>
      </c>
      <c r="AW775" s="12" t="s">
        <v>35</v>
      </c>
      <c r="AX775" s="12" t="s">
        <v>80</v>
      </c>
      <c r="AY775" s="256" t="s">
        <v>152</v>
      </c>
    </row>
    <row r="776" spans="2:65" s="1" customFormat="1" ht="25.5" customHeight="1">
      <c r="B776" s="46"/>
      <c r="C776" s="221" t="s">
        <v>1037</v>
      </c>
      <c r="D776" s="221" t="s">
        <v>155</v>
      </c>
      <c r="E776" s="222" t="s">
        <v>1038</v>
      </c>
      <c r="F776" s="223" t="s">
        <v>1039</v>
      </c>
      <c r="G776" s="224" t="s">
        <v>804</v>
      </c>
      <c r="H776" s="225">
        <v>75</v>
      </c>
      <c r="I776" s="226"/>
      <c r="J776" s="227">
        <f>ROUND(I776*H776,2)</f>
        <v>0</v>
      </c>
      <c r="K776" s="223" t="s">
        <v>21</v>
      </c>
      <c r="L776" s="72"/>
      <c r="M776" s="228" t="s">
        <v>21</v>
      </c>
      <c r="N776" s="229" t="s">
        <v>43</v>
      </c>
      <c r="O776" s="47"/>
      <c r="P776" s="230">
        <f>O776*H776</f>
        <v>0</v>
      </c>
      <c r="Q776" s="230">
        <v>0.003</v>
      </c>
      <c r="R776" s="230">
        <f>Q776*H776</f>
        <v>0.225</v>
      </c>
      <c r="S776" s="230">
        <v>0</v>
      </c>
      <c r="T776" s="231">
        <f>S776*H776</f>
        <v>0</v>
      </c>
      <c r="AR776" s="24" t="s">
        <v>275</v>
      </c>
      <c r="AT776" s="24" t="s">
        <v>155</v>
      </c>
      <c r="AU776" s="24" t="s">
        <v>82</v>
      </c>
      <c r="AY776" s="24" t="s">
        <v>152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24" t="s">
        <v>80</v>
      </c>
      <c r="BK776" s="232">
        <f>ROUND(I776*H776,2)</f>
        <v>0</v>
      </c>
      <c r="BL776" s="24" t="s">
        <v>275</v>
      </c>
      <c r="BM776" s="24" t="s">
        <v>1040</v>
      </c>
    </row>
    <row r="777" spans="2:51" s="11" customFormat="1" ht="13.5">
      <c r="B777" s="236"/>
      <c r="C777" s="237"/>
      <c r="D777" s="233" t="s">
        <v>164</v>
      </c>
      <c r="E777" s="238" t="s">
        <v>21</v>
      </c>
      <c r="F777" s="239" t="s">
        <v>819</v>
      </c>
      <c r="G777" s="237"/>
      <c r="H777" s="238" t="s">
        <v>21</v>
      </c>
      <c r="I777" s="240"/>
      <c r="J777" s="237"/>
      <c r="K777" s="237"/>
      <c r="L777" s="241"/>
      <c r="M777" s="242"/>
      <c r="N777" s="243"/>
      <c r="O777" s="243"/>
      <c r="P777" s="243"/>
      <c r="Q777" s="243"/>
      <c r="R777" s="243"/>
      <c r="S777" s="243"/>
      <c r="T777" s="244"/>
      <c r="AT777" s="245" t="s">
        <v>164</v>
      </c>
      <c r="AU777" s="245" t="s">
        <v>82</v>
      </c>
      <c r="AV777" s="11" t="s">
        <v>80</v>
      </c>
      <c r="AW777" s="11" t="s">
        <v>35</v>
      </c>
      <c r="AX777" s="11" t="s">
        <v>72</v>
      </c>
      <c r="AY777" s="245" t="s">
        <v>152</v>
      </c>
    </row>
    <row r="778" spans="2:51" s="11" customFormat="1" ht="13.5">
      <c r="B778" s="236"/>
      <c r="C778" s="237"/>
      <c r="D778" s="233" t="s">
        <v>164</v>
      </c>
      <c r="E778" s="238" t="s">
        <v>21</v>
      </c>
      <c r="F778" s="239" t="s">
        <v>820</v>
      </c>
      <c r="G778" s="237"/>
      <c r="H778" s="238" t="s">
        <v>21</v>
      </c>
      <c r="I778" s="240"/>
      <c r="J778" s="237"/>
      <c r="K778" s="237"/>
      <c r="L778" s="241"/>
      <c r="M778" s="242"/>
      <c r="N778" s="243"/>
      <c r="O778" s="243"/>
      <c r="P778" s="243"/>
      <c r="Q778" s="243"/>
      <c r="R778" s="243"/>
      <c r="S778" s="243"/>
      <c r="T778" s="244"/>
      <c r="AT778" s="245" t="s">
        <v>164</v>
      </c>
      <c r="AU778" s="245" t="s">
        <v>82</v>
      </c>
      <c r="AV778" s="11" t="s">
        <v>80</v>
      </c>
      <c r="AW778" s="11" t="s">
        <v>35</v>
      </c>
      <c r="AX778" s="11" t="s">
        <v>72</v>
      </c>
      <c r="AY778" s="245" t="s">
        <v>152</v>
      </c>
    </row>
    <row r="779" spans="2:51" s="11" customFormat="1" ht="13.5">
      <c r="B779" s="236"/>
      <c r="C779" s="237"/>
      <c r="D779" s="233" t="s">
        <v>164</v>
      </c>
      <c r="E779" s="238" t="s">
        <v>21</v>
      </c>
      <c r="F779" s="239" t="s">
        <v>1014</v>
      </c>
      <c r="G779" s="237"/>
      <c r="H779" s="238" t="s">
        <v>21</v>
      </c>
      <c r="I779" s="240"/>
      <c r="J779" s="237"/>
      <c r="K779" s="237"/>
      <c r="L779" s="241"/>
      <c r="M779" s="242"/>
      <c r="N779" s="243"/>
      <c r="O779" s="243"/>
      <c r="P779" s="243"/>
      <c r="Q779" s="243"/>
      <c r="R779" s="243"/>
      <c r="S779" s="243"/>
      <c r="T779" s="244"/>
      <c r="AT779" s="245" t="s">
        <v>164</v>
      </c>
      <c r="AU779" s="245" t="s">
        <v>82</v>
      </c>
      <c r="AV779" s="11" t="s">
        <v>80</v>
      </c>
      <c r="AW779" s="11" t="s">
        <v>35</v>
      </c>
      <c r="AX779" s="11" t="s">
        <v>72</v>
      </c>
      <c r="AY779" s="245" t="s">
        <v>152</v>
      </c>
    </row>
    <row r="780" spans="2:51" s="12" customFormat="1" ht="13.5">
      <c r="B780" s="246"/>
      <c r="C780" s="247"/>
      <c r="D780" s="233" t="s">
        <v>164</v>
      </c>
      <c r="E780" s="248" t="s">
        <v>21</v>
      </c>
      <c r="F780" s="249" t="s">
        <v>1041</v>
      </c>
      <c r="G780" s="247"/>
      <c r="H780" s="250">
        <v>75</v>
      </c>
      <c r="I780" s="251"/>
      <c r="J780" s="247"/>
      <c r="K780" s="247"/>
      <c r="L780" s="252"/>
      <c r="M780" s="253"/>
      <c r="N780" s="254"/>
      <c r="O780" s="254"/>
      <c r="P780" s="254"/>
      <c r="Q780" s="254"/>
      <c r="R780" s="254"/>
      <c r="S780" s="254"/>
      <c r="T780" s="255"/>
      <c r="AT780" s="256" t="s">
        <v>164</v>
      </c>
      <c r="AU780" s="256" t="s">
        <v>82</v>
      </c>
      <c r="AV780" s="12" t="s">
        <v>82</v>
      </c>
      <c r="AW780" s="12" t="s">
        <v>35</v>
      </c>
      <c r="AX780" s="12" t="s">
        <v>80</v>
      </c>
      <c r="AY780" s="256" t="s">
        <v>152</v>
      </c>
    </row>
    <row r="781" spans="2:65" s="1" customFormat="1" ht="25.5" customHeight="1">
      <c r="B781" s="46"/>
      <c r="C781" s="221" t="s">
        <v>1042</v>
      </c>
      <c r="D781" s="221" t="s">
        <v>155</v>
      </c>
      <c r="E781" s="222" t="s">
        <v>1043</v>
      </c>
      <c r="F781" s="223" t="s">
        <v>1044</v>
      </c>
      <c r="G781" s="224" t="s">
        <v>804</v>
      </c>
      <c r="H781" s="225">
        <v>27</v>
      </c>
      <c r="I781" s="226"/>
      <c r="J781" s="227">
        <f>ROUND(I781*H781,2)</f>
        <v>0</v>
      </c>
      <c r="K781" s="223" t="s">
        <v>21</v>
      </c>
      <c r="L781" s="72"/>
      <c r="M781" s="228" t="s">
        <v>21</v>
      </c>
      <c r="N781" s="229" t="s">
        <v>43</v>
      </c>
      <c r="O781" s="47"/>
      <c r="P781" s="230">
        <f>O781*H781</f>
        <v>0</v>
      </c>
      <c r="Q781" s="230">
        <v>0.003</v>
      </c>
      <c r="R781" s="230">
        <f>Q781*H781</f>
        <v>0.081</v>
      </c>
      <c r="S781" s="230">
        <v>0</v>
      </c>
      <c r="T781" s="231">
        <f>S781*H781</f>
        <v>0</v>
      </c>
      <c r="AR781" s="24" t="s">
        <v>275</v>
      </c>
      <c r="AT781" s="24" t="s">
        <v>155</v>
      </c>
      <c r="AU781" s="24" t="s">
        <v>82</v>
      </c>
      <c r="AY781" s="24" t="s">
        <v>152</v>
      </c>
      <c r="BE781" s="232">
        <f>IF(N781="základní",J781,0)</f>
        <v>0</v>
      </c>
      <c r="BF781" s="232">
        <f>IF(N781="snížená",J781,0)</f>
        <v>0</v>
      </c>
      <c r="BG781" s="232">
        <f>IF(N781="zákl. přenesená",J781,0)</f>
        <v>0</v>
      </c>
      <c r="BH781" s="232">
        <f>IF(N781="sníž. přenesená",J781,0)</f>
        <v>0</v>
      </c>
      <c r="BI781" s="232">
        <f>IF(N781="nulová",J781,0)</f>
        <v>0</v>
      </c>
      <c r="BJ781" s="24" t="s">
        <v>80</v>
      </c>
      <c r="BK781" s="232">
        <f>ROUND(I781*H781,2)</f>
        <v>0</v>
      </c>
      <c r="BL781" s="24" t="s">
        <v>275</v>
      </c>
      <c r="BM781" s="24" t="s">
        <v>1045</v>
      </c>
    </row>
    <row r="782" spans="2:51" s="11" customFormat="1" ht="13.5">
      <c r="B782" s="236"/>
      <c r="C782" s="237"/>
      <c r="D782" s="233" t="s">
        <v>164</v>
      </c>
      <c r="E782" s="238" t="s">
        <v>21</v>
      </c>
      <c r="F782" s="239" t="s">
        <v>819</v>
      </c>
      <c r="G782" s="237"/>
      <c r="H782" s="238" t="s">
        <v>21</v>
      </c>
      <c r="I782" s="240"/>
      <c r="J782" s="237"/>
      <c r="K782" s="237"/>
      <c r="L782" s="241"/>
      <c r="M782" s="242"/>
      <c r="N782" s="243"/>
      <c r="O782" s="243"/>
      <c r="P782" s="243"/>
      <c r="Q782" s="243"/>
      <c r="R782" s="243"/>
      <c r="S782" s="243"/>
      <c r="T782" s="244"/>
      <c r="AT782" s="245" t="s">
        <v>164</v>
      </c>
      <c r="AU782" s="245" t="s">
        <v>82</v>
      </c>
      <c r="AV782" s="11" t="s">
        <v>80</v>
      </c>
      <c r="AW782" s="11" t="s">
        <v>35</v>
      </c>
      <c r="AX782" s="11" t="s">
        <v>72</v>
      </c>
      <c r="AY782" s="245" t="s">
        <v>152</v>
      </c>
    </row>
    <row r="783" spans="2:51" s="11" customFormat="1" ht="13.5">
      <c r="B783" s="236"/>
      <c r="C783" s="237"/>
      <c r="D783" s="233" t="s">
        <v>164</v>
      </c>
      <c r="E783" s="238" t="s">
        <v>21</v>
      </c>
      <c r="F783" s="239" t="s">
        <v>820</v>
      </c>
      <c r="G783" s="237"/>
      <c r="H783" s="238" t="s">
        <v>21</v>
      </c>
      <c r="I783" s="240"/>
      <c r="J783" s="237"/>
      <c r="K783" s="237"/>
      <c r="L783" s="241"/>
      <c r="M783" s="242"/>
      <c r="N783" s="243"/>
      <c r="O783" s="243"/>
      <c r="P783" s="243"/>
      <c r="Q783" s="243"/>
      <c r="R783" s="243"/>
      <c r="S783" s="243"/>
      <c r="T783" s="244"/>
      <c r="AT783" s="245" t="s">
        <v>164</v>
      </c>
      <c r="AU783" s="245" t="s">
        <v>82</v>
      </c>
      <c r="AV783" s="11" t="s">
        <v>80</v>
      </c>
      <c r="AW783" s="11" t="s">
        <v>35</v>
      </c>
      <c r="AX783" s="11" t="s">
        <v>72</v>
      </c>
      <c r="AY783" s="245" t="s">
        <v>152</v>
      </c>
    </row>
    <row r="784" spans="2:51" s="11" customFormat="1" ht="13.5">
      <c r="B784" s="236"/>
      <c r="C784" s="237"/>
      <c r="D784" s="233" t="s">
        <v>164</v>
      </c>
      <c r="E784" s="238" t="s">
        <v>21</v>
      </c>
      <c r="F784" s="239" t="s">
        <v>1014</v>
      </c>
      <c r="G784" s="237"/>
      <c r="H784" s="238" t="s">
        <v>21</v>
      </c>
      <c r="I784" s="240"/>
      <c r="J784" s="237"/>
      <c r="K784" s="237"/>
      <c r="L784" s="241"/>
      <c r="M784" s="242"/>
      <c r="N784" s="243"/>
      <c r="O784" s="243"/>
      <c r="P784" s="243"/>
      <c r="Q784" s="243"/>
      <c r="R784" s="243"/>
      <c r="S784" s="243"/>
      <c r="T784" s="244"/>
      <c r="AT784" s="245" t="s">
        <v>164</v>
      </c>
      <c r="AU784" s="245" t="s">
        <v>82</v>
      </c>
      <c r="AV784" s="11" t="s">
        <v>80</v>
      </c>
      <c r="AW784" s="11" t="s">
        <v>35</v>
      </c>
      <c r="AX784" s="11" t="s">
        <v>72</v>
      </c>
      <c r="AY784" s="245" t="s">
        <v>152</v>
      </c>
    </row>
    <row r="785" spans="2:51" s="12" customFormat="1" ht="13.5">
      <c r="B785" s="246"/>
      <c r="C785" s="247"/>
      <c r="D785" s="233" t="s">
        <v>164</v>
      </c>
      <c r="E785" s="248" t="s">
        <v>21</v>
      </c>
      <c r="F785" s="249" t="s">
        <v>1046</v>
      </c>
      <c r="G785" s="247"/>
      <c r="H785" s="250">
        <v>27</v>
      </c>
      <c r="I785" s="251"/>
      <c r="J785" s="247"/>
      <c r="K785" s="247"/>
      <c r="L785" s="252"/>
      <c r="M785" s="253"/>
      <c r="N785" s="254"/>
      <c r="O785" s="254"/>
      <c r="P785" s="254"/>
      <c r="Q785" s="254"/>
      <c r="R785" s="254"/>
      <c r="S785" s="254"/>
      <c r="T785" s="255"/>
      <c r="AT785" s="256" t="s">
        <v>164</v>
      </c>
      <c r="AU785" s="256" t="s">
        <v>82</v>
      </c>
      <c r="AV785" s="12" t="s">
        <v>82</v>
      </c>
      <c r="AW785" s="12" t="s">
        <v>35</v>
      </c>
      <c r="AX785" s="12" t="s">
        <v>80</v>
      </c>
      <c r="AY785" s="256" t="s">
        <v>152</v>
      </c>
    </row>
    <row r="786" spans="2:65" s="1" customFormat="1" ht="38.25" customHeight="1">
      <c r="B786" s="46"/>
      <c r="C786" s="221" t="s">
        <v>1047</v>
      </c>
      <c r="D786" s="221" t="s">
        <v>155</v>
      </c>
      <c r="E786" s="222" t="s">
        <v>1048</v>
      </c>
      <c r="F786" s="223" t="s">
        <v>1049</v>
      </c>
      <c r="G786" s="224" t="s">
        <v>804</v>
      </c>
      <c r="H786" s="225">
        <v>2</v>
      </c>
      <c r="I786" s="226"/>
      <c r="J786" s="227">
        <f>ROUND(I786*H786,2)</f>
        <v>0</v>
      </c>
      <c r="K786" s="223" t="s">
        <v>21</v>
      </c>
      <c r="L786" s="72"/>
      <c r="M786" s="228" t="s">
        <v>21</v>
      </c>
      <c r="N786" s="229" t="s">
        <v>43</v>
      </c>
      <c r="O786" s="47"/>
      <c r="P786" s="230">
        <f>O786*H786</f>
        <v>0</v>
      </c>
      <c r="Q786" s="230">
        <v>0.03</v>
      </c>
      <c r="R786" s="230">
        <f>Q786*H786</f>
        <v>0.06</v>
      </c>
      <c r="S786" s="230">
        <v>0</v>
      </c>
      <c r="T786" s="231">
        <f>S786*H786</f>
        <v>0</v>
      </c>
      <c r="AR786" s="24" t="s">
        <v>275</v>
      </c>
      <c r="AT786" s="24" t="s">
        <v>155</v>
      </c>
      <c r="AU786" s="24" t="s">
        <v>82</v>
      </c>
      <c r="AY786" s="24" t="s">
        <v>152</v>
      </c>
      <c r="BE786" s="232">
        <f>IF(N786="základní",J786,0)</f>
        <v>0</v>
      </c>
      <c r="BF786" s="232">
        <f>IF(N786="snížená",J786,0)</f>
        <v>0</v>
      </c>
      <c r="BG786" s="232">
        <f>IF(N786="zákl. přenesená",J786,0)</f>
        <v>0</v>
      </c>
      <c r="BH786" s="232">
        <f>IF(N786="sníž. přenesená",J786,0)</f>
        <v>0</v>
      </c>
      <c r="BI786" s="232">
        <f>IF(N786="nulová",J786,0)</f>
        <v>0</v>
      </c>
      <c r="BJ786" s="24" t="s">
        <v>80</v>
      </c>
      <c r="BK786" s="232">
        <f>ROUND(I786*H786,2)</f>
        <v>0</v>
      </c>
      <c r="BL786" s="24" t="s">
        <v>275</v>
      </c>
      <c r="BM786" s="24" t="s">
        <v>1050</v>
      </c>
    </row>
    <row r="787" spans="2:51" s="11" customFormat="1" ht="13.5">
      <c r="B787" s="236"/>
      <c r="C787" s="237"/>
      <c r="D787" s="233" t="s">
        <v>164</v>
      </c>
      <c r="E787" s="238" t="s">
        <v>21</v>
      </c>
      <c r="F787" s="239" t="s">
        <v>1051</v>
      </c>
      <c r="G787" s="237"/>
      <c r="H787" s="238" t="s">
        <v>21</v>
      </c>
      <c r="I787" s="240"/>
      <c r="J787" s="237"/>
      <c r="K787" s="237"/>
      <c r="L787" s="241"/>
      <c r="M787" s="242"/>
      <c r="N787" s="243"/>
      <c r="O787" s="243"/>
      <c r="P787" s="243"/>
      <c r="Q787" s="243"/>
      <c r="R787" s="243"/>
      <c r="S787" s="243"/>
      <c r="T787" s="244"/>
      <c r="AT787" s="245" t="s">
        <v>164</v>
      </c>
      <c r="AU787" s="245" t="s">
        <v>82</v>
      </c>
      <c r="AV787" s="11" t="s">
        <v>80</v>
      </c>
      <c r="AW787" s="11" t="s">
        <v>35</v>
      </c>
      <c r="AX787" s="11" t="s">
        <v>72</v>
      </c>
      <c r="AY787" s="245" t="s">
        <v>152</v>
      </c>
    </row>
    <row r="788" spans="2:51" s="11" customFormat="1" ht="13.5">
      <c r="B788" s="236"/>
      <c r="C788" s="237"/>
      <c r="D788" s="233" t="s">
        <v>164</v>
      </c>
      <c r="E788" s="238" t="s">
        <v>21</v>
      </c>
      <c r="F788" s="239" t="s">
        <v>820</v>
      </c>
      <c r="G788" s="237"/>
      <c r="H788" s="238" t="s">
        <v>21</v>
      </c>
      <c r="I788" s="240"/>
      <c r="J788" s="237"/>
      <c r="K788" s="237"/>
      <c r="L788" s="241"/>
      <c r="M788" s="242"/>
      <c r="N788" s="243"/>
      <c r="O788" s="243"/>
      <c r="P788" s="243"/>
      <c r="Q788" s="243"/>
      <c r="R788" s="243"/>
      <c r="S788" s="243"/>
      <c r="T788" s="244"/>
      <c r="AT788" s="245" t="s">
        <v>164</v>
      </c>
      <c r="AU788" s="245" t="s">
        <v>82</v>
      </c>
      <c r="AV788" s="11" t="s">
        <v>80</v>
      </c>
      <c r="AW788" s="11" t="s">
        <v>35</v>
      </c>
      <c r="AX788" s="11" t="s">
        <v>72</v>
      </c>
      <c r="AY788" s="245" t="s">
        <v>152</v>
      </c>
    </row>
    <row r="789" spans="2:51" s="11" customFormat="1" ht="13.5">
      <c r="B789" s="236"/>
      <c r="C789" s="237"/>
      <c r="D789" s="233" t="s">
        <v>164</v>
      </c>
      <c r="E789" s="238" t="s">
        <v>21</v>
      </c>
      <c r="F789" s="239" t="s">
        <v>1052</v>
      </c>
      <c r="G789" s="237"/>
      <c r="H789" s="238" t="s">
        <v>21</v>
      </c>
      <c r="I789" s="240"/>
      <c r="J789" s="237"/>
      <c r="K789" s="237"/>
      <c r="L789" s="241"/>
      <c r="M789" s="242"/>
      <c r="N789" s="243"/>
      <c r="O789" s="243"/>
      <c r="P789" s="243"/>
      <c r="Q789" s="243"/>
      <c r="R789" s="243"/>
      <c r="S789" s="243"/>
      <c r="T789" s="244"/>
      <c r="AT789" s="245" t="s">
        <v>164</v>
      </c>
      <c r="AU789" s="245" t="s">
        <v>82</v>
      </c>
      <c r="AV789" s="11" t="s">
        <v>80</v>
      </c>
      <c r="AW789" s="11" t="s">
        <v>35</v>
      </c>
      <c r="AX789" s="11" t="s">
        <v>72</v>
      </c>
      <c r="AY789" s="245" t="s">
        <v>152</v>
      </c>
    </row>
    <row r="790" spans="2:51" s="12" customFormat="1" ht="13.5">
      <c r="B790" s="246"/>
      <c r="C790" s="247"/>
      <c r="D790" s="233" t="s">
        <v>164</v>
      </c>
      <c r="E790" s="248" t="s">
        <v>21</v>
      </c>
      <c r="F790" s="249" t="s">
        <v>1053</v>
      </c>
      <c r="G790" s="247"/>
      <c r="H790" s="250">
        <v>2</v>
      </c>
      <c r="I790" s="251"/>
      <c r="J790" s="247"/>
      <c r="K790" s="247"/>
      <c r="L790" s="252"/>
      <c r="M790" s="253"/>
      <c r="N790" s="254"/>
      <c r="O790" s="254"/>
      <c r="P790" s="254"/>
      <c r="Q790" s="254"/>
      <c r="R790" s="254"/>
      <c r="S790" s="254"/>
      <c r="T790" s="255"/>
      <c r="AT790" s="256" t="s">
        <v>164</v>
      </c>
      <c r="AU790" s="256" t="s">
        <v>82</v>
      </c>
      <c r="AV790" s="12" t="s">
        <v>82</v>
      </c>
      <c r="AW790" s="12" t="s">
        <v>35</v>
      </c>
      <c r="AX790" s="12" t="s">
        <v>80</v>
      </c>
      <c r="AY790" s="256" t="s">
        <v>152</v>
      </c>
    </row>
    <row r="791" spans="2:65" s="1" customFormat="1" ht="25.5" customHeight="1">
      <c r="B791" s="46"/>
      <c r="C791" s="221" t="s">
        <v>1054</v>
      </c>
      <c r="D791" s="221" t="s">
        <v>155</v>
      </c>
      <c r="E791" s="222" t="s">
        <v>1055</v>
      </c>
      <c r="F791" s="223" t="s">
        <v>1056</v>
      </c>
      <c r="G791" s="224" t="s">
        <v>804</v>
      </c>
      <c r="H791" s="225">
        <v>1</v>
      </c>
      <c r="I791" s="226"/>
      <c r="J791" s="227">
        <f>ROUND(I791*H791,2)</f>
        <v>0</v>
      </c>
      <c r="K791" s="223" t="s">
        <v>21</v>
      </c>
      <c r="L791" s="72"/>
      <c r="M791" s="228" t="s">
        <v>21</v>
      </c>
      <c r="N791" s="229" t="s">
        <v>43</v>
      </c>
      <c r="O791" s="47"/>
      <c r="P791" s="230">
        <f>O791*H791</f>
        <v>0</v>
      </c>
      <c r="Q791" s="230">
        <v>0.005</v>
      </c>
      <c r="R791" s="230">
        <f>Q791*H791</f>
        <v>0.005</v>
      </c>
      <c r="S791" s="230">
        <v>0</v>
      </c>
      <c r="T791" s="231">
        <f>S791*H791</f>
        <v>0</v>
      </c>
      <c r="AR791" s="24" t="s">
        <v>275</v>
      </c>
      <c r="AT791" s="24" t="s">
        <v>155</v>
      </c>
      <c r="AU791" s="24" t="s">
        <v>82</v>
      </c>
      <c r="AY791" s="24" t="s">
        <v>152</v>
      </c>
      <c r="BE791" s="232">
        <f>IF(N791="základní",J791,0)</f>
        <v>0</v>
      </c>
      <c r="BF791" s="232">
        <f>IF(N791="snížená",J791,0)</f>
        <v>0</v>
      </c>
      <c r="BG791" s="232">
        <f>IF(N791="zákl. přenesená",J791,0)</f>
        <v>0</v>
      </c>
      <c r="BH791" s="232">
        <f>IF(N791="sníž. přenesená",J791,0)</f>
        <v>0</v>
      </c>
      <c r="BI791" s="232">
        <f>IF(N791="nulová",J791,0)</f>
        <v>0</v>
      </c>
      <c r="BJ791" s="24" t="s">
        <v>80</v>
      </c>
      <c r="BK791" s="232">
        <f>ROUND(I791*H791,2)</f>
        <v>0</v>
      </c>
      <c r="BL791" s="24" t="s">
        <v>275</v>
      </c>
      <c r="BM791" s="24" t="s">
        <v>1057</v>
      </c>
    </row>
    <row r="792" spans="2:51" s="11" customFormat="1" ht="13.5">
      <c r="B792" s="236"/>
      <c r="C792" s="237"/>
      <c r="D792" s="233" t="s">
        <v>164</v>
      </c>
      <c r="E792" s="238" t="s">
        <v>21</v>
      </c>
      <c r="F792" s="239" t="s">
        <v>1058</v>
      </c>
      <c r="G792" s="237"/>
      <c r="H792" s="238" t="s">
        <v>21</v>
      </c>
      <c r="I792" s="240"/>
      <c r="J792" s="237"/>
      <c r="K792" s="237"/>
      <c r="L792" s="241"/>
      <c r="M792" s="242"/>
      <c r="N792" s="243"/>
      <c r="O792" s="243"/>
      <c r="P792" s="243"/>
      <c r="Q792" s="243"/>
      <c r="R792" s="243"/>
      <c r="S792" s="243"/>
      <c r="T792" s="244"/>
      <c r="AT792" s="245" t="s">
        <v>164</v>
      </c>
      <c r="AU792" s="245" t="s">
        <v>82</v>
      </c>
      <c r="AV792" s="11" t="s">
        <v>80</v>
      </c>
      <c r="AW792" s="11" t="s">
        <v>35</v>
      </c>
      <c r="AX792" s="11" t="s">
        <v>72</v>
      </c>
      <c r="AY792" s="245" t="s">
        <v>152</v>
      </c>
    </row>
    <row r="793" spans="2:51" s="11" customFormat="1" ht="13.5">
      <c r="B793" s="236"/>
      <c r="C793" s="237"/>
      <c r="D793" s="233" t="s">
        <v>164</v>
      </c>
      <c r="E793" s="238" t="s">
        <v>21</v>
      </c>
      <c r="F793" s="239" t="s">
        <v>820</v>
      </c>
      <c r="G793" s="237"/>
      <c r="H793" s="238" t="s">
        <v>21</v>
      </c>
      <c r="I793" s="240"/>
      <c r="J793" s="237"/>
      <c r="K793" s="237"/>
      <c r="L793" s="241"/>
      <c r="M793" s="242"/>
      <c r="N793" s="243"/>
      <c r="O793" s="243"/>
      <c r="P793" s="243"/>
      <c r="Q793" s="243"/>
      <c r="R793" s="243"/>
      <c r="S793" s="243"/>
      <c r="T793" s="244"/>
      <c r="AT793" s="245" t="s">
        <v>164</v>
      </c>
      <c r="AU793" s="245" t="s">
        <v>82</v>
      </c>
      <c r="AV793" s="11" t="s">
        <v>80</v>
      </c>
      <c r="AW793" s="11" t="s">
        <v>35</v>
      </c>
      <c r="AX793" s="11" t="s">
        <v>72</v>
      </c>
      <c r="AY793" s="245" t="s">
        <v>152</v>
      </c>
    </row>
    <row r="794" spans="2:51" s="11" customFormat="1" ht="13.5">
      <c r="B794" s="236"/>
      <c r="C794" s="237"/>
      <c r="D794" s="233" t="s">
        <v>164</v>
      </c>
      <c r="E794" s="238" t="s">
        <v>21</v>
      </c>
      <c r="F794" s="239" t="s">
        <v>1052</v>
      </c>
      <c r="G794" s="237"/>
      <c r="H794" s="238" t="s">
        <v>21</v>
      </c>
      <c r="I794" s="240"/>
      <c r="J794" s="237"/>
      <c r="K794" s="237"/>
      <c r="L794" s="241"/>
      <c r="M794" s="242"/>
      <c r="N794" s="243"/>
      <c r="O794" s="243"/>
      <c r="P794" s="243"/>
      <c r="Q794" s="243"/>
      <c r="R794" s="243"/>
      <c r="S794" s="243"/>
      <c r="T794" s="244"/>
      <c r="AT794" s="245" t="s">
        <v>164</v>
      </c>
      <c r="AU794" s="245" t="s">
        <v>82</v>
      </c>
      <c r="AV794" s="11" t="s">
        <v>80</v>
      </c>
      <c r="AW794" s="11" t="s">
        <v>35</v>
      </c>
      <c r="AX794" s="11" t="s">
        <v>72</v>
      </c>
      <c r="AY794" s="245" t="s">
        <v>152</v>
      </c>
    </row>
    <row r="795" spans="2:51" s="12" customFormat="1" ht="13.5">
      <c r="B795" s="246"/>
      <c r="C795" s="247"/>
      <c r="D795" s="233" t="s">
        <v>164</v>
      </c>
      <c r="E795" s="248" t="s">
        <v>21</v>
      </c>
      <c r="F795" s="249" t="s">
        <v>1059</v>
      </c>
      <c r="G795" s="247"/>
      <c r="H795" s="250">
        <v>1</v>
      </c>
      <c r="I795" s="251"/>
      <c r="J795" s="247"/>
      <c r="K795" s="247"/>
      <c r="L795" s="252"/>
      <c r="M795" s="253"/>
      <c r="N795" s="254"/>
      <c r="O795" s="254"/>
      <c r="P795" s="254"/>
      <c r="Q795" s="254"/>
      <c r="R795" s="254"/>
      <c r="S795" s="254"/>
      <c r="T795" s="255"/>
      <c r="AT795" s="256" t="s">
        <v>164</v>
      </c>
      <c r="AU795" s="256" t="s">
        <v>82</v>
      </c>
      <c r="AV795" s="12" t="s">
        <v>82</v>
      </c>
      <c r="AW795" s="12" t="s">
        <v>35</v>
      </c>
      <c r="AX795" s="12" t="s">
        <v>80</v>
      </c>
      <c r="AY795" s="256" t="s">
        <v>152</v>
      </c>
    </row>
    <row r="796" spans="2:65" s="1" customFormat="1" ht="16.5" customHeight="1">
      <c r="B796" s="46"/>
      <c r="C796" s="221" t="s">
        <v>1060</v>
      </c>
      <c r="D796" s="221" t="s">
        <v>155</v>
      </c>
      <c r="E796" s="222" t="s">
        <v>1061</v>
      </c>
      <c r="F796" s="223" t="s">
        <v>1062</v>
      </c>
      <c r="G796" s="224" t="s">
        <v>158</v>
      </c>
      <c r="H796" s="225">
        <v>6.128</v>
      </c>
      <c r="I796" s="226"/>
      <c r="J796" s="227">
        <f>ROUND(I796*H796,2)</f>
        <v>0</v>
      </c>
      <c r="K796" s="223" t="s">
        <v>159</v>
      </c>
      <c r="L796" s="72"/>
      <c r="M796" s="228" t="s">
        <v>21</v>
      </c>
      <c r="N796" s="229" t="s">
        <v>43</v>
      </c>
      <c r="O796" s="47"/>
      <c r="P796" s="230">
        <f>O796*H796</f>
        <v>0</v>
      </c>
      <c r="Q796" s="230">
        <v>0</v>
      </c>
      <c r="R796" s="230">
        <f>Q796*H796</f>
        <v>0</v>
      </c>
      <c r="S796" s="230">
        <v>0</v>
      </c>
      <c r="T796" s="231">
        <f>S796*H796</f>
        <v>0</v>
      </c>
      <c r="AR796" s="24" t="s">
        <v>275</v>
      </c>
      <c r="AT796" s="24" t="s">
        <v>155</v>
      </c>
      <c r="AU796" s="24" t="s">
        <v>82</v>
      </c>
      <c r="AY796" s="24" t="s">
        <v>152</v>
      </c>
      <c r="BE796" s="232">
        <f>IF(N796="základní",J796,0)</f>
        <v>0</v>
      </c>
      <c r="BF796" s="232">
        <f>IF(N796="snížená",J796,0)</f>
        <v>0</v>
      </c>
      <c r="BG796" s="232">
        <f>IF(N796="zákl. přenesená",J796,0)</f>
        <v>0</v>
      </c>
      <c r="BH796" s="232">
        <f>IF(N796="sníž. přenesená",J796,0)</f>
        <v>0</v>
      </c>
      <c r="BI796" s="232">
        <f>IF(N796="nulová",J796,0)</f>
        <v>0</v>
      </c>
      <c r="BJ796" s="24" t="s">
        <v>80</v>
      </c>
      <c r="BK796" s="232">
        <f>ROUND(I796*H796,2)</f>
        <v>0</v>
      </c>
      <c r="BL796" s="24" t="s">
        <v>275</v>
      </c>
      <c r="BM796" s="24" t="s">
        <v>1063</v>
      </c>
    </row>
    <row r="797" spans="2:47" s="1" customFormat="1" ht="13.5">
      <c r="B797" s="46"/>
      <c r="C797" s="74"/>
      <c r="D797" s="233" t="s">
        <v>162</v>
      </c>
      <c r="E797" s="74"/>
      <c r="F797" s="234" t="s">
        <v>1064</v>
      </c>
      <c r="G797" s="74"/>
      <c r="H797" s="74"/>
      <c r="I797" s="191"/>
      <c r="J797" s="74"/>
      <c r="K797" s="74"/>
      <c r="L797" s="72"/>
      <c r="M797" s="235"/>
      <c r="N797" s="47"/>
      <c r="O797" s="47"/>
      <c r="P797" s="47"/>
      <c r="Q797" s="47"/>
      <c r="R797" s="47"/>
      <c r="S797" s="47"/>
      <c r="T797" s="95"/>
      <c r="AT797" s="24" t="s">
        <v>162</v>
      </c>
      <c r="AU797" s="24" t="s">
        <v>82</v>
      </c>
    </row>
    <row r="798" spans="2:65" s="1" customFormat="1" ht="16.5" customHeight="1">
      <c r="B798" s="46"/>
      <c r="C798" s="221" t="s">
        <v>1065</v>
      </c>
      <c r="D798" s="221" t="s">
        <v>155</v>
      </c>
      <c r="E798" s="222" t="s">
        <v>1066</v>
      </c>
      <c r="F798" s="223" t="s">
        <v>1067</v>
      </c>
      <c r="G798" s="224" t="s">
        <v>158</v>
      </c>
      <c r="H798" s="225">
        <v>6.128</v>
      </c>
      <c r="I798" s="226"/>
      <c r="J798" s="227">
        <f>ROUND(I798*H798,2)</f>
        <v>0</v>
      </c>
      <c r="K798" s="223" t="s">
        <v>159</v>
      </c>
      <c r="L798" s="72"/>
      <c r="M798" s="228" t="s">
        <v>21</v>
      </c>
      <c r="N798" s="229" t="s">
        <v>43</v>
      </c>
      <c r="O798" s="47"/>
      <c r="P798" s="230">
        <f>O798*H798</f>
        <v>0</v>
      </c>
      <c r="Q798" s="230">
        <v>0</v>
      </c>
      <c r="R798" s="230">
        <f>Q798*H798</f>
        <v>0</v>
      </c>
      <c r="S798" s="230">
        <v>0</v>
      </c>
      <c r="T798" s="231">
        <f>S798*H798</f>
        <v>0</v>
      </c>
      <c r="AR798" s="24" t="s">
        <v>275</v>
      </c>
      <c r="AT798" s="24" t="s">
        <v>155</v>
      </c>
      <c r="AU798" s="24" t="s">
        <v>82</v>
      </c>
      <c r="AY798" s="24" t="s">
        <v>152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24" t="s">
        <v>80</v>
      </c>
      <c r="BK798" s="232">
        <f>ROUND(I798*H798,2)</f>
        <v>0</v>
      </c>
      <c r="BL798" s="24" t="s">
        <v>275</v>
      </c>
      <c r="BM798" s="24" t="s">
        <v>1068</v>
      </c>
    </row>
    <row r="799" spans="2:47" s="1" customFormat="1" ht="13.5">
      <c r="B799" s="46"/>
      <c r="C799" s="74"/>
      <c r="D799" s="233" t="s">
        <v>162</v>
      </c>
      <c r="E799" s="74"/>
      <c r="F799" s="234" t="s">
        <v>1069</v>
      </c>
      <c r="G799" s="74"/>
      <c r="H799" s="74"/>
      <c r="I799" s="191"/>
      <c r="J799" s="74"/>
      <c r="K799" s="74"/>
      <c r="L799" s="72"/>
      <c r="M799" s="235"/>
      <c r="N799" s="47"/>
      <c r="O799" s="47"/>
      <c r="P799" s="47"/>
      <c r="Q799" s="47"/>
      <c r="R799" s="47"/>
      <c r="S799" s="47"/>
      <c r="T799" s="95"/>
      <c r="AT799" s="24" t="s">
        <v>162</v>
      </c>
      <c r="AU799" s="24" t="s">
        <v>82</v>
      </c>
    </row>
    <row r="800" spans="2:63" s="10" customFormat="1" ht="29.85" customHeight="1">
      <c r="B800" s="205"/>
      <c r="C800" s="206"/>
      <c r="D800" s="207" t="s">
        <v>71</v>
      </c>
      <c r="E800" s="219" t="s">
        <v>1070</v>
      </c>
      <c r="F800" s="219" t="s">
        <v>1071</v>
      </c>
      <c r="G800" s="206"/>
      <c r="H800" s="206"/>
      <c r="I800" s="209"/>
      <c r="J800" s="220">
        <f>BK800</f>
        <v>0</v>
      </c>
      <c r="K800" s="206"/>
      <c r="L800" s="211"/>
      <c r="M800" s="212"/>
      <c r="N800" s="213"/>
      <c r="O800" s="213"/>
      <c r="P800" s="214">
        <f>SUM(P801:P828)</f>
        <v>0</v>
      </c>
      <c r="Q800" s="213"/>
      <c r="R800" s="214">
        <f>SUM(R801:R828)</f>
        <v>3.4255</v>
      </c>
      <c r="S800" s="213"/>
      <c r="T800" s="215">
        <f>SUM(T801:T828)</f>
        <v>0</v>
      </c>
      <c r="AR800" s="216" t="s">
        <v>82</v>
      </c>
      <c r="AT800" s="217" t="s">
        <v>71</v>
      </c>
      <c r="AU800" s="217" t="s">
        <v>80</v>
      </c>
      <c r="AY800" s="216" t="s">
        <v>152</v>
      </c>
      <c r="BK800" s="218">
        <f>SUM(BK801:BK828)</f>
        <v>0</v>
      </c>
    </row>
    <row r="801" spans="2:65" s="1" customFormat="1" ht="16.5" customHeight="1">
      <c r="B801" s="46"/>
      <c r="C801" s="221" t="s">
        <v>1072</v>
      </c>
      <c r="D801" s="221" t="s">
        <v>155</v>
      </c>
      <c r="E801" s="222" t="s">
        <v>1073</v>
      </c>
      <c r="F801" s="223" t="s">
        <v>1074</v>
      </c>
      <c r="G801" s="224" t="s">
        <v>192</v>
      </c>
      <c r="H801" s="225">
        <v>85</v>
      </c>
      <c r="I801" s="226"/>
      <c r="J801" s="227">
        <f>ROUND(I801*H801,2)</f>
        <v>0</v>
      </c>
      <c r="K801" s="223" t="s">
        <v>159</v>
      </c>
      <c r="L801" s="72"/>
      <c r="M801" s="228" t="s">
        <v>21</v>
      </c>
      <c r="N801" s="229" t="s">
        <v>43</v>
      </c>
      <c r="O801" s="47"/>
      <c r="P801" s="230">
        <f>O801*H801</f>
        <v>0</v>
      </c>
      <c r="Q801" s="230">
        <v>0.0077</v>
      </c>
      <c r="R801" s="230">
        <f>Q801*H801</f>
        <v>0.6545</v>
      </c>
      <c r="S801" s="230">
        <v>0</v>
      </c>
      <c r="T801" s="231">
        <f>S801*H801</f>
        <v>0</v>
      </c>
      <c r="AR801" s="24" t="s">
        <v>275</v>
      </c>
      <c r="AT801" s="24" t="s">
        <v>155</v>
      </c>
      <c r="AU801" s="24" t="s">
        <v>82</v>
      </c>
      <c r="AY801" s="24" t="s">
        <v>152</v>
      </c>
      <c r="BE801" s="232">
        <f>IF(N801="základní",J801,0)</f>
        <v>0</v>
      </c>
      <c r="BF801" s="232">
        <f>IF(N801="snížená",J801,0)</f>
        <v>0</v>
      </c>
      <c r="BG801" s="232">
        <f>IF(N801="zákl. přenesená",J801,0)</f>
        <v>0</v>
      </c>
      <c r="BH801" s="232">
        <f>IF(N801="sníž. přenesená",J801,0)</f>
        <v>0</v>
      </c>
      <c r="BI801" s="232">
        <f>IF(N801="nulová",J801,0)</f>
        <v>0</v>
      </c>
      <c r="BJ801" s="24" t="s">
        <v>80</v>
      </c>
      <c r="BK801" s="232">
        <f>ROUND(I801*H801,2)</f>
        <v>0</v>
      </c>
      <c r="BL801" s="24" t="s">
        <v>275</v>
      </c>
      <c r="BM801" s="24" t="s">
        <v>1075</v>
      </c>
    </row>
    <row r="802" spans="2:47" s="1" customFormat="1" ht="13.5">
      <c r="B802" s="46"/>
      <c r="C802" s="74"/>
      <c r="D802" s="233" t="s">
        <v>162</v>
      </c>
      <c r="E802" s="74"/>
      <c r="F802" s="234" t="s">
        <v>1076</v>
      </c>
      <c r="G802" s="74"/>
      <c r="H802" s="74"/>
      <c r="I802" s="191"/>
      <c r="J802" s="74"/>
      <c r="K802" s="74"/>
      <c r="L802" s="72"/>
      <c r="M802" s="235"/>
      <c r="N802" s="47"/>
      <c r="O802" s="47"/>
      <c r="P802" s="47"/>
      <c r="Q802" s="47"/>
      <c r="R802" s="47"/>
      <c r="S802" s="47"/>
      <c r="T802" s="95"/>
      <c r="AT802" s="24" t="s">
        <v>162</v>
      </c>
      <c r="AU802" s="24" t="s">
        <v>82</v>
      </c>
    </row>
    <row r="803" spans="2:51" s="11" customFormat="1" ht="13.5">
      <c r="B803" s="236"/>
      <c r="C803" s="237"/>
      <c r="D803" s="233" t="s">
        <v>164</v>
      </c>
      <c r="E803" s="238" t="s">
        <v>21</v>
      </c>
      <c r="F803" s="239" t="s">
        <v>393</v>
      </c>
      <c r="G803" s="237"/>
      <c r="H803" s="238" t="s">
        <v>21</v>
      </c>
      <c r="I803" s="240"/>
      <c r="J803" s="237"/>
      <c r="K803" s="237"/>
      <c r="L803" s="241"/>
      <c r="M803" s="242"/>
      <c r="N803" s="243"/>
      <c r="O803" s="243"/>
      <c r="P803" s="243"/>
      <c r="Q803" s="243"/>
      <c r="R803" s="243"/>
      <c r="S803" s="243"/>
      <c r="T803" s="244"/>
      <c r="AT803" s="245" t="s">
        <v>164</v>
      </c>
      <c r="AU803" s="245" t="s">
        <v>82</v>
      </c>
      <c r="AV803" s="11" t="s">
        <v>80</v>
      </c>
      <c r="AW803" s="11" t="s">
        <v>35</v>
      </c>
      <c r="AX803" s="11" t="s">
        <v>72</v>
      </c>
      <c r="AY803" s="245" t="s">
        <v>152</v>
      </c>
    </row>
    <row r="804" spans="2:51" s="12" customFormat="1" ht="13.5">
      <c r="B804" s="246"/>
      <c r="C804" s="247"/>
      <c r="D804" s="233" t="s">
        <v>164</v>
      </c>
      <c r="E804" s="248" t="s">
        <v>21</v>
      </c>
      <c r="F804" s="249" t="s">
        <v>694</v>
      </c>
      <c r="G804" s="247"/>
      <c r="H804" s="250">
        <v>67</v>
      </c>
      <c r="I804" s="251"/>
      <c r="J804" s="247"/>
      <c r="K804" s="247"/>
      <c r="L804" s="252"/>
      <c r="M804" s="253"/>
      <c r="N804" s="254"/>
      <c r="O804" s="254"/>
      <c r="P804" s="254"/>
      <c r="Q804" s="254"/>
      <c r="R804" s="254"/>
      <c r="S804" s="254"/>
      <c r="T804" s="255"/>
      <c r="AT804" s="256" t="s">
        <v>164</v>
      </c>
      <c r="AU804" s="256" t="s">
        <v>82</v>
      </c>
      <c r="AV804" s="12" t="s">
        <v>82</v>
      </c>
      <c r="AW804" s="12" t="s">
        <v>35</v>
      </c>
      <c r="AX804" s="12" t="s">
        <v>72</v>
      </c>
      <c r="AY804" s="256" t="s">
        <v>152</v>
      </c>
    </row>
    <row r="805" spans="2:51" s="11" customFormat="1" ht="13.5">
      <c r="B805" s="236"/>
      <c r="C805" s="237"/>
      <c r="D805" s="233" t="s">
        <v>164</v>
      </c>
      <c r="E805" s="238" t="s">
        <v>21</v>
      </c>
      <c r="F805" s="239" t="s">
        <v>630</v>
      </c>
      <c r="G805" s="237"/>
      <c r="H805" s="238" t="s">
        <v>21</v>
      </c>
      <c r="I805" s="240"/>
      <c r="J805" s="237"/>
      <c r="K805" s="237"/>
      <c r="L805" s="241"/>
      <c r="M805" s="242"/>
      <c r="N805" s="243"/>
      <c r="O805" s="243"/>
      <c r="P805" s="243"/>
      <c r="Q805" s="243"/>
      <c r="R805" s="243"/>
      <c r="S805" s="243"/>
      <c r="T805" s="244"/>
      <c r="AT805" s="245" t="s">
        <v>164</v>
      </c>
      <c r="AU805" s="245" t="s">
        <v>82</v>
      </c>
      <c r="AV805" s="11" t="s">
        <v>80</v>
      </c>
      <c r="AW805" s="11" t="s">
        <v>35</v>
      </c>
      <c r="AX805" s="11" t="s">
        <v>72</v>
      </c>
      <c r="AY805" s="245" t="s">
        <v>152</v>
      </c>
    </row>
    <row r="806" spans="2:51" s="12" customFormat="1" ht="13.5">
      <c r="B806" s="246"/>
      <c r="C806" s="247"/>
      <c r="D806" s="233" t="s">
        <v>164</v>
      </c>
      <c r="E806" s="248" t="s">
        <v>21</v>
      </c>
      <c r="F806" s="249" t="s">
        <v>1077</v>
      </c>
      <c r="G806" s="247"/>
      <c r="H806" s="250">
        <v>18</v>
      </c>
      <c r="I806" s="251"/>
      <c r="J806" s="247"/>
      <c r="K806" s="247"/>
      <c r="L806" s="252"/>
      <c r="M806" s="253"/>
      <c r="N806" s="254"/>
      <c r="O806" s="254"/>
      <c r="P806" s="254"/>
      <c r="Q806" s="254"/>
      <c r="R806" s="254"/>
      <c r="S806" s="254"/>
      <c r="T806" s="255"/>
      <c r="AT806" s="256" t="s">
        <v>164</v>
      </c>
      <c r="AU806" s="256" t="s">
        <v>82</v>
      </c>
      <c r="AV806" s="12" t="s">
        <v>82</v>
      </c>
      <c r="AW806" s="12" t="s">
        <v>35</v>
      </c>
      <c r="AX806" s="12" t="s">
        <v>72</v>
      </c>
      <c r="AY806" s="256" t="s">
        <v>152</v>
      </c>
    </row>
    <row r="807" spans="2:51" s="14" customFormat="1" ht="13.5">
      <c r="B807" s="268"/>
      <c r="C807" s="269"/>
      <c r="D807" s="233" t="s">
        <v>164</v>
      </c>
      <c r="E807" s="270" t="s">
        <v>21</v>
      </c>
      <c r="F807" s="271" t="s">
        <v>176</v>
      </c>
      <c r="G807" s="269"/>
      <c r="H807" s="272">
        <v>85</v>
      </c>
      <c r="I807" s="273"/>
      <c r="J807" s="269"/>
      <c r="K807" s="269"/>
      <c r="L807" s="274"/>
      <c r="M807" s="275"/>
      <c r="N807" s="276"/>
      <c r="O807" s="276"/>
      <c r="P807" s="276"/>
      <c r="Q807" s="276"/>
      <c r="R807" s="276"/>
      <c r="S807" s="276"/>
      <c r="T807" s="277"/>
      <c r="AT807" s="278" t="s">
        <v>164</v>
      </c>
      <c r="AU807" s="278" t="s">
        <v>82</v>
      </c>
      <c r="AV807" s="14" t="s">
        <v>160</v>
      </c>
      <c r="AW807" s="14" t="s">
        <v>35</v>
      </c>
      <c r="AX807" s="14" t="s">
        <v>80</v>
      </c>
      <c r="AY807" s="278" t="s">
        <v>152</v>
      </c>
    </row>
    <row r="808" spans="2:65" s="1" customFormat="1" ht="25.5" customHeight="1">
      <c r="B808" s="46"/>
      <c r="C808" s="221" t="s">
        <v>1078</v>
      </c>
      <c r="D808" s="221" t="s">
        <v>155</v>
      </c>
      <c r="E808" s="222" t="s">
        <v>1079</v>
      </c>
      <c r="F808" s="223" t="s">
        <v>1080</v>
      </c>
      <c r="G808" s="224" t="s">
        <v>192</v>
      </c>
      <c r="H808" s="225">
        <v>340</v>
      </c>
      <c r="I808" s="226"/>
      <c r="J808" s="227">
        <f>ROUND(I808*H808,2)</f>
        <v>0</v>
      </c>
      <c r="K808" s="223" t="s">
        <v>159</v>
      </c>
      <c r="L808" s="72"/>
      <c r="M808" s="228" t="s">
        <v>21</v>
      </c>
      <c r="N808" s="229" t="s">
        <v>43</v>
      </c>
      <c r="O808" s="47"/>
      <c r="P808" s="230">
        <f>O808*H808</f>
        <v>0</v>
      </c>
      <c r="Q808" s="230">
        <v>0.00193</v>
      </c>
      <c r="R808" s="230">
        <f>Q808*H808</f>
        <v>0.6562</v>
      </c>
      <c r="S808" s="230">
        <v>0</v>
      </c>
      <c r="T808" s="231">
        <f>S808*H808</f>
        <v>0</v>
      </c>
      <c r="AR808" s="24" t="s">
        <v>275</v>
      </c>
      <c r="AT808" s="24" t="s">
        <v>155</v>
      </c>
      <c r="AU808" s="24" t="s">
        <v>82</v>
      </c>
      <c r="AY808" s="24" t="s">
        <v>152</v>
      </c>
      <c r="BE808" s="232">
        <f>IF(N808="základní",J808,0)</f>
        <v>0</v>
      </c>
      <c r="BF808" s="232">
        <f>IF(N808="snížená",J808,0)</f>
        <v>0</v>
      </c>
      <c r="BG808" s="232">
        <f>IF(N808="zákl. přenesená",J808,0)</f>
        <v>0</v>
      </c>
      <c r="BH808" s="232">
        <f>IF(N808="sníž. přenesená",J808,0)</f>
        <v>0</v>
      </c>
      <c r="BI808" s="232">
        <f>IF(N808="nulová",J808,0)</f>
        <v>0</v>
      </c>
      <c r="BJ808" s="24" t="s">
        <v>80</v>
      </c>
      <c r="BK808" s="232">
        <f>ROUND(I808*H808,2)</f>
        <v>0</v>
      </c>
      <c r="BL808" s="24" t="s">
        <v>275</v>
      </c>
      <c r="BM808" s="24" t="s">
        <v>1081</v>
      </c>
    </row>
    <row r="809" spans="2:47" s="1" customFormat="1" ht="13.5">
      <c r="B809" s="46"/>
      <c r="C809" s="74"/>
      <c r="D809" s="233" t="s">
        <v>162</v>
      </c>
      <c r="E809" s="74"/>
      <c r="F809" s="234" t="s">
        <v>1082</v>
      </c>
      <c r="G809" s="74"/>
      <c r="H809" s="74"/>
      <c r="I809" s="191"/>
      <c r="J809" s="74"/>
      <c r="K809" s="74"/>
      <c r="L809" s="72"/>
      <c r="M809" s="235"/>
      <c r="N809" s="47"/>
      <c r="O809" s="47"/>
      <c r="P809" s="47"/>
      <c r="Q809" s="47"/>
      <c r="R809" s="47"/>
      <c r="S809" s="47"/>
      <c r="T809" s="95"/>
      <c r="AT809" s="24" t="s">
        <v>162</v>
      </c>
      <c r="AU809" s="24" t="s">
        <v>82</v>
      </c>
    </row>
    <row r="810" spans="2:51" s="12" customFormat="1" ht="13.5">
      <c r="B810" s="246"/>
      <c r="C810" s="247"/>
      <c r="D810" s="233" t="s">
        <v>164</v>
      </c>
      <c r="E810" s="248" t="s">
        <v>21</v>
      </c>
      <c r="F810" s="249" t="s">
        <v>1083</v>
      </c>
      <c r="G810" s="247"/>
      <c r="H810" s="250">
        <v>340</v>
      </c>
      <c r="I810" s="251"/>
      <c r="J810" s="247"/>
      <c r="K810" s="247"/>
      <c r="L810" s="252"/>
      <c r="M810" s="253"/>
      <c r="N810" s="254"/>
      <c r="O810" s="254"/>
      <c r="P810" s="254"/>
      <c r="Q810" s="254"/>
      <c r="R810" s="254"/>
      <c r="S810" s="254"/>
      <c r="T810" s="255"/>
      <c r="AT810" s="256" t="s">
        <v>164</v>
      </c>
      <c r="AU810" s="256" t="s">
        <v>82</v>
      </c>
      <c r="AV810" s="12" t="s">
        <v>82</v>
      </c>
      <c r="AW810" s="12" t="s">
        <v>35</v>
      </c>
      <c r="AX810" s="12" t="s">
        <v>80</v>
      </c>
      <c r="AY810" s="256" t="s">
        <v>152</v>
      </c>
    </row>
    <row r="811" spans="2:65" s="1" customFormat="1" ht="25.5" customHeight="1">
      <c r="B811" s="46"/>
      <c r="C811" s="221" t="s">
        <v>1084</v>
      </c>
      <c r="D811" s="221" t="s">
        <v>155</v>
      </c>
      <c r="E811" s="222" t="s">
        <v>1085</v>
      </c>
      <c r="F811" s="223" t="s">
        <v>1086</v>
      </c>
      <c r="G811" s="224" t="s">
        <v>192</v>
      </c>
      <c r="H811" s="225">
        <v>85</v>
      </c>
      <c r="I811" s="226"/>
      <c r="J811" s="227">
        <f>ROUND(I811*H811,2)</f>
        <v>0</v>
      </c>
      <c r="K811" s="223" t="s">
        <v>21</v>
      </c>
      <c r="L811" s="72"/>
      <c r="M811" s="228" t="s">
        <v>21</v>
      </c>
      <c r="N811" s="229" t="s">
        <v>43</v>
      </c>
      <c r="O811" s="47"/>
      <c r="P811" s="230">
        <f>O811*H811</f>
        <v>0</v>
      </c>
      <c r="Q811" s="230">
        <v>0.00376</v>
      </c>
      <c r="R811" s="230">
        <f>Q811*H811</f>
        <v>0.3196</v>
      </c>
      <c r="S811" s="230">
        <v>0</v>
      </c>
      <c r="T811" s="231">
        <f>S811*H811</f>
        <v>0</v>
      </c>
      <c r="AR811" s="24" t="s">
        <v>275</v>
      </c>
      <c r="AT811" s="24" t="s">
        <v>155</v>
      </c>
      <c r="AU811" s="24" t="s">
        <v>82</v>
      </c>
      <c r="AY811" s="24" t="s">
        <v>152</v>
      </c>
      <c r="BE811" s="232">
        <f>IF(N811="základní",J811,0)</f>
        <v>0</v>
      </c>
      <c r="BF811" s="232">
        <f>IF(N811="snížená",J811,0)</f>
        <v>0</v>
      </c>
      <c r="BG811" s="232">
        <f>IF(N811="zákl. přenesená",J811,0)</f>
        <v>0</v>
      </c>
      <c r="BH811" s="232">
        <f>IF(N811="sníž. přenesená",J811,0)</f>
        <v>0</v>
      </c>
      <c r="BI811" s="232">
        <f>IF(N811="nulová",J811,0)</f>
        <v>0</v>
      </c>
      <c r="BJ811" s="24" t="s">
        <v>80</v>
      </c>
      <c r="BK811" s="232">
        <f>ROUND(I811*H811,2)</f>
        <v>0</v>
      </c>
      <c r="BL811" s="24" t="s">
        <v>275</v>
      </c>
      <c r="BM811" s="24" t="s">
        <v>1087</v>
      </c>
    </row>
    <row r="812" spans="2:47" s="1" customFormat="1" ht="13.5">
      <c r="B812" s="46"/>
      <c r="C812" s="74"/>
      <c r="D812" s="233" t="s">
        <v>162</v>
      </c>
      <c r="E812" s="74"/>
      <c r="F812" s="234" t="s">
        <v>1086</v>
      </c>
      <c r="G812" s="74"/>
      <c r="H812" s="74"/>
      <c r="I812" s="191"/>
      <c r="J812" s="74"/>
      <c r="K812" s="74"/>
      <c r="L812" s="72"/>
      <c r="M812" s="235"/>
      <c r="N812" s="47"/>
      <c r="O812" s="47"/>
      <c r="P812" s="47"/>
      <c r="Q812" s="47"/>
      <c r="R812" s="47"/>
      <c r="S812" s="47"/>
      <c r="T812" s="95"/>
      <c r="AT812" s="24" t="s">
        <v>162</v>
      </c>
      <c r="AU812" s="24" t="s">
        <v>82</v>
      </c>
    </row>
    <row r="813" spans="2:51" s="11" customFormat="1" ht="13.5">
      <c r="B813" s="236"/>
      <c r="C813" s="237"/>
      <c r="D813" s="233" t="s">
        <v>164</v>
      </c>
      <c r="E813" s="238" t="s">
        <v>21</v>
      </c>
      <c r="F813" s="239" t="s">
        <v>393</v>
      </c>
      <c r="G813" s="237"/>
      <c r="H813" s="238" t="s">
        <v>21</v>
      </c>
      <c r="I813" s="240"/>
      <c r="J813" s="237"/>
      <c r="K813" s="237"/>
      <c r="L813" s="241"/>
      <c r="M813" s="242"/>
      <c r="N813" s="243"/>
      <c r="O813" s="243"/>
      <c r="P813" s="243"/>
      <c r="Q813" s="243"/>
      <c r="R813" s="243"/>
      <c r="S813" s="243"/>
      <c r="T813" s="244"/>
      <c r="AT813" s="245" t="s">
        <v>164</v>
      </c>
      <c r="AU813" s="245" t="s">
        <v>82</v>
      </c>
      <c r="AV813" s="11" t="s">
        <v>80</v>
      </c>
      <c r="AW813" s="11" t="s">
        <v>35</v>
      </c>
      <c r="AX813" s="11" t="s">
        <v>72</v>
      </c>
      <c r="AY813" s="245" t="s">
        <v>152</v>
      </c>
    </row>
    <row r="814" spans="2:51" s="12" customFormat="1" ht="13.5">
      <c r="B814" s="246"/>
      <c r="C814" s="247"/>
      <c r="D814" s="233" t="s">
        <v>164</v>
      </c>
      <c r="E814" s="248" t="s">
        <v>21</v>
      </c>
      <c r="F814" s="249" t="s">
        <v>694</v>
      </c>
      <c r="G814" s="247"/>
      <c r="H814" s="250">
        <v>67</v>
      </c>
      <c r="I814" s="251"/>
      <c r="J814" s="247"/>
      <c r="K814" s="247"/>
      <c r="L814" s="252"/>
      <c r="M814" s="253"/>
      <c r="N814" s="254"/>
      <c r="O814" s="254"/>
      <c r="P814" s="254"/>
      <c r="Q814" s="254"/>
      <c r="R814" s="254"/>
      <c r="S814" s="254"/>
      <c r="T814" s="255"/>
      <c r="AT814" s="256" t="s">
        <v>164</v>
      </c>
      <c r="AU814" s="256" t="s">
        <v>82</v>
      </c>
      <c r="AV814" s="12" t="s">
        <v>82</v>
      </c>
      <c r="AW814" s="12" t="s">
        <v>35</v>
      </c>
      <c r="AX814" s="12" t="s">
        <v>72</v>
      </c>
      <c r="AY814" s="256" t="s">
        <v>152</v>
      </c>
    </row>
    <row r="815" spans="2:51" s="11" customFormat="1" ht="13.5">
      <c r="B815" s="236"/>
      <c r="C815" s="237"/>
      <c r="D815" s="233" t="s">
        <v>164</v>
      </c>
      <c r="E815" s="238" t="s">
        <v>21</v>
      </c>
      <c r="F815" s="239" t="s">
        <v>630</v>
      </c>
      <c r="G815" s="237"/>
      <c r="H815" s="238" t="s">
        <v>21</v>
      </c>
      <c r="I815" s="240"/>
      <c r="J815" s="237"/>
      <c r="K815" s="237"/>
      <c r="L815" s="241"/>
      <c r="M815" s="242"/>
      <c r="N815" s="243"/>
      <c r="O815" s="243"/>
      <c r="P815" s="243"/>
      <c r="Q815" s="243"/>
      <c r="R815" s="243"/>
      <c r="S815" s="243"/>
      <c r="T815" s="244"/>
      <c r="AT815" s="245" t="s">
        <v>164</v>
      </c>
      <c r="AU815" s="245" t="s">
        <v>82</v>
      </c>
      <c r="AV815" s="11" t="s">
        <v>80</v>
      </c>
      <c r="AW815" s="11" t="s">
        <v>35</v>
      </c>
      <c r="AX815" s="11" t="s">
        <v>72</v>
      </c>
      <c r="AY815" s="245" t="s">
        <v>152</v>
      </c>
    </row>
    <row r="816" spans="2:51" s="12" customFormat="1" ht="13.5">
      <c r="B816" s="246"/>
      <c r="C816" s="247"/>
      <c r="D816" s="233" t="s">
        <v>164</v>
      </c>
      <c r="E816" s="248" t="s">
        <v>21</v>
      </c>
      <c r="F816" s="249" t="s">
        <v>1077</v>
      </c>
      <c r="G816" s="247"/>
      <c r="H816" s="250">
        <v>18</v>
      </c>
      <c r="I816" s="251"/>
      <c r="J816" s="247"/>
      <c r="K816" s="247"/>
      <c r="L816" s="252"/>
      <c r="M816" s="253"/>
      <c r="N816" s="254"/>
      <c r="O816" s="254"/>
      <c r="P816" s="254"/>
      <c r="Q816" s="254"/>
      <c r="R816" s="254"/>
      <c r="S816" s="254"/>
      <c r="T816" s="255"/>
      <c r="AT816" s="256" t="s">
        <v>164</v>
      </c>
      <c r="AU816" s="256" t="s">
        <v>82</v>
      </c>
      <c r="AV816" s="12" t="s">
        <v>82</v>
      </c>
      <c r="AW816" s="12" t="s">
        <v>35</v>
      </c>
      <c r="AX816" s="12" t="s">
        <v>72</v>
      </c>
      <c r="AY816" s="256" t="s">
        <v>152</v>
      </c>
    </row>
    <row r="817" spans="2:51" s="14" customFormat="1" ht="13.5">
      <c r="B817" s="268"/>
      <c r="C817" s="269"/>
      <c r="D817" s="233" t="s">
        <v>164</v>
      </c>
      <c r="E817" s="270" t="s">
        <v>21</v>
      </c>
      <c r="F817" s="271" t="s">
        <v>176</v>
      </c>
      <c r="G817" s="269"/>
      <c r="H817" s="272">
        <v>85</v>
      </c>
      <c r="I817" s="273"/>
      <c r="J817" s="269"/>
      <c r="K817" s="269"/>
      <c r="L817" s="274"/>
      <c r="M817" s="275"/>
      <c r="N817" s="276"/>
      <c r="O817" s="276"/>
      <c r="P817" s="276"/>
      <c r="Q817" s="276"/>
      <c r="R817" s="276"/>
      <c r="S817" s="276"/>
      <c r="T817" s="277"/>
      <c r="AT817" s="278" t="s">
        <v>164</v>
      </c>
      <c r="AU817" s="278" t="s">
        <v>82</v>
      </c>
      <c r="AV817" s="14" t="s">
        <v>160</v>
      </c>
      <c r="AW817" s="14" t="s">
        <v>35</v>
      </c>
      <c r="AX817" s="14" t="s">
        <v>80</v>
      </c>
      <c r="AY817" s="278" t="s">
        <v>152</v>
      </c>
    </row>
    <row r="818" spans="2:65" s="1" customFormat="1" ht="16.5" customHeight="1">
      <c r="B818" s="46"/>
      <c r="C818" s="279" t="s">
        <v>1088</v>
      </c>
      <c r="D818" s="279" t="s">
        <v>177</v>
      </c>
      <c r="E818" s="280" t="s">
        <v>1089</v>
      </c>
      <c r="F818" s="281" t="s">
        <v>1090</v>
      </c>
      <c r="G818" s="282" t="s">
        <v>192</v>
      </c>
      <c r="H818" s="283">
        <v>93.5</v>
      </c>
      <c r="I818" s="284"/>
      <c r="J818" s="285">
        <f>ROUND(I818*H818,2)</f>
        <v>0</v>
      </c>
      <c r="K818" s="281" t="s">
        <v>21</v>
      </c>
      <c r="L818" s="286"/>
      <c r="M818" s="287" t="s">
        <v>21</v>
      </c>
      <c r="N818" s="288" t="s">
        <v>43</v>
      </c>
      <c r="O818" s="47"/>
      <c r="P818" s="230">
        <f>O818*H818</f>
        <v>0</v>
      </c>
      <c r="Q818" s="230">
        <v>0.0192</v>
      </c>
      <c r="R818" s="230">
        <f>Q818*H818</f>
        <v>1.7952</v>
      </c>
      <c r="S818" s="230">
        <v>0</v>
      </c>
      <c r="T818" s="231">
        <f>S818*H818</f>
        <v>0</v>
      </c>
      <c r="AR818" s="24" t="s">
        <v>431</v>
      </c>
      <c r="AT818" s="24" t="s">
        <v>177</v>
      </c>
      <c r="AU818" s="24" t="s">
        <v>82</v>
      </c>
      <c r="AY818" s="24" t="s">
        <v>152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24" t="s">
        <v>80</v>
      </c>
      <c r="BK818" s="232">
        <f>ROUND(I818*H818,2)</f>
        <v>0</v>
      </c>
      <c r="BL818" s="24" t="s">
        <v>275</v>
      </c>
      <c r="BM818" s="24" t="s">
        <v>1091</v>
      </c>
    </row>
    <row r="819" spans="2:47" s="1" customFormat="1" ht="13.5">
      <c r="B819" s="46"/>
      <c r="C819" s="74"/>
      <c r="D819" s="233" t="s">
        <v>162</v>
      </c>
      <c r="E819" s="74"/>
      <c r="F819" s="234" t="s">
        <v>1090</v>
      </c>
      <c r="G819" s="74"/>
      <c r="H819" s="74"/>
      <c r="I819" s="191"/>
      <c r="J819" s="74"/>
      <c r="K819" s="74"/>
      <c r="L819" s="72"/>
      <c r="M819" s="235"/>
      <c r="N819" s="47"/>
      <c r="O819" s="47"/>
      <c r="P819" s="47"/>
      <c r="Q819" s="47"/>
      <c r="R819" s="47"/>
      <c r="S819" s="47"/>
      <c r="T819" s="95"/>
      <c r="AT819" s="24" t="s">
        <v>162</v>
      </c>
      <c r="AU819" s="24" t="s">
        <v>82</v>
      </c>
    </row>
    <row r="820" spans="2:51" s="12" customFormat="1" ht="13.5">
      <c r="B820" s="246"/>
      <c r="C820" s="247"/>
      <c r="D820" s="233" t="s">
        <v>164</v>
      </c>
      <c r="E820" s="248" t="s">
        <v>21</v>
      </c>
      <c r="F820" s="249" t="s">
        <v>1092</v>
      </c>
      <c r="G820" s="247"/>
      <c r="H820" s="250">
        <v>93.5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AT820" s="256" t="s">
        <v>164</v>
      </c>
      <c r="AU820" s="256" t="s">
        <v>82</v>
      </c>
      <c r="AV820" s="12" t="s">
        <v>82</v>
      </c>
      <c r="AW820" s="12" t="s">
        <v>35</v>
      </c>
      <c r="AX820" s="12" t="s">
        <v>80</v>
      </c>
      <c r="AY820" s="256" t="s">
        <v>152</v>
      </c>
    </row>
    <row r="821" spans="2:65" s="1" customFormat="1" ht="16.5" customHeight="1">
      <c r="B821" s="46"/>
      <c r="C821" s="221" t="s">
        <v>1093</v>
      </c>
      <c r="D821" s="221" t="s">
        <v>155</v>
      </c>
      <c r="E821" s="222" t="s">
        <v>1094</v>
      </c>
      <c r="F821" s="223" t="s">
        <v>1095</v>
      </c>
      <c r="G821" s="224" t="s">
        <v>242</v>
      </c>
      <c r="H821" s="225">
        <v>23</v>
      </c>
      <c r="I821" s="226"/>
      <c r="J821" s="227">
        <f>ROUND(I821*H821,2)</f>
        <v>0</v>
      </c>
      <c r="K821" s="223" t="s">
        <v>21</v>
      </c>
      <c r="L821" s="72"/>
      <c r="M821" s="228" t="s">
        <v>21</v>
      </c>
      <c r="N821" s="229" t="s">
        <v>43</v>
      </c>
      <c r="O821" s="47"/>
      <c r="P821" s="230">
        <f>O821*H821</f>
        <v>0</v>
      </c>
      <c r="Q821" s="230">
        <v>0</v>
      </c>
      <c r="R821" s="230">
        <f>Q821*H821</f>
        <v>0</v>
      </c>
      <c r="S821" s="230">
        <v>0</v>
      </c>
      <c r="T821" s="231">
        <f>S821*H821</f>
        <v>0</v>
      </c>
      <c r="AR821" s="24" t="s">
        <v>275</v>
      </c>
      <c r="AT821" s="24" t="s">
        <v>155</v>
      </c>
      <c r="AU821" s="24" t="s">
        <v>82</v>
      </c>
      <c r="AY821" s="24" t="s">
        <v>152</v>
      </c>
      <c r="BE821" s="232">
        <f>IF(N821="základní",J821,0)</f>
        <v>0</v>
      </c>
      <c r="BF821" s="232">
        <f>IF(N821="snížená",J821,0)</f>
        <v>0</v>
      </c>
      <c r="BG821" s="232">
        <f>IF(N821="zákl. přenesená",J821,0)</f>
        <v>0</v>
      </c>
      <c r="BH821" s="232">
        <f>IF(N821="sníž. přenesená",J821,0)</f>
        <v>0</v>
      </c>
      <c r="BI821" s="232">
        <f>IF(N821="nulová",J821,0)</f>
        <v>0</v>
      </c>
      <c r="BJ821" s="24" t="s">
        <v>80</v>
      </c>
      <c r="BK821" s="232">
        <f>ROUND(I821*H821,2)</f>
        <v>0</v>
      </c>
      <c r="BL821" s="24" t="s">
        <v>275</v>
      </c>
      <c r="BM821" s="24" t="s">
        <v>1096</v>
      </c>
    </row>
    <row r="822" spans="2:47" s="1" customFormat="1" ht="13.5">
      <c r="B822" s="46"/>
      <c r="C822" s="74"/>
      <c r="D822" s="233" t="s">
        <v>162</v>
      </c>
      <c r="E822" s="74"/>
      <c r="F822" s="234" t="s">
        <v>1095</v>
      </c>
      <c r="G822" s="74"/>
      <c r="H822" s="74"/>
      <c r="I822" s="191"/>
      <c r="J822" s="74"/>
      <c r="K822" s="74"/>
      <c r="L822" s="72"/>
      <c r="M822" s="235"/>
      <c r="N822" s="47"/>
      <c r="O822" s="47"/>
      <c r="P822" s="47"/>
      <c r="Q822" s="47"/>
      <c r="R822" s="47"/>
      <c r="S822" s="47"/>
      <c r="T822" s="95"/>
      <c r="AT822" s="24" t="s">
        <v>162</v>
      </c>
      <c r="AU822" s="24" t="s">
        <v>82</v>
      </c>
    </row>
    <row r="823" spans="2:65" s="1" customFormat="1" ht="16.5" customHeight="1">
      <c r="B823" s="46"/>
      <c r="C823" s="221" t="s">
        <v>1097</v>
      </c>
      <c r="D823" s="221" t="s">
        <v>155</v>
      </c>
      <c r="E823" s="222" t="s">
        <v>1098</v>
      </c>
      <c r="F823" s="223" t="s">
        <v>1099</v>
      </c>
      <c r="G823" s="224" t="s">
        <v>242</v>
      </c>
      <c r="H823" s="225">
        <v>17</v>
      </c>
      <c r="I823" s="226"/>
      <c r="J823" s="227">
        <f>ROUND(I823*H823,2)</f>
        <v>0</v>
      </c>
      <c r="K823" s="223" t="s">
        <v>21</v>
      </c>
      <c r="L823" s="72"/>
      <c r="M823" s="228" t="s">
        <v>21</v>
      </c>
      <c r="N823" s="229" t="s">
        <v>43</v>
      </c>
      <c r="O823" s="47"/>
      <c r="P823" s="230">
        <f>O823*H823</f>
        <v>0</v>
      </c>
      <c r="Q823" s="230">
        <v>0</v>
      </c>
      <c r="R823" s="230">
        <f>Q823*H823</f>
        <v>0</v>
      </c>
      <c r="S823" s="230">
        <v>0</v>
      </c>
      <c r="T823" s="231">
        <f>S823*H823</f>
        <v>0</v>
      </c>
      <c r="AR823" s="24" t="s">
        <v>275</v>
      </c>
      <c r="AT823" s="24" t="s">
        <v>155</v>
      </c>
      <c r="AU823" s="24" t="s">
        <v>82</v>
      </c>
      <c r="AY823" s="24" t="s">
        <v>152</v>
      </c>
      <c r="BE823" s="232">
        <f>IF(N823="základní",J823,0)</f>
        <v>0</v>
      </c>
      <c r="BF823" s="232">
        <f>IF(N823="snížená",J823,0)</f>
        <v>0</v>
      </c>
      <c r="BG823" s="232">
        <f>IF(N823="zákl. přenesená",J823,0)</f>
        <v>0</v>
      </c>
      <c r="BH823" s="232">
        <f>IF(N823="sníž. přenesená",J823,0)</f>
        <v>0</v>
      </c>
      <c r="BI823" s="232">
        <f>IF(N823="nulová",J823,0)</f>
        <v>0</v>
      </c>
      <c r="BJ823" s="24" t="s">
        <v>80</v>
      </c>
      <c r="BK823" s="232">
        <f>ROUND(I823*H823,2)</f>
        <v>0</v>
      </c>
      <c r="BL823" s="24" t="s">
        <v>275</v>
      </c>
      <c r="BM823" s="24" t="s">
        <v>1100</v>
      </c>
    </row>
    <row r="824" spans="2:47" s="1" customFormat="1" ht="13.5">
      <c r="B824" s="46"/>
      <c r="C824" s="74"/>
      <c r="D824" s="233" t="s">
        <v>162</v>
      </c>
      <c r="E824" s="74"/>
      <c r="F824" s="234" t="s">
        <v>1099</v>
      </c>
      <c r="G824" s="74"/>
      <c r="H824" s="74"/>
      <c r="I824" s="191"/>
      <c r="J824" s="74"/>
      <c r="K824" s="74"/>
      <c r="L824" s="72"/>
      <c r="M824" s="235"/>
      <c r="N824" s="47"/>
      <c r="O824" s="47"/>
      <c r="P824" s="47"/>
      <c r="Q824" s="47"/>
      <c r="R824" s="47"/>
      <c r="S824" s="47"/>
      <c r="T824" s="95"/>
      <c r="AT824" s="24" t="s">
        <v>162</v>
      </c>
      <c r="AU824" s="24" t="s">
        <v>82</v>
      </c>
    </row>
    <row r="825" spans="2:65" s="1" customFormat="1" ht="16.5" customHeight="1">
      <c r="B825" s="46"/>
      <c r="C825" s="221" t="s">
        <v>1101</v>
      </c>
      <c r="D825" s="221" t="s">
        <v>155</v>
      </c>
      <c r="E825" s="222" t="s">
        <v>1102</v>
      </c>
      <c r="F825" s="223" t="s">
        <v>1103</v>
      </c>
      <c r="G825" s="224" t="s">
        <v>158</v>
      </c>
      <c r="H825" s="225">
        <v>3.426</v>
      </c>
      <c r="I825" s="226"/>
      <c r="J825" s="227">
        <f>ROUND(I825*H825,2)</f>
        <v>0</v>
      </c>
      <c r="K825" s="223" t="s">
        <v>159</v>
      </c>
      <c r="L825" s="72"/>
      <c r="M825" s="228" t="s">
        <v>21</v>
      </c>
      <c r="N825" s="229" t="s">
        <v>43</v>
      </c>
      <c r="O825" s="47"/>
      <c r="P825" s="230">
        <f>O825*H825</f>
        <v>0</v>
      </c>
      <c r="Q825" s="230">
        <v>0</v>
      </c>
      <c r="R825" s="230">
        <f>Q825*H825</f>
        <v>0</v>
      </c>
      <c r="S825" s="230">
        <v>0</v>
      </c>
      <c r="T825" s="231">
        <f>S825*H825</f>
        <v>0</v>
      </c>
      <c r="AR825" s="24" t="s">
        <v>275</v>
      </c>
      <c r="AT825" s="24" t="s">
        <v>155</v>
      </c>
      <c r="AU825" s="24" t="s">
        <v>82</v>
      </c>
      <c r="AY825" s="24" t="s">
        <v>152</v>
      </c>
      <c r="BE825" s="232">
        <f>IF(N825="základní",J825,0)</f>
        <v>0</v>
      </c>
      <c r="BF825" s="232">
        <f>IF(N825="snížená",J825,0)</f>
        <v>0</v>
      </c>
      <c r="BG825" s="232">
        <f>IF(N825="zákl. přenesená",J825,0)</f>
        <v>0</v>
      </c>
      <c r="BH825" s="232">
        <f>IF(N825="sníž. přenesená",J825,0)</f>
        <v>0</v>
      </c>
      <c r="BI825" s="232">
        <f>IF(N825="nulová",J825,0)</f>
        <v>0</v>
      </c>
      <c r="BJ825" s="24" t="s">
        <v>80</v>
      </c>
      <c r="BK825" s="232">
        <f>ROUND(I825*H825,2)</f>
        <v>0</v>
      </c>
      <c r="BL825" s="24" t="s">
        <v>275</v>
      </c>
      <c r="BM825" s="24" t="s">
        <v>1104</v>
      </c>
    </row>
    <row r="826" spans="2:47" s="1" customFormat="1" ht="13.5">
      <c r="B826" s="46"/>
      <c r="C826" s="74"/>
      <c r="D826" s="233" t="s">
        <v>162</v>
      </c>
      <c r="E826" s="74"/>
      <c r="F826" s="234" t="s">
        <v>1105</v>
      </c>
      <c r="G826" s="74"/>
      <c r="H826" s="74"/>
      <c r="I826" s="191"/>
      <c r="J826" s="74"/>
      <c r="K826" s="74"/>
      <c r="L826" s="72"/>
      <c r="M826" s="235"/>
      <c r="N826" s="47"/>
      <c r="O826" s="47"/>
      <c r="P826" s="47"/>
      <c r="Q826" s="47"/>
      <c r="R826" s="47"/>
      <c r="S826" s="47"/>
      <c r="T826" s="95"/>
      <c r="AT826" s="24" t="s">
        <v>162</v>
      </c>
      <c r="AU826" s="24" t="s">
        <v>82</v>
      </c>
    </row>
    <row r="827" spans="2:65" s="1" customFormat="1" ht="16.5" customHeight="1">
      <c r="B827" s="46"/>
      <c r="C827" s="221" t="s">
        <v>1106</v>
      </c>
      <c r="D827" s="221" t="s">
        <v>155</v>
      </c>
      <c r="E827" s="222" t="s">
        <v>1107</v>
      </c>
      <c r="F827" s="223" t="s">
        <v>1108</v>
      </c>
      <c r="G827" s="224" t="s">
        <v>158</v>
      </c>
      <c r="H827" s="225">
        <v>3.426</v>
      </c>
      <c r="I827" s="226"/>
      <c r="J827" s="227">
        <f>ROUND(I827*H827,2)</f>
        <v>0</v>
      </c>
      <c r="K827" s="223" t="s">
        <v>159</v>
      </c>
      <c r="L827" s="72"/>
      <c r="M827" s="228" t="s">
        <v>21</v>
      </c>
      <c r="N827" s="229" t="s">
        <v>43</v>
      </c>
      <c r="O827" s="47"/>
      <c r="P827" s="230">
        <f>O827*H827</f>
        <v>0</v>
      </c>
      <c r="Q827" s="230">
        <v>0</v>
      </c>
      <c r="R827" s="230">
        <f>Q827*H827</f>
        <v>0</v>
      </c>
      <c r="S827" s="230">
        <v>0</v>
      </c>
      <c r="T827" s="231">
        <f>S827*H827</f>
        <v>0</v>
      </c>
      <c r="AR827" s="24" t="s">
        <v>275</v>
      </c>
      <c r="AT827" s="24" t="s">
        <v>155</v>
      </c>
      <c r="AU827" s="24" t="s">
        <v>82</v>
      </c>
      <c r="AY827" s="24" t="s">
        <v>152</v>
      </c>
      <c r="BE827" s="232">
        <f>IF(N827="základní",J827,0)</f>
        <v>0</v>
      </c>
      <c r="BF827" s="232">
        <f>IF(N827="snížená",J827,0)</f>
        <v>0</v>
      </c>
      <c r="BG827" s="232">
        <f>IF(N827="zákl. přenesená",J827,0)</f>
        <v>0</v>
      </c>
      <c r="BH827" s="232">
        <f>IF(N827="sníž. přenesená",J827,0)</f>
        <v>0</v>
      </c>
      <c r="BI827" s="232">
        <f>IF(N827="nulová",J827,0)</f>
        <v>0</v>
      </c>
      <c r="BJ827" s="24" t="s">
        <v>80</v>
      </c>
      <c r="BK827" s="232">
        <f>ROUND(I827*H827,2)</f>
        <v>0</v>
      </c>
      <c r="BL827" s="24" t="s">
        <v>275</v>
      </c>
      <c r="BM827" s="24" t="s">
        <v>1109</v>
      </c>
    </row>
    <row r="828" spans="2:47" s="1" customFormat="1" ht="13.5">
      <c r="B828" s="46"/>
      <c r="C828" s="74"/>
      <c r="D828" s="233" t="s">
        <v>162</v>
      </c>
      <c r="E828" s="74"/>
      <c r="F828" s="234" t="s">
        <v>1110</v>
      </c>
      <c r="G828" s="74"/>
      <c r="H828" s="74"/>
      <c r="I828" s="191"/>
      <c r="J828" s="74"/>
      <c r="K828" s="74"/>
      <c r="L828" s="72"/>
      <c r="M828" s="235"/>
      <c r="N828" s="47"/>
      <c r="O828" s="47"/>
      <c r="P828" s="47"/>
      <c r="Q828" s="47"/>
      <c r="R828" s="47"/>
      <c r="S828" s="47"/>
      <c r="T828" s="95"/>
      <c r="AT828" s="24" t="s">
        <v>162</v>
      </c>
      <c r="AU828" s="24" t="s">
        <v>82</v>
      </c>
    </row>
    <row r="829" spans="2:63" s="10" customFormat="1" ht="29.85" customHeight="1">
      <c r="B829" s="205"/>
      <c r="C829" s="206"/>
      <c r="D829" s="207" t="s">
        <v>71</v>
      </c>
      <c r="E829" s="219" t="s">
        <v>1111</v>
      </c>
      <c r="F829" s="219" t="s">
        <v>1112</v>
      </c>
      <c r="G829" s="206"/>
      <c r="H829" s="206"/>
      <c r="I829" s="209"/>
      <c r="J829" s="220">
        <f>BK829</f>
        <v>0</v>
      </c>
      <c r="K829" s="206"/>
      <c r="L829" s="211"/>
      <c r="M829" s="212"/>
      <c r="N829" s="213"/>
      <c r="O829" s="213"/>
      <c r="P829" s="214">
        <f>SUM(P830:P849)</f>
        <v>0</v>
      </c>
      <c r="Q829" s="213"/>
      <c r="R829" s="214">
        <f>SUM(R830:R849)</f>
        <v>6.643019999999999</v>
      </c>
      <c r="S829" s="213"/>
      <c r="T829" s="215">
        <f>SUM(T830:T849)</f>
        <v>0</v>
      </c>
      <c r="AR829" s="216" t="s">
        <v>82</v>
      </c>
      <c r="AT829" s="217" t="s">
        <v>71</v>
      </c>
      <c r="AU829" s="217" t="s">
        <v>80</v>
      </c>
      <c r="AY829" s="216" t="s">
        <v>152</v>
      </c>
      <c r="BK829" s="218">
        <f>SUM(BK830:BK849)</f>
        <v>0</v>
      </c>
    </row>
    <row r="830" spans="2:65" s="1" customFormat="1" ht="16.5" customHeight="1">
      <c r="B830" s="46"/>
      <c r="C830" s="221" t="s">
        <v>1113</v>
      </c>
      <c r="D830" s="221" t="s">
        <v>155</v>
      </c>
      <c r="E830" s="222" t="s">
        <v>1114</v>
      </c>
      <c r="F830" s="223" t="s">
        <v>1115</v>
      </c>
      <c r="G830" s="224" t="s">
        <v>192</v>
      </c>
      <c r="H830" s="225">
        <v>583</v>
      </c>
      <c r="I830" s="226"/>
      <c r="J830" s="227">
        <f>ROUND(I830*H830,2)</f>
        <v>0</v>
      </c>
      <c r="K830" s="223" t="s">
        <v>159</v>
      </c>
      <c r="L830" s="72"/>
      <c r="M830" s="228" t="s">
        <v>21</v>
      </c>
      <c r="N830" s="229" t="s">
        <v>43</v>
      </c>
      <c r="O830" s="47"/>
      <c r="P830" s="230">
        <f>O830*H830</f>
        <v>0</v>
      </c>
      <c r="Q830" s="230">
        <v>0.0075</v>
      </c>
      <c r="R830" s="230">
        <f>Q830*H830</f>
        <v>4.3725</v>
      </c>
      <c r="S830" s="230">
        <v>0</v>
      </c>
      <c r="T830" s="231">
        <f>S830*H830</f>
        <v>0</v>
      </c>
      <c r="AR830" s="24" t="s">
        <v>275</v>
      </c>
      <c r="AT830" s="24" t="s">
        <v>155</v>
      </c>
      <c r="AU830" s="24" t="s">
        <v>82</v>
      </c>
      <c r="AY830" s="24" t="s">
        <v>152</v>
      </c>
      <c r="BE830" s="232">
        <f>IF(N830="základní",J830,0)</f>
        <v>0</v>
      </c>
      <c r="BF830" s="232">
        <f>IF(N830="snížená",J830,0)</f>
        <v>0</v>
      </c>
      <c r="BG830" s="232">
        <f>IF(N830="zákl. přenesená",J830,0)</f>
        <v>0</v>
      </c>
      <c r="BH830" s="232">
        <f>IF(N830="sníž. přenesená",J830,0)</f>
        <v>0</v>
      </c>
      <c r="BI830" s="232">
        <f>IF(N830="nulová",J830,0)</f>
        <v>0</v>
      </c>
      <c r="BJ830" s="24" t="s">
        <v>80</v>
      </c>
      <c r="BK830" s="232">
        <f>ROUND(I830*H830,2)</f>
        <v>0</v>
      </c>
      <c r="BL830" s="24" t="s">
        <v>275</v>
      </c>
      <c r="BM830" s="24" t="s">
        <v>1116</v>
      </c>
    </row>
    <row r="831" spans="2:47" s="1" customFormat="1" ht="13.5">
      <c r="B831" s="46"/>
      <c r="C831" s="74"/>
      <c r="D831" s="233" t="s">
        <v>162</v>
      </c>
      <c r="E831" s="74"/>
      <c r="F831" s="234" t="s">
        <v>1117</v>
      </c>
      <c r="G831" s="74"/>
      <c r="H831" s="74"/>
      <c r="I831" s="191"/>
      <c r="J831" s="74"/>
      <c r="K831" s="74"/>
      <c r="L831" s="72"/>
      <c r="M831" s="235"/>
      <c r="N831" s="47"/>
      <c r="O831" s="47"/>
      <c r="P831" s="47"/>
      <c r="Q831" s="47"/>
      <c r="R831" s="47"/>
      <c r="S831" s="47"/>
      <c r="T831" s="95"/>
      <c r="AT831" s="24" t="s">
        <v>162</v>
      </c>
      <c r="AU831" s="24" t="s">
        <v>82</v>
      </c>
    </row>
    <row r="832" spans="2:51" s="11" customFormat="1" ht="13.5">
      <c r="B832" s="236"/>
      <c r="C832" s="237"/>
      <c r="D832" s="233" t="s">
        <v>164</v>
      </c>
      <c r="E832" s="238" t="s">
        <v>21</v>
      </c>
      <c r="F832" s="239" t="s">
        <v>585</v>
      </c>
      <c r="G832" s="237"/>
      <c r="H832" s="238" t="s">
        <v>21</v>
      </c>
      <c r="I832" s="240"/>
      <c r="J832" s="237"/>
      <c r="K832" s="237"/>
      <c r="L832" s="241"/>
      <c r="M832" s="242"/>
      <c r="N832" s="243"/>
      <c r="O832" s="243"/>
      <c r="P832" s="243"/>
      <c r="Q832" s="243"/>
      <c r="R832" s="243"/>
      <c r="S832" s="243"/>
      <c r="T832" s="244"/>
      <c r="AT832" s="245" t="s">
        <v>164</v>
      </c>
      <c r="AU832" s="245" t="s">
        <v>82</v>
      </c>
      <c r="AV832" s="11" t="s">
        <v>80</v>
      </c>
      <c r="AW832" s="11" t="s">
        <v>35</v>
      </c>
      <c r="AX832" s="11" t="s">
        <v>72</v>
      </c>
      <c r="AY832" s="245" t="s">
        <v>152</v>
      </c>
    </row>
    <row r="833" spans="2:51" s="12" customFormat="1" ht="13.5">
      <c r="B833" s="246"/>
      <c r="C833" s="247"/>
      <c r="D833" s="233" t="s">
        <v>164</v>
      </c>
      <c r="E833" s="248" t="s">
        <v>21</v>
      </c>
      <c r="F833" s="249" t="s">
        <v>586</v>
      </c>
      <c r="G833" s="247"/>
      <c r="H833" s="250">
        <v>583</v>
      </c>
      <c r="I833" s="251"/>
      <c r="J833" s="247"/>
      <c r="K833" s="247"/>
      <c r="L833" s="252"/>
      <c r="M833" s="253"/>
      <c r="N833" s="254"/>
      <c r="O833" s="254"/>
      <c r="P833" s="254"/>
      <c r="Q833" s="254"/>
      <c r="R833" s="254"/>
      <c r="S833" s="254"/>
      <c r="T833" s="255"/>
      <c r="AT833" s="256" t="s">
        <v>164</v>
      </c>
      <c r="AU833" s="256" t="s">
        <v>82</v>
      </c>
      <c r="AV833" s="12" t="s">
        <v>82</v>
      </c>
      <c r="AW833" s="12" t="s">
        <v>35</v>
      </c>
      <c r="AX833" s="12" t="s">
        <v>80</v>
      </c>
      <c r="AY833" s="256" t="s">
        <v>152</v>
      </c>
    </row>
    <row r="834" spans="2:65" s="1" customFormat="1" ht="16.5" customHeight="1">
      <c r="B834" s="46"/>
      <c r="C834" s="221" t="s">
        <v>1118</v>
      </c>
      <c r="D834" s="221" t="s">
        <v>155</v>
      </c>
      <c r="E834" s="222" t="s">
        <v>1119</v>
      </c>
      <c r="F834" s="223" t="s">
        <v>1120</v>
      </c>
      <c r="G834" s="224" t="s">
        <v>192</v>
      </c>
      <c r="H834" s="225">
        <v>583</v>
      </c>
      <c r="I834" s="226"/>
      <c r="J834" s="227">
        <f>ROUND(I834*H834,2)</f>
        <v>0</v>
      </c>
      <c r="K834" s="223" t="s">
        <v>159</v>
      </c>
      <c r="L834" s="72"/>
      <c r="M834" s="228" t="s">
        <v>21</v>
      </c>
      <c r="N834" s="229" t="s">
        <v>43</v>
      </c>
      <c r="O834" s="47"/>
      <c r="P834" s="230">
        <f>O834*H834</f>
        <v>0</v>
      </c>
      <c r="Q834" s="230">
        <v>0.0003</v>
      </c>
      <c r="R834" s="230">
        <f>Q834*H834</f>
        <v>0.17489999999999997</v>
      </c>
      <c r="S834" s="230">
        <v>0</v>
      </c>
      <c r="T834" s="231">
        <f>S834*H834</f>
        <v>0</v>
      </c>
      <c r="AR834" s="24" t="s">
        <v>275</v>
      </c>
      <c r="AT834" s="24" t="s">
        <v>155</v>
      </c>
      <c r="AU834" s="24" t="s">
        <v>82</v>
      </c>
      <c r="AY834" s="24" t="s">
        <v>152</v>
      </c>
      <c r="BE834" s="232">
        <f>IF(N834="základní",J834,0)</f>
        <v>0</v>
      </c>
      <c r="BF834" s="232">
        <f>IF(N834="snížená",J834,0)</f>
        <v>0</v>
      </c>
      <c r="BG834" s="232">
        <f>IF(N834="zákl. přenesená",J834,0)</f>
        <v>0</v>
      </c>
      <c r="BH834" s="232">
        <f>IF(N834="sníž. přenesená",J834,0)</f>
        <v>0</v>
      </c>
      <c r="BI834" s="232">
        <f>IF(N834="nulová",J834,0)</f>
        <v>0</v>
      </c>
      <c r="BJ834" s="24" t="s">
        <v>80</v>
      </c>
      <c r="BK834" s="232">
        <f>ROUND(I834*H834,2)</f>
        <v>0</v>
      </c>
      <c r="BL834" s="24" t="s">
        <v>275</v>
      </c>
      <c r="BM834" s="24" t="s">
        <v>1121</v>
      </c>
    </row>
    <row r="835" spans="2:47" s="1" customFormat="1" ht="13.5">
      <c r="B835" s="46"/>
      <c r="C835" s="74"/>
      <c r="D835" s="233" t="s">
        <v>162</v>
      </c>
      <c r="E835" s="74"/>
      <c r="F835" s="234" t="s">
        <v>1122</v>
      </c>
      <c r="G835" s="74"/>
      <c r="H835" s="74"/>
      <c r="I835" s="191"/>
      <c r="J835" s="74"/>
      <c r="K835" s="74"/>
      <c r="L835" s="72"/>
      <c r="M835" s="235"/>
      <c r="N835" s="47"/>
      <c r="O835" s="47"/>
      <c r="P835" s="47"/>
      <c r="Q835" s="47"/>
      <c r="R835" s="47"/>
      <c r="S835" s="47"/>
      <c r="T835" s="95"/>
      <c r="AT835" s="24" t="s">
        <v>162</v>
      </c>
      <c r="AU835" s="24" t="s">
        <v>82</v>
      </c>
    </row>
    <row r="836" spans="2:51" s="11" customFormat="1" ht="13.5">
      <c r="B836" s="236"/>
      <c r="C836" s="237"/>
      <c r="D836" s="233" t="s">
        <v>164</v>
      </c>
      <c r="E836" s="238" t="s">
        <v>21</v>
      </c>
      <c r="F836" s="239" t="s">
        <v>585</v>
      </c>
      <c r="G836" s="237"/>
      <c r="H836" s="238" t="s">
        <v>21</v>
      </c>
      <c r="I836" s="240"/>
      <c r="J836" s="237"/>
      <c r="K836" s="237"/>
      <c r="L836" s="241"/>
      <c r="M836" s="242"/>
      <c r="N836" s="243"/>
      <c r="O836" s="243"/>
      <c r="P836" s="243"/>
      <c r="Q836" s="243"/>
      <c r="R836" s="243"/>
      <c r="S836" s="243"/>
      <c r="T836" s="244"/>
      <c r="AT836" s="245" t="s">
        <v>164</v>
      </c>
      <c r="AU836" s="245" t="s">
        <v>82</v>
      </c>
      <c r="AV836" s="11" t="s">
        <v>80</v>
      </c>
      <c r="AW836" s="11" t="s">
        <v>35</v>
      </c>
      <c r="AX836" s="11" t="s">
        <v>72</v>
      </c>
      <c r="AY836" s="245" t="s">
        <v>152</v>
      </c>
    </row>
    <row r="837" spans="2:51" s="12" customFormat="1" ht="13.5">
      <c r="B837" s="246"/>
      <c r="C837" s="247"/>
      <c r="D837" s="233" t="s">
        <v>164</v>
      </c>
      <c r="E837" s="248" t="s">
        <v>21</v>
      </c>
      <c r="F837" s="249" t="s">
        <v>586</v>
      </c>
      <c r="G837" s="247"/>
      <c r="H837" s="250">
        <v>583</v>
      </c>
      <c r="I837" s="251"/>
      <c r="J837" s="247"/>
      <c r="K837" s="247"/>
      <c r="L837" s="252"/>
      <c r="M837" s="253"/>
      <c r="N837" s="254"/>
      <c r="O837" s="254"/>
      <c r="P837" s="254"/>
      <c r="Q837" s="254"/>
      <c r="R837" s="254"/>
      <c r="S837" s="254"/>
      <c r="T837" s="255"/>
      <c r="AT837" s="256" t="s">
        <v>164</v>
      </c>
      <c r="AU837" s="256" t="s">
        <v>82</v>
      </c>
      <c r="AV837" s="12" t="s">
        <v>82</v>
      </c>
      <c r="AW837" s="12" t="s">
        <v>35</v>
      </c>
      <c r="AX837" s="12" t="s">
        <v>80</v>
      </c>
      <c r="AY837" s="256" t="s">
        <v>152</v>
      </c>
    </row>
    <row r="838" spans="2:65" s="1" customFormat="1" ht="16.5" customHeight="1">
      <c r="B838" s="46"/>
      <c r="C838" s="279" t="s">
        <v>1123</v>
      </c>
      <c r="D838" s="279" t="s">
        <v>177</v>
      </c>
      <c r="E838" s="280" t="s">
        <v>1124</v>
      </c>
      <c r="F838" s="281" t="s">
        <v>1125</v>
      </c>
      <c r="G838" s="282" t="s">
        <v>192</v>
      </c>
      <c r="H838" s="283">
        <v>641.3</v>
      </c>
      <c r="I838" s="284"/>
      <c r="J838" s="285">
        <f>ROUND(I838*H838,2)</f>
        <v>0</v>
      </c>
      <c r="K838" s="281" t="s">
        <v>21</v>
      </c>
      <c r="L838" s="286"/>
      <c r="M838" s="287" t="s">
        <v>21</v>
      </c>
      <c r="N838" s="288" t="s">
        <v>43</v>
      </c>
      <c r="O838" s="47"/>
      <c r="P838" s="230">
        <f>O838*H838</f>
        <v>0</v>
      </c>
      <c r="Q838" s="230">
        <v>0.003</v>
      </c>
      <c r="R838" s="230">
        <f>Q838*H838</f>
        <v>1.9239</v>
      </c>
      <c r="S838" s="230">
        <v>0</v>
      </c>
      <c r="T838" s="231">
        <f>S838*H838</f>
        <v>0</v>
      </c>
      <c r="AR838" s="24" t="s">
        <v>431</v>
      </c>
      <c r="AT838" s="24" t="s">
        <v>177</v>
      </c>
      <c r="AU838" s="24" t="s">
        <v>82</v>
      </c>
      <c r="AY838" s="24" t="s">
        <v>152</v>
      </c>
      <c r="BE838" s="232">
        <f>IF(N838="základní",J838,0)</f>
        <v>0</v>
      </c>
      <c r="BF838" s="232">
        <f>IF(N838="snížená",J838,0)</f>
        <v>0</v>
      </c>
      <c r="BG838" s="232">
        <f>IF(N838="zákl. přenesená",J838,0)</f>
        <v>0</v>
      </c>
      <c r="BH838" s="232">
        <f>IF(N838="sníž. přenesená",J838,0)</f>
        <v>0</v>
      </c>
      <c r="BI838" s="232">
        <f>IF(N838="nulová",J838,0)</f>
        <v>0</v>
      </c>
      <c r="BJ838" s="24" t="s">
        <v>80</v>
      </c>
      <c r="BK838" s="232">
        <f>ROUND(I838*H838,2)</f>
        <v>0</v>
      </c>
      <c r="BL838" s="24" t="s">
        <v>275</v>
      </c>
      <c r="BM838" s="24" t="s">
        <v>1126</v>
      </c>
    </row>
    <row r="839" spans="2:47" s="1" customFormat="1" ht="13.5">
      <c r="B839" s="46"/>
      <c r="C839" s="74"/>
      <c r="D839" s="233" t="s">
        <v>162</v>
      </c>
      <c r="E839" s="74"/>
      <c r="F839" s="234" t="s">
        <v>1125</v>
      </c>
      <c r="G839" s="74"/>
      <c r="H839" s="74"/>
      <c r="I839" s="191"/>
      <c r="J839" s="74"/>
      <c r="K839" s="74"/>
      <c r="L839" s="72"/>
      <c r="M839" s="235"/>
      <c r="N839" s="47"/>
      <c r="O839" s="47"/>
      <c r="P839" s="47"/>
      <c r="Q839" s="47"/>
      <c r="R839" s="47"/>
      <c r="S839" s="47"/>
      <c r="T839" s="95"/>
      <c r="AT839" s="24" t="s">
        <v>162</v>
      </c>
      <c r="AU839" s="24" t="s">
        <v>82</v>
      </c>
    </row>
    <row r="840" spans="2:51" s="12" customFormat="1" ht="13.5">
      <c r="B840" s="246"/>
      <c r="C840" s="247"/>
      <c r="D840" s="233" t="s">
        <v>164</v>
      </c>
      <c r="E840" s="248" t="s">
        <v>21</v>
      </c>
      <c r="F840" s="249" t="s">
        <v>1127</v>
      </c>
      <c r="G840" s="247"/>
      <c r="H840" s="250">
        <v>641.3</v>
      </c>
      <c r="I840" s="251"/>
      <c r="J840" s="247"/>
      <c r="K840" s="247"/>
      <c r="L840" s="252"/>
      <c r="M840" s="253"/>
      <c r="N840" s="254"/>
      <c r="O840" s="254"/>
      <c r="P840" s="254"/>
      <c r="Q840" s="254"/>
      <c r="R840" s="254"/>
      <c r="S840" s="254"/>
      <c r="T840" s="255"/>
      <c r="AT840" s="256" t="s">
        <v>164</v>
      </c>
      <c r="AU840" s="256" t="s">
        <v>82</v>
      </c>
      <c r="AV840" s="12" t="s">
        <v>82</v>
      </c>
      <c r="AW840" s="12" t="s">
        <v>35</v>
      </c>
      <c r="AX840" s="12" t="s">
        <v>80</v>
      </c>
      <c r="AY840" s="256" t="s">
        <v>152</v>
      </c>
    </row>
    <row r="841" spans="2:65" s="1" customFormat="1" ht="16.5" customHeight="1">
      <c r="B841" s="46"/>
      <c r="C841" s="221" t="s">
        <v>1128</v>
      </c>
      <c r="D841" s="221" t="s">
        <v>155</v>
      </c>
      <c r="E841" s="222" t="s">
        <v>1129</v>
      </c>
      <c r="F841" s="223" t="s">
        <v>1130</v>
      </c>
      <c r="G841" s="224" t="s">
        <v>242</v>
      </c>
      <c r="H841" s="225">
        <v>540</v>
      </c>
      <c r="I841" s="226"/>
      <c r="J841" s="227">
        <f>ROUND(I841*H841,2)</f>
        <v>0</v>
      </c>
      <c r="K841" s="223" t="s">
        <v>159</v>
      </c>
      <c r="L841" s="72"/>
      <c r="M841" s="228" t="s">
        <v>21</v>
      </c>
      <c r="N841" s="229" t="s">
        <v>43</v>
      </c>
      <c r="O841" s="47"/>
      <c r="P841" s="230">
        <f>O841*H841</f>
        <v>0</v>
      </c>
      <c r="Q841" s="230">
        <v>1E-05</v>
      </c>
      <c r="R841" s="230">
        <f>Q841*H841</f>
        <v>0.0054</v>
      </c>
      <c r="S841" s="230">
        <v>0</v>
      </c>
      <c r="T841" s="231">
        <f>S841*H841</f>
        <v>0</v>
      </c>
      <c r="AR841" s="24" t="s">
        <v>275</v>
      </c>
      <c r="AT841" s="24" t="s">
        <v>155</v>
      </c>
      <c r="AU841" s="24" t="s">
        <v>82</v>
      </c>
      <c r="AY841" s="24" t="s">
        <v>152</v>
      </c>
      <c r="BE841" s="232">
        <f>IF(N841="základní",J841,0)</f>
        <v>0</v>
      </c>
      <c r="BF841" s="232">
        <f>IF(N841="snížená",J841,0)</f>
        <v>0</v>
      </c>
      <c r="BG841" s="232">
        <f>IF(N841="zákl. přenesená",J841,0)</f>
        <v>0</v>
      </c>
      <c r="BH841" s="232">
        <f>IF(N841="sníž. přenesená",J841,0)</f>
        <v>0</v>
      </c>
      <c r="BI841" s="232">
        <f>IF(N841="nulová",J841,0)</f>
        <v>0</v>
      </c>
      <c r="BJ841" s="24" t="s">
        <v>80</v>
      </c>
      <c r="BK841" s="232">
        <f>ROUND(I841*H841,2)</f>
        <v>0</v>
      </c>
      <c r="BL841" s="24" t="s">
        <v>275</v>
      </c>
      <c r="BM841" s="24" t="s">
        <v>1131</v>
      </c>
    </row>
    <row r="842" spans="2:47" s="1" customFormat="1" ht="13.5">
      <c r="B842" s="46"/>
      <c r="C842" s="74"/>
      <c r="D842" s="233" t="s">
        <v>162</v>
      </c>
      <c r="E842" s="74"/>
      <c r="F842" s="234" t="s">
        <v>1132</v>
      </c>
      <c r="G842" s="74"/>
      <c r="H842" s="74"/>
      <c r="I842" s="191"/>
      <c r="J842" s="74"/>
      <c r="K842" s="74"/>
      <c r="L842" s="72"/>
      <c r="M842" s="235"/>
      <c r="N842" s="47"/>
      <c r="O842" s="47"/>
      <c r="P842" s="47"/>
      <c r="Q842" s="47"/>
      <c r="R842" s="47"/>
      <c r="S842" s="47"/>
      <c r="T842" s="95"/>
      <c r="AT842" s="24" t="s">
        <v>162</v>
      </c>
      <c r="AU842" s="24" t="s">
        <v>82</v>
      </c>
    </row>
    <row r="843" spans="2:65" s="1" customFormat="1" ht="16.5" customHeight="1">
      <c r="B843" s="46"/>
      <c r="C843" s="279" t="s">
        <v>1133</v>
      </c>
      <c r="D843" s="279" t="s">
        <v>177</v>
      </c>
      <c r="E843" s="280" t="s">
        <v>1134</v>
      </c>
      <c r="F843" s="281" t="s">
        <v>1135</v>
      </c>
      <c r="G843" s="282" t="s">
        <v>242</v>
      </c>
      <c r="H843" s="283">
        <v>594</v>
      </c>
      <c r="I843" s="284"/>
      <c r="J843" s="285">
        <f>ROUND(I843*H843,2)</f>
        <v>0</v>
      </c>
      <c r="K843" s="281" t="s">
        <v>21</v>
      </c>
      <c r="L843" s="286"/>
      <c r="M843" s="287" t="s">
        <v>21</v>
      </c>
      <c r="N843" s="288" t="s">
        <v>43</v>
      </c>
      <c r="O843" s="47"/>
      <c r="P843" s="230">
        <f>O843*H843</f>
        <v>0</v>
      </c>
      <c r="Q843" s="230">
        <v>0.00028</v>
      </c>
      <c r="R843" s="230">
        <f>Q843*H843</f>
        <v>0.16632</v>
      </c>
      <c r="S843" s="230">
        <v>0</v>
      </c>
      <c r="T843" s="231">
        <f>S843*H843</f>
        <v>0</v>
      </c>
      <c r="AR843" s="24" t="s">
        <v>431</v>
      </c>
      <c r="AT843" s="24" t="s">
        <v>177</v>
      </c>
      <c r="AU843" s="24" t="s">
        <v>82</v>
      </c>
      <c r="AY843" s="24" t="s">
        <v>152</v>
      </c>
      <c r="BE843" s="232">
        <f>IF(N843="základní",J843,0)</f>
        <v>0</v>
      </c>
      <c r="BF843" s="232">
        <f>IF(N843="snížená",J843,0)</f>
        <v>0</v>
      </c>
      <c r="BG843" s="232">
        <f>IF(N843="zákl. přenesená",J843,0)</f>
        <v>0</v>
      </c>
      <c r="BH843" s="232">
        <f>IF(N843="sníž. přenesená",J843,0)</f>
        <v>0</v>
      </c>
      <c r="BI843" s="232">
        <f>IF(N843="nulová",J843,0)</f>
        <v>0</v>
      </c>
      <c r="BJ843" s="24" t="s">
        <v>80</v>
      </c>
      <c r="BK843" s="232">
        <f>ROUND(I843*H843,2)</f>
        <v>0</v>
      </c>
      <c r="BL843" s="24" t="s">
        <v>275</v>
      </c>
      <c r="BM843" s="24" t="s">
        <v>1136</v>
      </c>
    </row>
    <row r="844" spans="2:47" s="1" customFormat="1" ht="13.5">
      <c r="B844" s="46"/>
      <c r="C844" s="74"/>
      <c r="D844" s="233" t="s">
        <v>162</v>
      </c>
      <c r="E844" s="74"/>
      <c r="F844" s="234" t="s">
        <v>1135</v>
      </c>
      <c r="G844" s="74"/>
      <c r="H844" s="74"/>
      <c r="I844" s="191"/>
      <c r="J844" s="74"/>
      <c r="K844" s="74"/>
      <c r="L844" s="72"/>
      <c r="M844" s="235"/>
      <c r="N844" s="47"/>
      <c r="O844" s="47"/>
      <c r="P844" s="47"/>
      <c r="Q844" s="47"/>
      <c r="R844" s="47"/>
      <c r="S844" s="47"/>
      <c r="T844" s="95"/>
      <c r="AT844" s="24" t="s">
        <v>162</v>
      </c>
      <c r="AU844" s="24" t="s">
        <v>82</v>
      </c>
    </row>
    <row r="845" spans="2:51" s="12" customFormat="1" ht="13.5">
      <c r="B845" s="246"/>
      <c r="C845" s="247"/>
      <c r="D845" s="233" t="s">
        <v>164</v>
      </c>
      <c r="E845" s="248" t="s">
        <v>21</v>
      </c>
      <c r="F845" s="249" t="s">
        <v>1137</v>
      </c>
      <c r="G845" s="247"/>
      <c r="H845" s="250">
        <v>594</v>
      </c>
      <c r="I845" s="251"/>
      <c r="J845" s="247"/>
      <c r="K845" s="247"/>
      <c r="L845" s="252"/>
      <c r="M845" s="253"/>
      <c r="N845" s="254"/>
      <c r="O845" s="254"/>
      <c r="P845" s="254"/>
      <c r="Q845" s="254"/>
      <c r="R845" s="254"/>
      <c r="S845" s="254"/>
      <c r="T845" s="255"/>
      <c r="AT845" s="256" t="s">
        <v>164</v>
      </c>
      <c r="AU845" s="256" t="s">
        <v>82</v>
      </c>
      <c r="AV845" s="12" t="s">
        <v>82</v>
      </c>
      <c r="AW845" s="12" t="s">
        <v>35</v>
      </c>
      <c r="AX845" s="12" t="s">
        <v>80</v>
      </c>
      <c r="AY845" s="256" t="s">
        <v>152</v>
      </c>
    </row>
    <row r="846" spans="2:65" s="1" customFormat="1" ht="16.5" customHeight="1">
      <c r="B846" s="46"/>
      <c r="C846" s="221" t="s">
        <v>1138</v>
      </c>
      <c r="D846" s="221" t="s">
        <v>155</v>
      </c>
      <c r="E846" s="222" t="s">
        <v>1139</v>
      </c>
      <c r="F846" s="223" t="s">
        <v>1140</v>
      </c>
      <c r="G846" s="224" t="s">
        <v>158</v>
      </c>
      <c r="H846" s="225">
        <v>6.643</v>
      </c>
      <c r="I846" s="226"/>
      <c r="J846" s="227">
        <f>ROUND(I846*H846,2)</f>
        <v>0</v>
      </c>
      <c r="K846" s="223" t="s">
        <v>159</v>
      </c>
      <c r="L846" s="72"/>
      <c r="M846" s="228" t="s">
        <v>21</v>
      </c>
      <c r="N846" s="229" t="s">
        <v>43</v>
      </c>
      <c r="O846" s="47"/>
      <c r="P846" s="230">
        <f>O846*H846</f>
        <v>0</v>
      </c>
      <c r="Q846" s="230">
        <v>0</v>
      </c>
      <c r="R846" s="230">
        <f>Q846*H846</f>
        <v>0</v>
      </c>
      <c r="S846" s="230">
        <v>0</v>
      </c>
      <c r="T846" s="231">
        <f>S846*H846</f>
        <v>0</v>
      </c>
      <c r="AR846" s="24" t="s">
        <v>275</v>
      </c>
      <c r="AT846" s="24" t="s">
        <v>155</v>
      </c>
      <c r="AU846" s="24" t="s">
        <v>82</v>
      </c>
      <c r="AY846" s="24" t="s">
        <v>152</v>
      </c>
      <c r="BE846" s="232">
        <f>IF(N846="základní",J846,0)</f>
        <v>0</v>
      </c>
      <c r="BF846" s="232">
        <f>IF(N846="snížená",J846,0)</f>
        <v>0</v>
      </c>
      <c r="BG846" s="232">
        <f>IF(N846="zákl. přenesená",J846,0)</f>
        <v>0</v>
      </c>
      <c r="BH846" s="232">
        <f>IF(N846="sníž. přenesená",J846,0)</f>
        <v>0</v>
      </c>
      <c r="BI846" s="232">
        <f>IF(N846="nulová",J846,0)</f>
        <v>0</v>
      </c>
      <c r="BJ846" s="24" t="s">
        <v>80</v>
      </c>
      <c r="BK846" s="232">
        <f>ROUND(I846*H846,2)</f>
        <v>0</v>
      </c>
      <c r="BL846" s="24" t="s">
        <v>275</v>
      </c>
      <c r="BM846" s="24" t="s">
        <v>1141</v>
      </c>
    </row>
    <row r="847" spans="2:47" s="1" customFormat="1" ht="13.5">
      <c r="B847" s="46"/>
      <c r="C847" s="74"/>
      <c r="D847" s="233" t="s">
        <v>162</v>
      </c>
      <c r="E847" s="74"/>
      <c r="F847" s="234" t="s">
        <v>1142</v>
      </c>
      <c r="G847" s="74"/>
      <c r="H847" s="74"/>
      <c r="I847" s="191"/>
      <c r="J847" s="74"/>
      <c r="K847" s="74"/>
      <c r="L847" s="72"/>
      <c r="M847" s="235"/>
      <c r="N847" s="47"/>
      <c r="O847" s="47"/>
      <c r="P847" s="47"/>
      <c r="Q847" s="47"/>
      <c r="R847" s="47"/>
      <c r="S847" s="47"/>
      <c r="T847" s="95"/>
      <c r="AT847" s="24" t="s">
        <v>162</v>
      </c>
      <c r="AU847" s="24" t="s">
        <v>82</v>
      </c>
    </row>
    <row r="848" spans="2:65" s="1" customFormat="1" ht="16.5" customHeight="1">
      <c r="B848" s="46"/>
      <c r="C848" s="221" t="s">
        <v>1143</v>
      </c>
      <c r="D848" s="221" t="s">
        <v>155</v>
      </c>
      <c r="E848" s="222" t="s">
        <v>1144</v>
      </c>
      <c r="F848" s="223" t="s">
        <v>1145</v>
      </c>
      <c r="G848" s="224" t="s">
        <v>158</v>
      </c>
      <c r="H848" s="225">
        <v>6.643</v>
      </c>
      <c r="I848" s="226"/>
      <c r="J848" s="227">
        <f>ROUND(I848*H848,2)</f>
        <v>0</v>
      </c>
      <c r="K848" s="223" t="s">
        <v>159</v>
      </c>
      <c r="L848" s="72"/>
      <c r="M848" s="228" t="s">
        <v>21</v>
      </c>
      <c r="N848" s="229" t="s">
        <v>43</v>
      </c>
      <c r="O848" s="47"/>
      <c r="P848" s="230">
        <f>O848*H848</f>
        <v>0</v>
      </c>
      <c r="Q848" s="230">
        <v>0</v>
      </c>
      <c r="R848" s="230">
        <f>Q848*H848</f>
        <v>0</v>
      </c>
      <c r="S848" s="230">
        <v>0</v>
      </c>
      <c r="T848" s="231">
        <f>S848*H848</f>
        <v>0</v>
      </c>
      <c r="AR848" s="24" t="s">
        <v>275</v>
      </c>
      <c r="AT848" s="24" t="s">
        <v>155</v>
      </c>
      <c r="AU848" s="24" t="s">
        <v>82</v>
      </c>
      <c r="AY848" s="24" t="s">
        <v>152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24" t="s">
        <v>80</v>
      </c>
      <c r="BK848" s="232">
        <f>ROUND(I848*H848,2)</f>
        <v>0</v>
      </c>
      <c r="BL848" s="24" t="s">
        <v>275</v>
      </c>
      <c r="BM848" s="24" t="s">
        <v>1146</v>
      </c>
    </row>
    <row r="849" spans="2:47" s="1" customFormat="1" ht="13.5">
      <c r="B849" s="46"/>
      <c r="C849" s="74"/>
      <c r="D849" s="233" t="s">
        <v>162</v>
      </c>
      <c r="E849" s="74"/>
      <c r="F849" s="234" t="s">
        <v>1147</v>
      </c>
      <c r="G849" s="74"/>
      <c r="H849" s="74"/>
      <c r="I849" s="191"/>
      <c r="J849" s="74"/>
      <c r="K849" s="74"/>
      <c r="L849" s="72"/>
      <c r="M849" s="235"/>
      <c r="N849" s="47"/>
      <c r="O849" s="47"/>
      <c r="P849" s="47"/>
      <c r="Q849" s="47"/>
      <c r="R849" s="47"/>
      <c r="S849" s="47"/>
      <c r="T849" s="95"/>
      <c r="AT849" s="24" t="s">
        <v>162</v>
      </c>
      <c r="AU849" s="24" t="s">
        <v>82</v>
      </c>
    </row>
    <row r="850" spans="2:63" s="10" customFormat="1" ht="29.85" customHeight="1">
      <c r="B850" s="205"/>
      <c r="C850" s="206"/>
      <c r="D850" s="207" t="s">
        <v>71</v>
      </c>
      <c r="E850" s="219" t="s">
        <v>1148</v>
      </c>
      <c r="F850" s="219" t="s">
        <v>1149</v>
      </c>
      <c r="G850" s="206"/>
      <c r="H850" s="206"/>
      <c r="I850" s="209"/>
      <c r="J850" s="220">
        <f>BK850</f>
        <v>0</v>
      </c>
      <c r="K850" s="206"/>
      <c r="L850" s="211"/>
      <c r="M850" s="212"/>
      <c r="N850" s="213"/>
      <c r="O850" s="213"/>
      <c r="P850" s="214">
        <f>SUM(P851:P900)</f>
        <v>0</v>
      </c>
      <c r="Q850" s="213"/>
      <c r="R850" s="214">
        <f>SUM(R851:R900)</f>
        <v>7.1722472</v>
      </c>
      <c r="S850" s="213"/>
      <c r="T850" s="215">
        <f>SUM(T851:T900)</f>
        <v>0</v>
      </c>
      <c r="AR850" s="216" t="s">
        <v>82</v>
      </c>
      <c r="AT850" s="217" t="s">
        <v>71</v>
      </c>
      <c r="AU850" s="217" t="s">
        <v>80</v>
      </c>
      <c r="AY850" s="216" t="s">
        <v>152</v>
      </c>
      <c r="BK850" s="218">
        <f>SUM(BK851:BK900)</f>
        <v>0</v>
      </c>
    </row>
    <row r="851" spans="2:65" s="1" customFormat="1" ht="38.25" customHeight="1">
      <c r="B851" s="46"/>
      <c r="C851" s="221" t="s">
        <v>1150</v>
      </c>
      <c r="D851" s="221" t="s">
        <v>155</v>
      </c>
      <c r="E851" s="222" t="s">
        <v>1151</v>
      </c>
      <c r="F851" s="223" t="s">
        <v>1152</v>
      </c>
      <c r="G851" s="224" t="s">
        <v>192</v>
      </c>
      <c r="H851" s="225">
        <v>513.036</v>
      </c>
      <c r="I851" s="226"/>
      <c r="J851" s="227">
        <f>ROUND(I851*H851,2)</f>
        <v>0</v>
      </c>
      <c r="K851" s="223" t="s">
        <v>21</v>
      </c>
      <c r="L851" s="72"/>
      <c r="M851" s="228" t="s">
        <v>21</v>
      </c>
      <c r="N851" s="229" t="s">
        <v>43</v>
      </c>
      <c r="O851" s="47"/>
      <c r="P851" s="230">
        <f>O851*H851</f>
        <v>0</v>
      </c>
      <c r="Q851" s="230">
        <v>0.0032</v>
      </c>
      <c r="R851" s="230">
        <f>Q851*H851</f>
        <v>1.6417152</v>
      </c>
      <c r="S851" s="230">
        <v>0</v>
      </c>
      <c r="T851" s="231">
        <f>S851*H851</f>
        <v>0</v>
      </c>
      <c r="AR851" s="24" t="s">
        <v>275</v>
      </c>
      <c r="AT851" s="24" t="s">
        <v>155</v>
      </c>
      <c r="AU851" s="24" t="s">
        <v>82</v>
      </c>
      <c r="AY851" s="24" t="s">
        <v>152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24" t="s">
        <v>80</v>
      </c>
      <c r="BK851" s="232">
        <f>ROUND(I851*H851,2)</f>
        <v>0</v>
      </c>
      <c r="BL851" s="24" t="s">
        <v>275</v>
      </c>
      <c r="BM851" s="24" t="s">
        <v>1153</v>
      </c>
    </row>
    <row r="852" spans="2:47" s="1" customFormat="1" ht="13.5">
      <c r="B852" s="46"/>
      <c r="C852" s="74"/>
      <c r="D852" s="233" t="s">
        <v>162</v>
      </c>
      <c r="E852" s="74"/>
      <c r="F852" s="234" t="s">
        <v>1152</v>
      </c>
      <c r="G852" s="74"/>
      <c r="H852" s="74"/>
      <c r="I852" s="191"/>
      <c r="J852" s="74"/>
      <c r="K852" s="74"/>
      <c r="L852" s="72"/>
      <c r="M852" s="235"/>
      <c r="N852" s="47"/>
      <c r="O852" s="47"/>
      <c r="P852" s="47"/>
      <c r="Q852" s="47"/>
      <c r="R852" s="47"/>
      <c r="S852" s="47"/>
      <c r="T852" s="95"/>
      <c r="AT852" s="24" t="s">
        <v>162</v>
      </c>
      <c r="AU852" s="24" t="s">
        <v>82</v>
      </c>
    </row>
    <row r="853" spans="2:51" s="11" customFormat="1" ht="13.5">
      <c r="B853" s="236"/>
      <c r="C853" s="237"/>
      <c r="D853" s="233" t="s">
        <v>164</v>
      </c>
      <c r="E853" s="238" t="s">
        <v>21</v>
      </c>
      <c r="F853" s="239" t="s">
        <v>1154</v>
      </c>
      <c r="G853" s="237"/>
      <c r="H853" s="238" t="s">
        <v>21</v>
      </c>
      <c r="I853" s="240"/>
      <c r="J853" s="237"/>
      <c r="K853" s="237"/>
      <c r="L853" s="241"/>
      <c r="M853" s="242"/>
      <c r="N853" s="243"/>
      <c r="O853" s="243"/>
      <c r="P853" s="243"/>
      <c r="Q853" s="243"/>
      <c r="R853" s="243"/>
      <c r="S853" s="243"/>
      <c r="T853" s="244"/>
      <c r="AT853" s="245" t="s">
        <v>164</v>
      </c>
      <c r="AU853" s="245" t="s">
        <v>82</v>
      </c>
      <c r="AV853" s="11" t="s">
        <v>80</v>
      </c>
      <c r="AW853" s="11" t="s">
        <v>35</v>
      </c>
      <c r="AX853" s="11" t="s">
        <v>72</v>
      </c>
      <c r="AY853" s="245" t="s">
        <v>152</v>
      </c>
    </row>
    <row r="854" spans="2:51" s="12" customFormat="1" ht="13.5">
      <c r="B854" s="246"/>
      <c r="C854" s="247"/>
      <c r="D854" s="233" t="s">
        <v>164</v>
      </c>
      <c r="E854" s="248" t="s">
        <v>21</v>
      </c>
      <c r="F854" s="249" t="s">
        <v>599</v>
      </c>
      <c r="G854" s="247"/>
      <c r="H854" s="250">
        <v>54.184</v>
      </c>
      <c r="I854" s="251"/>
      <c r="J854" s="247"/>
      <c r="K854" s="247"/>
      <c r="L854" s="252"/>
      <c r="M854" s="253"/>
      <c r="N854" s="254"/>
      <c r="O854" s="254"/>
      <c r="P854" s="254"/>
      <c r="Q854" s="254"/>
      <c r="R854" s="254"/>
      <c r="S854" s="254"/>
      <c r="T854" s="255"/>
      <c r="AT854" s="256" t="s">
        <v>164</v>
      </c>
      <c r="AU854" s="256" t="s">
        <v>82</v>
      </c>
      <c r="AV854" s="12" t="s">
        <v>82</v>
      </c>
      <c r="AW854" s="12" t="s">
        <v>35</v>
      </c>
      <c r="AX854" s="12" t="s">
        <v>72</v>
      </c>
      <c r="AY854" s="256" t="s">
        <v>152</v>
      </c>
    </row>
    <row r="855" spans="2:51" s="12" customFormat="1" ht="13.5">
      <c r="B855" s="246"/>
      <c r="C855" s="247"/>
      <c r="D855" s="233" t="s">
        <v>164</v>
      </c>
      <c r="E855" s="248" t="s">
        <v>21</v>
      </c>
      <c r="F855" s="249" t="s">
        <v>474</v>
      </c>
      <c r="G855" s="247"/>
      <c r="H855" s="250">
        <v>-7.092</v>
      </c>
      <c r="I855" s="251"/>
      <c r="J855" s="247"/>
      <c r="K855" s="247"/>
      <c r="L855" s="252"/>
      <c r="M855" s="253"/>
      <c r="N855" s="254"/>
      <c r="O855" s="254"/>
      <c r="P855" s="254"/>
      <c r="Q855" s="254"/>
      <c r="R855" s="254"/>
      <c r="S855" s="254"/>
      <c r="T855" s="255"/>
      <c r="AT855" s="256" t="s">
        <v>164</v>
      </c>
      <c r="AU855" s="256" t="s">
        <v>82</v>
      </c>
      <c r="AV855" s="12" t="s">
        <v>82</v>
      </c>
      <c r="AW855" s="12" t="s">
        <v>35</v>
      </c>
      <c r="AX855" s="12" t="s">
        <v>72</v>
      </c>
      <c r="AY855" s="256" t="s">
        <v>152</v>
      </c>
    </row>
    <row r="856" spans="2:51" s="11" customFormat="1" ht="13.5">
      <c r="B856" s="236"/>
      <c r="C856" s="237"/>
      <c r="D856" s="233" t="s">
        <v>164</v>
      </c>
      <c r="E856" s="238" t="s">
        <v>21</v>
      </c>
      <c r="F856" s="239" t="s">
        <v>1155</v>
      </c>
      <c r="G856" s="237"/>
      <c r="H856" s="238" t="s">
        <v>21</v>
      </c>
      <c r="I856" s="240"/>
      <c r="J856" s="237"/>
      <c r="K856" s="237"/>
      <c r="L856" s="241"/>
      <c r="M856" s="242"/>
      <c r="N856" s="243"/>
      <c r="O856" s="243"/>
      <c r="P856" s="243"/>
      <c r="Q856" s="243"/>
      <c r="R856" s="243"/>
      <c r="S856" s="243"/>
      <c r="T856" s="244"/>
      <c r="AT856" s="245" t="s">
        <v>164</v>
      </c>
      <c r="AU856" s="245" t="s">
        <v>82</v>
      </c>
      <c r="AV856" s="11" t="s">
        <v>80</v>
      </c>
      <c r="AW856" s="11" t="s">
        <v>35</v>
      </c>
      <c r="AX856" s="11" t="s">
        <v>72</v>
      </c>
      <c r="AY856" s="245" t="s">
        <v>152</v>
      </c>
    </row>
    <row r="857" spans="2:51" s="12" customFormat="1" ht="13.5">
      <c r="B857" s="246"/>
      <c r="C857" s="247"/>
      <c r="D857" s="233" t="s">
        <v>164</v>
      </c>
      <c r="E857" s="248" t="s">
        <v>21</v>
      </c>
      <c r="F857" s="249" t="s">
        <v>1156</v>
      </c>
      <c r="G857" s="247"/>
      <c r="H857" s="250">
        <v>63.804</v>
      </c>
      <c r="I857" s="251"/>
      <c r="J857" s="247"/>
      <c r="K857" s="247"/>
      <c r="L857" s="252"/>
      <c r="M857" s="253"/>
      <c r="N857" s="254"/>
      <c r="O857" s="254"/>
      <c r="P857" s="254"/>
      <c r="Q857" s="254"/>
      <c r="R857" s="254"/>
      <c r="S857" s="254"/>
      <c r="T857" s="255"/>
      <c r="AT857" s="256" t="s">
        <v>164</v>
      </c>
      <c r="AU857" s="256" t="s">
        <v>82</v>
      </c>
      <c r="AV857" s="12" t="s">
        <v>82</v>
      </c>
      <c r="AW857" s="12" t="s">
        <v>35</v>
      </c>
      <c r="AX857" s="12" t="s">
        <v>72</v>
      </c>
      <c r="AY857" s="256" t="s">
        <v>152</v>
      </c>
    </row>
    <row r="858" spans="2:51" s="12" customFormat="1" ht="13.5">
      <c r="B858" s="246"/>
      <c r="C858" s="247"/>
      <c r="D858" s="233" t="s">
        <v>164</v>
      </c>
      <c r="E858" s="248" t="s">
        <v>21</v>
      </c>
      <c r="F858" s="249" t="s">
        <v>1157</v>
      </c>
      <c r="G858" s="247"/>
      <c r="H858" s="250">
        <v>-3.152</v>
      </c>
      <c r="I858" s="251"/>
      <c r="J858" s="247"/>
      <c r="K858" s="247"/>
      <c r="L858" s="252"/>
      <c r="M858" s="253"/>
      <c r="N858" s="254"/>
      <c r="O858" s="254"/>
      <c r="P858" s="254"/>
      <c r="Q858" s="254"/>
      <c r="R858" s="254"/>
      <c r="S858" s="254"/>
      <c r="T858" s="255"/>
      <c r="AT858" s="256" t="s">
        <v>164</v>
      </c>
      <c r="AU858" s="256" t="s">
        <v>82</v>
      </c>
      <c r="AV858" s="12" t="s">
        <v>82</v>
      </c>
      <c r="AW858" s="12" t="s">
        <v>35</v>
      </c>
      <c r="AX858" s="12" t="s">
        <v>72</v>
      </c>
      <c r="AY858" s="256" t="s">
        <v>152</v>
      </c>
    </row>
    <row r="859" spans="2:51" s="11" customFormat="1" ht="13.5">
      <c r="B859" s="236"/>
      <c r="C859" s="237"/>
      <c r="D859" s="233" t="s">
        <v>164</v>
      </c>
      <c r="E859" s="238" t="s">
        <v>21</v>
      </c>
      <c r="F859" s="239" t="s">
        <v>603</v>
      </c>
      <c r="G859" s="237"/>
      <c r="H859" s="238" t="s">
        <v>21</v>
      </c>
      <c r="I859" s="240"/>
      <c r="J859" s="237"/>
      <c r="K859" s="237"/>
      <c r="L859" s="241"/>
      <c r="M859" s="242"/>
      <c r="N859" s="243"/>
      <c r="O859" s="243"/>
      <c r="P859" s="243"/>
      <c r="Q859" s="243"/>
      <c r="R859" s="243"/>
      <c r="S859" s="243"/>
      <c r="T859" s="244"/>
      <c r="AT859" s="245" t="s">
        <v>164</v>
      </c>
      <c r="AU859" s="245" t="s">
        <v>82</v>
      </c>
      <c r="AV859" s="11" t="s">
        <v>80</v>
      </c>
      <c r="AW859" s="11" t="s">
        <v>35</v>
      </c>
      <c r="AX859" s="11" t="s">
        <v>72</v>
      </c>
      <c r="AY859" s="245" t="s">
        <v>152</v>
      </c>
    </row>
    <row r="860" spans="2:51" s="12" customFormat="1" ht="13.5">
      <c r="B860" s="246"/>
      <c r="C860" s="247"/>
      <c r="D860" s="233" t="s">
        <v>164</v>
      </c>
      <c r="E860" s="248" t="s">
        <v>21</v>
      </c>
      <c r="F860" s="249" t="s">
        <v>604</v>
      </c>
      <c r="G860" s="247"/>
      <c r="H860" s="250">
        <v>69.62</v>
      </c>
      <c r="I860" s="251"/>
      <c r="J860" s="247"/>
      <c r="K860" s="247"/>
      <c r="L860" s="252"/>
      <c r="M860" s="253"/>
      <c r="N860" s="254"/>
      <c r="O860" s="254"/>
      <c r="P860" s="254"/>
      <c r="Q860" s="254"/>
      <c r="R860" s="254"/>
      <c r="S860" s="254"/>
      <c r="T860" s="255"/>
      <c r="AT860" s="256" t="s">
        <v>164</v>
      </c>
      <c r="AU860" s="256" t="s">
        <v>82</v>
      </c>
      <c r="AV860" s="12" t="s">
        <v>82</v>
      </c>
      <c r="AW860" s="12" t="s">
        <v>35</v>
      </c>
      <c r="AX860" s="12" t="s">
        <v>72</v>
      </c>
      <c r="AY860" s="256" t="s">
        <v>152</v>
      </c>
    </row>
    <row r="861" spans="2:51" s="12" customFormat="1" ht="13.5">
      <c r="B861" s="246"/>
      <c r="C861" s="247"/>
      <c r="D861" s="233" t="s">
        <v>164</v>
      </c>
      <c r="E861" s="248" t="s">
        <v>21</v>
      </c>
      <c r="F861" s="249" t="s">
        <v>605</v>
      </c>
      <c r="G861" s="247"/>
      <c r="H861" s="250">
        <v>-7.129</v>
      </c>
      <c r="I861" s="251"/>
      <c r="J861" s="247"/>
      <c r="K861" s="247"/>
      <c r="L861" s="252"/>
      <c r="M861" s="253"/>
      <c r="N861" s="254"/>
      <c r="O861" s="254"/>
      <c r="P861" s="254"/>
      <c r="Q861" s="254"/>
      <c r="R861" s="254"/>
      <c r="S861" s="254"/>
      <c r="T861" s="255"/>
      <c r="AT861" s="256" t="s">
        <v>164</v>
      </c>
      <c r="AU861" s="256" t="s">
        <v>82</v>
      </c>
      <c r="AV861" s="12" t="s">
        <v>82</v>
      </c>
      <c r="AW861" s="12" t="s">
        <v>35</v>
      </c>
      <c r="AX861" s="12" t="s">
        <v>72</v>
      </c>
      <c r="AY861" s="256" t="s">
        <v>152</v>
      </c>
    </row>
    <row r="862" spans="2:51" s="12" customFormat="1" ht="13.5">
      <c r="B862" s="246"/>
      <c r="C862" s="247"/>
      <c r="D862" s="233" t="s">
        <v>164</v>
      </c>
      <c r="E862" s="248" t="s">
        <v>21</v>
      </c>
      <c r="F862" s="249" t="s">
        <v>606</v>
      </c>
      <c r="G862" s="247"/>
      <c r="H862" s="250">
        <v>1.425</v>
      </c>
      <c r="I862" s="251"/>
      <c r="J862" s="247"/>
      <c r="K862" s="247"/>
      <c r="L862" s="252"/>
      <c r="M862" s="253"/>
      <c r="N862" s="254"/>
      <c r="O862" s="254"/>
      <c r="P862" s="254"/>
      <c r="Q862" s="254"/>
      <c r="R862" s="254"/>
      <c r="S862" s="254"/>
      <c r="T862" s="255"/>
      <c r="AT862" s="256" t="s">
        <v>164</v>
      </c>
      <c r="AU862" s="256" t="s">
        <v>82</v>
      </c>
      <c r="AV862" s="12" t="s">
        <v>82</v>
      </c>
      <c r="AW862" s="12" t="s">
        <v>35</v>
      </c>
      <c r="AX862" s="12" t="s">
        <v>72</v>
      </c>
      <c r="AY862" s="256" t="s">
        <v>152</v>
      </c>
    </row>
    <row r="863" spans="2:51" s="11" customFormat="1" ht="13.5">
      <c r="B863" s="236"/>
      <c r="C863" s="237"/>
      <c r="D863" s="233" t="s">
        <v>164</v>
      </c>
      <c r="E863" s="238" t="s">
        <v>21</v>
      </c>
      <c r="F863" s="239" t="s">
        <v>1158</v>
      </c>
      <c r="G863" s="237"/>
      <c r="H863" s="238" t="s">
        <v>21</v>
      </c>
      <c r="I863" s="240"/>
      <c r="J863" s="237"/>
      <c r="K863" s="237"/>
      <c r="L863" s="241"/>
      <c r="M863" s="242"/>
      <c r="N863" s="243"/>
      <c r="O863" s="243"/>
      <c r="P863" s="243"/>
      <c r="Q863" s="243"/>
      <c r="R863" s="243"/>
      <c r="S863" s="243"/>
      <c r="T863" s="244"/>
      <c r="AT863" s="245" t="s">
        <v>164</v>
      </c>
      <c r="AU863" s="245" t="s">
        <v>82</v>
      </c>
      <c r="AV863" s="11" t="s">
        <v>80</v>
      </c>
      <c r="AW863" s="11" t="s">
        <v>35</v>
      </c>
      <c r="AX863" s="11" t="s">
        <v>72</v>
      </c>
      <c r="AY863" s="245" t="s">
        <v>152</v>
      </c>
    </row>
    <row r="864" spans="2:51" s="12" customFormat="1" ht="13.5">
      <c r="B864" s="246"/>
      <c r="C864" s="247"/>
      <c r="D864" s="233" t="s">
        <v>164</v>
      </c>
      <c r="E864" s="248" t="s">
        <v>21</v>
      </c>
      <c r="F864" s="249" t="s">
        <v>608</v>
      </c>
      <c r="G864" s="247"/>
      <c r="H864" s="250">
        <v>14.094</v>
      </c>
      <c r="I864" s="251"/>
      <c r="J864" s="247"/>
      <c r="K864" s="247"/>
      <c r="L864" s="252"/>
      <c r="M864" s="253"/>
      <c r="N864" s="254"/>
      <c r="O864" s="254"/>
      <c r="P864" s="254"/>
      <c r="Q864" s="254"/>
      <c r="R864" s="254"/>
      <c r="S864" s="254"/>
      <c r="T864" s="255"/>
      <c r="AT864" s="256" t="s">
        <v>164</v>
      </c>
      <c r="AU864" s="256" t="s">
        <v>82</v>
      </c>
      <c r="AV864" s="12" t="s">
        <v>82</v>
      </c>
      <c r="AW864" s="12" t="s">
        <v>35</v>
      </c>
      <c r="AX864" s="12" t="s">
        <v>72</v>
      </c>
      <c r="AY864" s="256" t="s">
        <v>152</v>
      </c>
    </row>
    <row r="865" spans="2:51" s="12" customFormat="1" ht="13.5">
      <c r="B865" s="246"/>
      <c r="C865" s="247"/>
      <c r="D865" s="233" t="s">
        <v>164</v>
      </c>
      <c r="E865" s="248" t="s">
        <v>21</v>
      </c>
      <c r="F865" s="249" t="s">
        <v>609</v>
      </c>
      <c r="G865" s="247"/>
      <c r="H865" s="250">
        <v>-1.182</v>
      </c>
      <c r="I865" s="251"/>
      <c r="J865" s="247"/>
      <c r="K865" s="247"/>
      <c r="L865" s="252"/>
      <c r="M865" s="253"/>
      <c r="N865" s="254"/>
      <c r="O865" s="254"/>
      <c r="P865" s="254"/>
      <c r="Q865" s="254"/>
      <c r="R865" s="254"/>
      <c r="S865" s="254"/>
      <c r="T865" s="255"/>
      <c r="AT865" s="256" t="s">
        <v>164</v>
      </c>
      <c r="AU865" s="256" t="s">
        <v>82</v>
      </c>
      <c r="AV865" s="12" t="s">
        <v>82</v>
      </c>
      <c r="AW865" s="12" t="s">
        <v>35</v>
      </c>
      <c r="AX865" s="12" t="s">
        <v>72</v>
      </c>
      <c r="AY865" s="256" t="s">
        <v>152</v>
      </c>
    </row>
    <row r="866" spans="2:51" s="11" customFormat="1" ht="13.5">
      <c r="B866" s="236"/>
      <c r="C866" s="237"/>
      <c r="D866" s="233" t="s">
        <v>164</v>
      </c>
      <c r="E866" s="238" t="s">
        <v>21</v>
      </c>
      <c r="F866" s="239" t="s">
        <v>1159</v>
      </c>
      <c r="G866" s="237"/>
      <c r="H866" s="238" t="s">
        <v>21</v>
      </c>
      <c r="I866" s="240"/>
      <c r="J866" s="237"/>
      <c r="K866" s="237"/>
      <c r="L866" s="241"/>
      <c r="M866" s="242"/>
      <c r="N866" s="243"/>
      <c r="O866" s="243"/>
      <c r="P866" s="243"/>
      <c r="Q866" s="243"/>
      <c r="R866" s="243"/>
      <c r="S866" s="243"/>
      <c r="T866" s="244"/>
      <c r="AT866" s="245" t="s">
        <v>164</v>
      </c>
      <c r="AU866" s="245" t="s">
        <v>82</v>
      </c>
      <c r="AV866" s="11" t="s">
        <v>80</v>
      </c>
      <c r="AW866" s="11" t="s">
        <v>35</v>
      </c>
      <c r="AX866" s="11" t="s">
        <v>72</v>
      </c>
      <c r="AY866" s="245" t="s">
        <v>152</v>
      </c>
    </row>
    <row r="867" spans="2:51" s="12" customFormat="1" ht="13.5">
      <c r="B867" s="246"/>
      <c r="C867" s="247"/>
      <c r="D867" s="233" t="s">
        <v>164</v>
      </c>
      <c r="E867" s="248" t="s">
        <v>21</v>
      </c>
      <c r="F867" s="249" t="s">
        <v>1160</v>
      </c>
      <c r="G867" s="247"/>
      <c r="H867" s="250">
        <v>26.68</v>
      </c>
      <c r="I867" s="251"/>
      <c r="J867" s="247"/>
      <c r="K867" s="247"/>
      <c r="L867" s="252"/>
      <c r="M867" s="253"/>
      <c r="N867" s="254"/>
      <c r="O867" s="254"/>
      <c r="P867" s="254"/>
      <c r="Q867" s="254"/>
      <c r="R867" s="254"/>
      <c r="S867" s="254"/>
      <c r="T867" s="255"/>
      <c r="AT867" s="256" t="s">
        <v>164</v>
      </c>
      <c r="AU867" s="256" t="s">
        <v>82</v>
      </c>
      <c r="AV867" s="12" t="s">
        <v>82</v>
      </c>
      <c r="AW867" s="12" t="s">
        <v>35</v>
      </c>
      <c r="AX867" s="12" t="s">
        <v>72</v>
      </c>
      <c r="AY867" s="256" t="s">
        <v>152</v>
      </c>
    </row>
    <row r="868" spans="2:51" s="12" customFormat="1" ht="13.5">
      <c r="B868" s="246"/>
      <c r="C868" s="247"/>
      <c r="D868" s="233" t="s">
        <v>164</v>
      </c>
      <c r="E868" s="248" t="s">
        <v>21</v>
      </c>
      <c r="F868" s="249" t="s">
        <v>1161</v>
      </c>
      <c r="G868" s="247"/>
      <c r="H868" s="250">
        <v>-4.137</v>
      </c>
      <c r="I868" s="251"/>
      <c r="J868" s="247"/>
      <c r="K868" s="247"/>
      <c r="L868" s="252"/>
      <c r="M868" s="253"/>
      <c r="N868" s="254"/>
      <c r="O868" s="254"/>
      <c r="P868" s="254"/>
      <c r="Q868" s="254"/>
      <c r="R868" s="254"/>
      <c r="S868" s="254"/>
      <c r="T868" s="255"/>
      <c r="AT868" s="256" t="s">
        <v>164</v>
      </c>
      <c r="AU868" s="256" t="s">
        <v>82</v>
      </c>
      <c r="AV868" s="12" t="s">
        <v>82</v>
      </c>
      <c r="AW868" s="12" t="s">
        <v>35</v>
      </c>
      <c r="AX868" s="12" t="s">
        <v>72</v>
      </c>
      <c r="AY868" s="256" t="s">
        <v>152</v>
      </c>
    </row>
    <row r="869" spans="2:51" s="11" customFormat="1" ht="13.5">
      <c r="B869" s="236"/>
      <c r="C869" s="237"/>
      <c r="D869" s="233" t="s">
        <v>164</v>
      </c>
      <c r="E869" s="238" t="s">
        <v>21</v>
      </c>
      <c r="F869" s="239" t="s">
        <v>1162</v>
      </c>
      <c r="G869" s="237"/>
      <c r="H869" s="238" t="s">
        <v>21</v>
      </c>
      <c r="I869" s="240"/>
      <c r="J869" s="237"/>
      <c r="K869" s="237"/>
      <c r="L869" s="241"/>
      <c r="M869" s="242"/>
      <c r="N869" s="243"/>
      <c r="O869" s="243"/>
      <c r="P869" s="243"/>
      <c r="Q869" s="243"/>
      <c r="R869" s="243"/>
      <c r="S869" s="243"/>
      <c r="T869" s="244"/>
      <c r="AT869" s="245" t="s">
        <v>164</v>
      </c>
      <c r="AU869" s="245" t="s">
        <v>82</v>
      </c>
      <c r="AV869" s="11" t="s">
        <v>80</v>
      </c>
      <c r="AW869" s="11" t="s">
        <v>35</v>
      </c>
      <c r="AX869" s="11" t="s">
        <v>72</v>
      </c>
      <c r="AY869" s="245" t="s">
        <v>152</v>
      </c>
    </row>
    <row r="870" spans="2:51" s="12" customFormat="1" ht="13.5">
      <c r="B870" s="246"/>
      <c r="C870" s="247"/>
      <c r="D870" s="233" t="s">
        <v>164</v>
      </c>
      <c r="E870" s="248" t="s">
        <v>21</v>
      </c>
      <c r="F870" s="249" t="s">
        <v>1163</v>
      </c>
      <c r="G870" s="247"/>
      <c r="H870" s="250">
        <v>16.53</v>
      </c>
      <c r="I870" s="251"/>
      <c r="J870" s="247"/>
      <c r="K870" s="247"/>
      <c r="L870" s="252"/>
      <c r="M870" s="253"/>
      <c r="N870" s="254"/>
      <c r="O870" s="254"/>
      <c r="P870" s="254"/>
      <c r="Q870" s="254"/>
      <c r="R870" s="254"/>
      <c r="S870" s="254"/>
      <c r="T870" s="255"/>
      <c r="AT870" s="256" t="s">
        <v>164</v>
      </c>
      <c r="AU870" s="256" t="s">
        <v>82</v>
      </c>
      <c r="AV870" s="12" t="s">
        <v>82</v>
      </c>
      <c r="AW870" s="12" t="s">
        <v>35</v>
      </c>
      <c r="AX870" s="12" t="s">
        <v>72</v>
      </c>
      <c r="AY870" s="256" t="s">
        <v>152</v>
      </c>
    </row>
    <row r="871" spans="2:51" s="12" customFormat="1" ht="13.5">
      <c r="B871" s="246"/>
      <c r="C871" s="247"/>
      <c r="D871" s="233" t="s">
        <v>164</v>
      </c>
      <c r="E871" s="248" t="s">
        <v>21</v>
      </c>
      <c r="F871" s="249" t="s">
        <v>1164</v>
      </c>
      <c r="G871" s="247"/>
      <c r="H871" s="250">
        <v>-1.379</v>
      </c>
      <c r="I871" s="251"/>
      <c r="J871" s="247"/>
      <c r="K871" s="247"/>
      <c r="L871" s="252"/>
      <c r="M871" s="253"/>
      <c r="N871" s="254"/>
      <c r="O871" s="254"/>
      <c r="P871" s="254"/>
      <c r="Q871" s="254"/>
      <c r="R871" s="254"/>
      <c r="S871" s="254"/>
      <c r="T871" s="255"/>
      <c r="AT871" s="256" t="s">
        <v>164</v>
      </c>
      <c r="AU871" s="256" t="s">
        <v>82</v>
      </c>
      <c r="AV871" s="12" t="s">
        <v>82</v>
      </c>
      <c r="AW871" s="12" t="s">
        <v>35</v>
      </c>
      <c r="AX871" s="12" t="s">
        <v>72</v>
      </c>
      <c r="AY871" s="256" t="s">
        <v>152</v>
      </c>
    </row>
    <row r="872" spans="2:51" s="11" customFormat="1" ht="13.5">
      <c r="B872" s="236"/>
      <c r="C872" s="237"/>
      <c r="D872" s="233" t="s">
        <v>164</v>
      </c>
      <c r="E872" s="238" t="s">
        <v>21</v>
      </c>
      <c r="F872" s="239" t="s">
        <v>1165</v>
      </c>
      <c r="G872" s="237"/>
      <c r="H872" s="238" t="s">
        <v>21</v>
      </c>
      <c r="I872" s="240"/>
      <c r="J872" s="237"/>
      <c r="K872" s="237"/>
      <c r="L872" s="241"/>
      <c r="M872" s="242"/>
      <c r="N872" s="243"/>
      <c r="O872" s="243"/>
      <c r="P872" s="243"/>
      <c r="Q872" s="243"/>
      <c r="R872" s="243"/>
      <c r="S872" s="243"/>
      <c r="T872" s="244"/>
      <c r="AT872" s="245" t="s">
        <v>164</v>
      </c>
      <c r="AU872" s="245" t="s">
        <v>82</v>
      </c>
      <c r="AV872" s="11" t="s">
        <v>80</v>
      </c>
      <c r="AW872" s="11" t="s">
        <v>35</v>
      </c>
      <c r="AX872" s="11" t="s">
        <v>72</v>
      </c>
      <c r="AY872" s="245" t="s">
        <v>152</v>
      </c>
    </row>
    <row r="873" spans="2:51" s="12" customFormat="1" ht="13.5">
      <c r="B873" s="246"/>
      <c r="C873" s="247"/>
      <c r="D873" s="233" t="s">
        <v>164</v>
      </c>
      <c r="E873" s="248" t="s">
        <v>21</v>
      </c>
      <c r="F873" s="249" t="s">
        <v>614</v>
      </c>
      <c r="G873" s="247"/>
      <c r="H873" s="250">
        <v>19</v>
      </c>
      <c r="I873" s="251"/>
      <c r="J873" s="247"/>
      <c r="K873" s="247"/>
      <c r="L873" s="252"/>
      <c r="M873" s="253"/>
      <c r="N873" s="254"/>
      <c r="O873" s="254"/>
      <c r="P873" s="254"/>
      <c r="Q873" s="254"/>
      <c r="R873" s="254"/>
      <c r="S873" s="254"/>
      <c r="T873" s="255"/>
      <c r="AT873" s="256" t="s">
        <v>164</v>
      </c>
      <c r="AU873" s="256" t="s">
        <v>82</v>
      </c>
      <c r="AV873" s="12" t="s">
        <v>82</v>
      </c>
      <c r="AW873" s="12" t="s">
        <v>35</v>
      </c>
      <c r="AX873" s="12" t="s">
        <v>72</v>
      </c>
      <c r="AY873" s="256" t="s">
        <v>152</v>
      </c>
    </row>
    <row r="874" spans="2:51" s="12" customFormat="1" ht="13.5">
      <c r="B874" s="246"/>
      <c r="C874" s="247"/>
      <c r="D874" s="233" t="s">
        <v>164</v>
      </c>
      <c r="E874" s="248" t="s">
        <v>21</v>
      </c>
      <c r="F874" s="249" t="s">
        <v>309</v>
      </c>
      <c r="G874" s="247"/>
      <c r="H874" s="250">
        <v>-1.576</v>
      </c>
      <c r="I874" s="251"/>
      <c r="J874" s="247"/>
      <c r="K874" s="247"/>
      <c r="L874" s="252"/>
      <c r="M874" s="253"/>
      <c r="N874" s="254"/>
      <c r="O874" s="254"/>
      <c r="P874" s="254"/>
      <c r="Q874" s="254"/>
      <c r="R874" s="254"/>
      <c r="S874" s="254"/>
      <c r="T874" s="255"/>
      <c r="AT874" s="256" t="s">
        <v>164</v>
      </c>
      <c r="AU874" s="256" t="s">
        <v>82</v>
      </c>
      <c r="AV874" s="12" t="s">
        <v>82</v>
      </c>
      <c r="AW874" s="12" t="s">
        <v>35</v>
      </c>
      <c r="AX874" s="12" t="s">
        <v>72</v>
      </c>
      <c r="AY874" s="256" t="s">
        <v>152</v>
      </c>
    </row>
    <row r="875" spans="2:51" s="11" customFormat="1" ht="13.5">
      <c r="B875" s="236"/>
      <c r="C875" s="237"/>
      <c r="D875" s="233" t="s">
        <v>164</v>
      </c>
      <c r="E875" s="238" t="s">
        <v>21</v>
      </c>
      <c r="F875" s="239" t="s">
        <v>212</v>
      </c>
      <c r="G875" s="237"/>
      <c r="H875" s="238" t="s">
        <v>21</v>
      </c>
      <c r="I875" s="240"/>
      <c r="J875" s="237"/>
      <c r="K875" s="237"/>
      <c r="L875" s="241"/>
      <c r="M875" s="242"/>
      <c r="N875" s="243"/>
      <c r="O875" s="243"/>
      <c r="P875" s="243"/>
      <c r="Q875" s="243"/>
      <c r="R875" s="243"/>
      <c r="S875" s="243"/>
      <c r="T875" s="244"/>
      <c r="AT875" s="245" t="s">
        <v>164</v>
      </c>
      <c r="AU875" s="245" t="s">
        <v>82</v>
      </c>
      <c r="AV875" s="11" t="s">
        <v>80</v>
      </c>
      <c r="AW875" s="11" t="s">
        <v>35</v>
      </c>
      <c r="AX875" s="11" t="s">
        <v>72</v>
      </c>
      <c r="AY875" s="245" t="s">
        <v>152</v>
      </c>
    </row>
    <row r="876" spans="2:51" s="12" customFormat="1" ht="13.5">
      <c r="B876" s="246"/>
      <c r="C876" s="247"/>
      <c r="D876" s="233" t="s">
        <v>164</v>
      </c>
      <c r="E876" s="248" t="s">
        <v>21</v>
      </c>
      <c r="F876" s="249" t="s">
        <v>1166</v>
      </c>
      <c r="G876" s="247"/>
      <c r="H876" s="250">
        <v>36.358</v>
      </c>
      <c r="I876" s="251"/>
      <c r="J876" s="247"/>
      <c r="K876" s="247"/>
      <c r="L876" s="252"/>
      <c r="M876" s="253"/>
      <c r="N876" s="254"/>
      <c r="O876" s="254"/>
      <c r="P876" s="254"/>
      <c r="Q876" s="254"/>
      <c r="R876" s="254"/>
      <c r="S876" s="254"/>
      <c r="T876" s="255"/>
      <c r="AT876" s="256" t="s">
        <v>164</v>
      </c>
      <c r="AU876" s="256" t="s">
        <v>82</v>
      </c>
      <c r="AV876" s="12" t="s">
        <v>82</v>
      </c>
      <c r="AW876" s="12" t="s">
        <v>35</v>
      </c>
      <c r="AX876" s="12" t="s">
        <v>72</v>
      </c>
      <c r="AY876" s="256" t="s">
        <v>152</v>
      </c>
    </row>
    <row r="877" spans="2:51" s="12" customFormat="1" ht="13.5">
      <c r="B877" s="246"/>
      <c r="C877" s="247"/>
      <c r="D877" s="233" t="s">
        <v>164</v>
      </c>
      <c r="E877" s="248" t="s">
        <v>21</v>
      </c>
      <c r="F877" s="249" t="s">
        <v>616</v>
      </c>
      <c r="G877" s="247"/>
      <c r="H877" s="250">
        <v>-4.334</v>
      </c>
      <c r="I877" s="251"/>
      <c r="J877" s="247"/>
      <c r="K877" s="247"/>
      <c r="L877" s="252"/>
      <c r="M877" s="253"/>
      <c r="N877" s="254"/>
      <c r="O877" s="254"/>
      <c r="P877" s="254"/>
      <c r="Q877" s="254"/>
      <c r="R877" s="254"/>
      <c r="S877" s="254"/>
      <c r="T877" s="255"/>
      <c r="AT877" s="256" t="s">
        <v>164</v>
      </c>
      <c r="AU877" s="256" t="s">
        <v>82</v>
      </c>
      <c r="AV877" s="12" t="s">
        <v>82</v>
      </c>
      <c r="AW877" s="12" t="s">
        <v>35</v>
      </c>
      <c r="AX877" s="12" t="s">
        <v>72</v>
      </c>
      <c r="AY877" s="256" t="s">
        <v>152</v>
      </c>
    </row>
    <row r="878" spans="2:51" s="11" customFormat="1" ht="13.5">
      <c r="B878" s="236"/>
      <c r="C878" s="237"/>
      <c r="D878" s="233" t="s">
        <v>164</v>
      </c>
      <c r="E878" s="238" t="s">
        <v>21</v>
      </c>
      <c r="F878" s="239" t="s">
        <v>1167</v>
      </c>
      <c r="G878" s="237"/>
      <c r="H878" s="238" t="s">
        <v>21</v>
      </c>
      <c r="I878" s="240"/>
      <c r="J878" s="237"/>
      <c r="K878" s="237"/>
      <c r="L878" s="241"/>
      <c r="M878" s="242"/>
      <c r="N878" s="243"/>
      <c r="O878" s="243"/>
      <c r="P878" s="243"/>
      <c r="Q878" s="243"/>
      <c r="R878" s="243"/>
      <c r="S878" s="243"/>
      <c r="T878" s="244"/>
      <c r="AT878" s="245" t="s">
        <v>164</v>
      </c>
      <c r="AU878" s="245" t="s">
        <v>82</v>
      </c>
      <c r="AV878" s="11" t="s">
        <v>80</v>
      </c>
      <c r="AW878" s="11" t="s">
        <v>35</v>
      </c>
      <c r="AX878" s="11" t="s">
        <v>72</v>
      </c>
      <c r="AY878" s="245" t="s">
        <v>152</v>
      </c>
    </row>
    <row r="879" spans="2:51" s="12" customFormat="1" ht="13.5">
      <c r="B879" s="246"/>
      <c r="C879" s="247"/>
      <c r="D879" s="233" t="s">
        <v>164</v>
      </c>
      <c r="E879" s="248" t="s">
        <v>21</v>
      </c>
      <c r="F879" s="249" t="s">
        <v>618</v>
      </c>
      <c r="G879" s="247"/>
      <c r="H879" s="250">
        <v>15.5</v>
      </c>
      <c r="I879" s="251"/>
      <c r="J879" s="247"/>
      <c r="K879" s="247"/>
      <c r="L879" s="252"/>
      <c r="M879" s="253"/>
      <c r="N879" s="254"/>
      <c r="O879" s="254"/>
      <c r="P879" s="254"/>
      <c r="Q879" s="254"/>
      <c r="R879" s="254"/>
      <c r="S879" s="254"/>
      <c r="T879" s="255"/>
      <c r="AT879" s="256" t="s">
        <v>164</v>
      </c>
      <c r="AU879" s="256" t="s">
        <v>82</v>
      </c>
      <c r="AV879" s="12" t="s">
        <v>82</v>
      </c>
      <c r="AW879" s="12" t="s">
        <v>35</v>
      </c>
      <c r="AX879" s="12" t="s">
        <v>72</v>
      </c>
      <c r="AY879" s="256" t="s">
        <v>152</v>
      </c>
    </row>
    <row r="880" spans="2:51" s="12" customFormat="1" ht="13.5">
      <c r="B880" s="246"/>
      <c r="C880" s="247"/>
      <c r="D880" s="233" t="s">
        <v>164</v>
      </c>
      <c r="E880" s="248" t="s">
        <v>21</v>
      </c>
      <c r="F880" s="249" t="s">
        <v>609</v>
      </c>
      <c r="G880" s="247"/>
      <c r="H880" s="250">
        <v>-1.182</v>
      </c>
      <c r="I880" s="251"/>
      <c r="J880" s="247"/>
      <c r="K880" s="247"/>
      <c r="L880" s="252"/>
      <c r="M880" s="253"/>
      <c r="N880" s="254"/>
      <c r="O880" s="254"/>
      <c r="P880" s="254"/>
      <c r="Q880" s="254"/>
      <c r="R880" s="254"/>
      <c r="S880" s="254"/>
      <c r="T880" s="255"/>
      <c r="AT880" s="256" t="s">
        <v>164</v>
      </c>
      <c r="AU880" s="256" t="s">
        <v>82</v>
      </c>
      <c r="AV880" s="12" t="s">
        <v>82</v>
      </c>
      <c r="AW880" s="12" t="s">
        <v>35</v>
      </c>
      <c r="AX880" s="12" t="s">
        <v>72</v>
      </c>
      <c r="AY880" s="256" t="s">
        <v>152</v>
      </c>
    </row>
    <row r="881" spans="2:51" s="11" customFormat="1" ht="13.5">
      <c r="B881" s="236"/>
      <c r="C881" s="237"/>
      <c r="D881" s="233" t="s">
        <v>164</v>
      </c>
      <c r="E881" s="238" t="s">
        <v>21</v>
      </c>
      <c r="F881" s="239" t="s">
        <v>1168</v>
      </c>
      <c r="G881" s="237"/>
      <c r="H881" s="238" t="s">
        <v>21</v>
      </c>
      <c r="I881" s="240"/>
      <c r="J881" s="237"/>
      <c r="K881" s="237"/>
      <c r="L881" s="241"/>
      <c r="M881" s="242"/>
      <c r="N881" s="243"/>
      <c r="O881" s="243"/>
      <c r="P881" s="243"/>
      <c r="Q881" s="243"/>
      <c r="R881" s="243"/>
      <c r="S881" s="243"/>
      <c r="T881" s="244"/>
      <c r="AT881" s="245" t="s">
        <v>164</v>
      </c>
      <c r="AU881" s="245" t="s">
        <v>82</v>
      </c>
      <c r="AV881" s="11" t="s">
        <v>80</v>
      </c>
      <c r="AW881" s="11" t="s">
        <v>35</v>
      </c>
      <c r="AX881" s="11" t="s">
        <v>72</v>
      </c>
      <c r="AY881" s="245" t="s">
        <v>152</v>
      </c>
    </row>
    <row r="882" spans="2:51" s="12" customFormat="1" ht="13.5">
      <c r="B882" s="246"/>
      <c r="C882" s="247"/>
      <c r="D882" s="233" t="s">
        <v>164</v>
      </c>
      <c r="E882" s="248" t="s">
        <v>21</v>
      </c>
      <c r="F882" s="249" t="s">
        <v>1169</v>
      </c>
      <c r="G882" s="247"/>
      <c r="H882" s="250">
        <v>149.76</v>
      </c>
      <c r="I882" s="251"/>
      <c r="J882" s="247"/>
      <c r="K882" s="247"/>
      <c r="L882" s="252"/>
      <c r="M882" s="253"/>
      <c r="N882" s="254"/>
      <c r="O882" s="254"/>
      <c r="P882" s="254"/>
      <c r="Q882" s="254"/>
      <c r="R882" s="254"/>
      <c r="S882" s="254"/>
      <c r="T882" s="255"/>
      <c r="AT882" s="256" t="s">
        <v>164</v>
      </c>
      <c r="AU882" s="256" t="s">
        <v>82</v>
      </c>
      <c r="AV882" s="12" t="s">
        <v>82</v>
      </c>
      <c r="AW882" s="12" t="s">
        <v>35</v>
      </c>
      <c r="AX882" s="12" t="s">
        <v>72</v>
      </c>
      <c r="AY882" s="256" t="s">
        <v>152</v>
      </c>
    </row>
    <row r="883" spans="2:51" s="12" customFormat="1" ht="13.5">
      <c r="B883" s="246"/>
      <c r="C883" s="247"/>
      <c r="D883" s="233" t="s">
        <v>164</v>
      </c>
      <c r="E883" s="248" t="s">
        <v>21</v>
      </c>
      <c r="F883" s="249" t="s">
        <v>1170</v>
      </c>
      <c r="G883" s="247"/>
      <c r="H883" s="250">
        <v>-19.306</v>
      </c>
      <c r="I883" s="251"/>
      <c r="J883" s="247"/>
      <c r="K883" s="247"/>
      <c r="L883" s="252"/>
      <c r="M883" s="253"/>
      <c r="N883" s="254"/>
      <c r="O883" s="254"/>
      <c r="P883" s="254"/>
      <c r="Q883" s="254"/>
      <c r="R883" s="254"/>
      <c r="S883" s="254"/>
      <c r="T883" s="255"/>
      <c r="AT883" s="256" t="s">
        <v>164</v>
      </c>
      <c r="AU883" s="256" t="s">
        <v>82</v>
      </c>
      <c r="AV883" s="12" t="s">
        <v>82</v>
      </c>
      <c r="AW883" s="12" t="s">
        <v>35</v>
      </c>
      <c r="AX883" s="12" t="s">
        <v>72</v>
      </c>
      <c r="AY883" s="256" t="s">
        <v>152</v>
      </c>
    </row>
    <row r="884" spans="2:51" s="11" customFormat="1" ht="13.5">
      <c r="B884" s="236"/>
      <c r="C884" s="237"/>
      <c r="D884" s="233" t="s">
        <v>164</v>
      </c>
      <c r="E884" s="238" t="s">
        <v>21</v>
      </c>
      <c r="F884" s="239" t="s">
        <v>1171</v>
      </c>
      <c r="G884" s="237"/>
      <c r="H884" s="238" t="s">
        <v>21</v>
      </c>
      <c r="I884" s="240"/>
      <c r="J884" s="237"/>
      <c r="K884" s="237"/>
      <c r="L884" s="241"/>
      <c r="M884" s="242"/>
      <c r="N884" s="243"/>
      <c r="O884" s="243"/>
      <c r="P884" s="243"/>
      <c r="Q884" s="243"/>
      <c r="R884" s="243"/>
      <c r="S884" s="243"/>
      <c r="T884" s="244"/>
      <c r="AT884" s="245" t="s">
        <v>164</v>
      </c>
      <c r="AU884" s="245" t="s">
        <v>82</v>
      </c>
      <c r="AV884" s="11" t="s">
        <v>80</v>
      </c>
      <c r="AW884" s="11" t="s">
        <v>35</v>
      </c>
      <c r="AX884" s="11" t="s">
        <v>72</v>
      </c>
      <c r="AY884" s="245" t="s">
        <v>152</v>
      </c>
    </row>
    <row r="885" spans="2:51" s="12" customFormat="1" ht="13.5">
      <c r="B885" s="246"/>
      <c r="C885" s="247"/>
      <c r="D885" s="233" t="s">
        <v>164</v>
      </c>
      <c r="E885" s="248" t="s">
        <v>21</v>
      </c>
      <c r="F885" s="249" t="s">
        <v>1172</v>
      </c>
      <c r="G885" s="247"/>
      <c r="H885" s="250">
        <v>12.39</v>
      </c>
      <c r="I885" s="251"/>
      <c r="J885" s="247"/>
      <c r="K885" s="247"/>
      <c r="L885" s="252"/>
      <c r="M885" s="253"/>
      <c r="N885" s="254"/>
      <c r="O885" s="254"/>
      <c r="P885" s="254"/>
      <c r="Q885" s="254"/>
      <c r="R885" s="254"/>
      <c r="S885" s="254"/>
      <c r="T885" s="255"/>
      <c r="AT885" s="256" t="s">
        <v>164</v>
      </c>
      <c r="AU885" s="256" t="s">
        <v>82</v>
      </c>
      <c r="AV885" s="12" t="s">
        <v>82</v>
      </c>
      <c r="AW885" s="12" t="s">
        <v>35</v>
      </c>
      <c r="AX885" s="12" t="s">
        <v>72</v>
      </c>
      <c r="AY885" s="256" t="s">
        <v>152</v>
      </c>
    </row>
    <row r="886" spans="2:51" s="12" customFormat="1" ht="13.5">
      <c r="B886" s="246"/>
      <c r="C886" s="247"/>
      <c r="D886" s="233" t="s">
        <v>164</v>
      </c>
      <c r="E886" s="248" t="s">
        <v>21</v>
      </c>
      <c r="F886" s="249" t="s">
        <v>1173</v>
      </c>
      <c r="G886" s="247"/>
      <c r="H886" s="250">
        <v>12.39</v>
      </c>
      <c r="I886" s="251"/>
      <c r="J886" s="247"/>
      <c r="K886" s="247"/>
      <c r="L886" s="252"/>
      <c r="M886" s="253"/>
      <c r="N886" s="254"/>
      <c r="O886" s="254"/>
      <c r="P886" s="254"/>
      <c r="Q886" s="254"/>
      <c r="R886" s="254"/>
      <c r="S886" s="254"/>
      <c r="T886" s="255"/>
      <c r="AT886" s="256" t="s">
        <v>164</v>
      </c>
      <c r="AU886" s="256" t="s">
        <v>82</v>
      </c>
      <c r="AV886" s="12" t="s">
        <v>82</v>
      </c>
      <c r="AW886" s="12" t="s">
        <v>35</v>
      </c>
      <c r="AX886" s="12" t="s">
        <v>72</v>
      </c>
      <c r="AY886" s="256" t="s">
        <v>152</v>
      </c>
    </row>
    <row r="887" spans="2:51" s="12" customFormat="1" ht="13.5">
      <c r="B887" s="246"/>
      <c r="C887" s="247"/>
      <c r="D887" s="233" t="s">
        <v>164</v>
      </c>
      <c r="E887" s="248" t="s">
        <v>21</v>
      </c>
      <c r="F887" s="249" t="s">
        <v>1174</v>
      </c>
      <c r="G887" s="247"/>
      <c r="H887" s="250">
        <v>11</v>
      </c>
      <c r="I887" s="251"/>
      <c r="J887" s="247"/>
      <c r="K887" s="247"/>
      <c r="L887" s="252"/>
      <c r="M887" s="253"/>
      <c r="N887" s="254"/>
      <c r="O887" s="254"/>
      <c r="P887" s="254"/>
      <c r="Q887" s="254"/>
      <c r="R887" s="254"/>
      <c r="S887" s="254"/>
      <c r="T887" s="255"/>
      <c r="AT887" s="256" t="s">
        <v>164</v>
      </c>
      <c r="AU887" s="256" t="s">
        <v>82</v>
      </c>
      <c r="AV887" s="12" t="s">
        <v>82</v>
      </c>
      <c r="AW887" s="12" t="s">
        <v>35</v>
      </c>
      <c r="AX887" s="12" t="s">
        <v>72</v>
      </c>
      <c r="AY887" s="256" t="s">
        <v>152</v>
      </c>
    </row>
    <row r="888" spans="2:51" s="11" customFormat="1" ht="13.5">
      <c r="B888" s="236"/>
      <c r="C888" s="237"/>
      <c r="D888" s="233" t="s">
        <v>164</v>
      </c>
      <c r="E888" s="238" t="s">
        <v>21</v>
      </c>
      <c r="F888" s="239" t="s">
        <v>1175</v>
      </c>
      <c r="G888" s="237"/>
      <c r="H888" s="238" t="s">
        <v>21</v>
      </c>
      <c r="I888" s="240"/>
      <c r="J888" s="237"/>
      <c r="K888" s="237"/>
      <c r="L888" s="241"/>
      <c r="M888" s="242"/>
      <c r="N888" s="243"/>
      <c r="O888" s="243"/>
      <c r="P888" s="243"/>
      <c r="Q888" s="243"/>
      <c r="R888" s="243"/>
      <c r="S888" s="243"/>
      <c r="T888" s="244"/>
      <c r="AT888" s="245" t="s">
        <v>164</v>
      </c>
      <c r="AU888" s="245" t="s">
        <v>82</v>
      </c>
      <c r="AV888" s="11" t="s">
        <v>80</v>
      </c>
      <c r="AW888" s="11" t="s">
        <v>35</v>
      </c>
      <c r="AX888" s="11" t="s">
        <v>72</v>
      </c>
      <c r="AY888" s="245" t="s">
        <v>152</v>
      </c>
    </row>
    <row r="889" spans="2:51" s="11" customFormat="1" ht="13.5">
      <c r="B889" s="236"/>
      <c r="C889" s="237"/>
      <c r="D889" s="233" t="s">
        <v>164</v>
      </c>
      <c r="E889" s="238" t="s">
        <v>21</v>
      </c>
      <c r="F889" s="239" t="s">
        <v>1176</v>
      </c>
      <c r="G889" s="237"/>
      <c r="H889" s="238" t="s">
        <v>21</v>
      </c>
      <c r="I889" s="240"/>
      <c r="J889" s="237"/>
      <c r="K889" s="237"/>
      <c r="L889" s="241"/>
      <c r="M889" s="242"/>
      <c r="N889" s="243"/>
      <c r="O889" s="243"/>
      <c r="P889" s="243"/>
      <c r="Q889" s="243"/>
      <c r="R889" s="243"/>
      <c r="S889" s="243"/>
      <c r="T889" s="244"/>
      <c r="AT889" s="245" t="s">
        <v>164</v>
      </c>
      <c r="AU889" s="245" t="s">
        <v>82</v>
      </c>
      <c r="AV889" s="11" t="s">
        <v>80</v>
      </c>
      <c r="AW889" s="11" t="s">
        <v>35</v>
      </c>
      <c r="AX889" s="11" t="s">
        <v>72</v>
      </c>
      <c r="AY889" s="245" t="s">
        <v>152</v>
      </c>
    </row>
    <row r="890" spans="2:51" s="12" customFormat="1" ht="13.5">
      <c r="B890" s="246"/>
      <c r="C890" s="247"/>
      <c r="D890" s="233" t="s">
        <v>164</v>
      </c>
      <c r="E890" s="248" t="s">
        <v>21</v>
      </c>
      <c r="F890" s="249" t="s">
        <v>1177</v>
      </c>
      <c r="G890" s="247"/>
      <c r="H890" s="250">
        <v>13.57</v>
      </c>
      <c r="I890" s="251"/>
      <c r="J890" s="247"/>
      <c r="K890" s="247"/>
      <c r="L890" s="252"/>
      <c r="M890" s="253"/>
      <c r="N890" s="254"/>
      <c r="O890" s="254"/>
      <c r="P890" s="254"/>
      <c r="Q890" s="254"/>
      <c r="R890" s="254"/>
      <c r="S890" s="254"/>
      <c r="T890" s="255"/>
      <c r="AT890" s="256" t="s">
        <v>164</v>
      </c>
      <c r="AU890" s="256" t="s">
        <v>82</v>
      </c>
      <c r="AV890" s="12" t="s">
        <v>82</v>
      </c>
      <c r="AW890" s="12" t="s">
        <v>35</v>
      </c>
      <c r="AX890" s="12" t="s">
        <v>72</v>
      </c>
      <c r="AY890" s="256" t="s">
        <v>152</v>
      </c>
    </row>
    <row r="891" spans="2:51" s="11" customFormat="1" ht="13.5">
      <c r="B891" s="236"/>
      <c r="C891" s="237"/>
      <c r="D891" s="233" t="s">
        <v>164</v>
      </c>
      <c r="E891" s="238" t="s">
        <v>21</v>
      </c>
      <c r="F891" s="239" t="s">
        <v>337</v>
      </c>
      <c r="G891" s="237"/>
      <c r="H891" s="238" t="s">
        <v>21</v>
      </c>
      <c r="I891" s="240"/>
      <c r="J891" s="237"/>
      <c r="K891" s="237"/>
      <c r="L891" s="241"/>
      <c r="M891" s="242"/>
      <c r="N891" s="243"/>
      <c r="O891" s="243"/>
      <c r="P891" s="243"/>
      <c r="Q891" s="243"/>
      <c r="R891" s="243"/>
      <c r="S891" s="243"/>
      <c r="T891" s="244"/>
      <c r="AT891" s="245" t="s">
        <v>164</v>
      </c>
      <c r="AU891" s="245" t="s">
        <v>82</v>
      </c>
      <c r="AV891" s="11" t="s">
        <v>80</v>
      </c>
      <c r="AW891" s="11" t="s">
        <v>35</v>
      </c>
      <c r="AX891" s="11" t="s">
        <v>72</v>
      </c>
      <c r="AY891" s="245" t="s">
        <v>152</v>
      </c>
    </row>
    <row r="892" spans="2:51" s="12" customFormat="1" ht="13.5">
      <c r="B892" s="246"/>
      <c r="C892" s="247"/>
      <c r="D892" s="233" t="s">
        <v>164</v>
      </c>
      <c r="E892" s="248" t="s">
        <v>21</v>
      </c>
      <c r="F892" s="249" t="s">
        <v>1178</v>
      </c>
      <c r="G892" s="247"/>
      <c r="H892" s="250">
        <v>47.2</v>
      </c>
      <c r="I892" s="251"/>
      <c r="J892" s="247"/>
      <c r="K892" s="247"/>
      <c r="L892" s="252"/>
      <c r="M892" s="253"/>
      <c r="N892" s="254"/>
      <c r="O892" s="254"/>
      <c r="P892" s="254"/>
      <c r="Q892" s="254"/>
      <c r="R892" s="254"/>
      <c r="S892" s="254"/>
      <c r="T892" s="255"/>
      <c r="AT892" s="256" t="s">
        <v>164</v>
      </c>
      <c r="AU892" s="256" t="s">
        <v>82</v>
      </c>
      <c r="AV892" s="12" t="s">
        <v>82</v>
      </c>
      <c r="AW892" s="12" t="s">
        <v>35</v>
      </c>
      <c r="AX892" s="12" t="s">
        <v>72</v>
      </c>
      <c r="AY892" s="256" t="s">
        <v>152</v>
      </c>
    </row>
    <row r="893" spans="2:51" s="14" customFormat="1" ht="13.5">
      <c r="B893" s="268"/>
      <c r="C893" s="269"/>
      <c r="D893" s="233" t="s">
        <v>164</v>
      </c>
      <c r="E893" s="270" t="s">
        <v>21</v>
      </c>
      <c r="F893" s="271" t="s">
        <v>176</v>
      </c>
      <c r="G893" s="269"/>
      <c r="H893" s="272">
        <v>513.036</v>
      </c>
      <c r="I893" s="273"/>
      <c r="J893" s="269"/>
      <c r="K893" s="269"/>
      <c r="L893" s="274"/>
      <c r="M893" s="275"/>
      <c r="N893" s="276"/>
      <c r="O893" s="276"/>
      <c r="P893" s="276"/>
      <c r="Q893" s="276"/>
      <c r="R893" s="276"/>
      <c r="S893" s="276"/>
      <c r="T893" s="277"/>
      <c r="AT893" s="278" t="s">
        <v>164</v>
      </c>
      <c r="AU893" s="278" t="s">
        <v>82</v>
      </c>
      <c r="AV893" s="14" t="s">
        <v>160</v>
      </c>
      <c r="AW893" s="14" t="s">
        <v>35</v>
      </c>
      <c r="AX893" s="14" t="s">
        <v>80</v>
      </c>
      <c r="AY893" s="278" t="s">
        <v>152</v>
      </c>
    </row>
    <row r="894" spans="2:65" s="1" customFormat="1" ht="16.5" customHeight="1">
      <c r="B894" s="46"/>
      <c r="C894" s="279" t="s">
        <v>1179</v>
      </c>
      <c r="D894" s="279" t="s">
        <v>177</v>
      </c>
      <c r="E894" s="280" t="s">
        <v>1180</v>
      </c>
      <c r="F894" s="281" t="s">
        <v>1181</v>
      </c>
      <c r="G894" s="282" t="s">
        <v>192</v>
      </c>
      <c r="H894" s="283">
        <v>564.34</v>
      </c>
      <c r="I894" s="284"/>
      <c r="J894" s="285">
        <f>ROUND(I894*H894,2)</f>
        <v>0</v>
      </c>
      <c r="K894" s="281" t="s">
        <v>21</v>
      </c>
      <c r="L894" s="286"/>
      <c r="M894" s="287" t="s">
        <v>21</v>
      </c>
      <c r="N894" s="288" t="s">
        <v>43</v>
      </c>
      <c r="O894" s="47"/>
      <c r="P894" s="230">
        <f>O894*H894</f>
        <v>0</v>
      </c>
      <c r="Q894" s="230">
        <v>0.0098</v>
      </c>
      <c r="R894" s="230">
        <f>Q894*H894</f>
        <v>5.530532</v>
      </c>
      <c r="S894" s="230">
        <v>0</v>
      </c>
      <c r="T894" s="231">
        <f>S894*H894</f>
        <v>0</v>
      </c>
      <c r="AR894" s="24" t="s">
        <v>431</v>
      </c>
      <c r="AT894" s="24" t="s">
        <v>177</v>
      </c>
      <c r="AU894" s="24" t="s">
        <v>82</v>
      </c>
      <c r="AY894" s="24" t="s">
        <v>152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24" t="s">
        <v>80</v>
      </c>
      <c r="BK894" s="232">
        <f>ROUND(I894*H894,2)</f>
        <v>0</v>
      </c>
      <c r="BL894" s="24" t="s">
        <v>275</v>
      </c>
      <c r="BM894" s="24" t="s">
        <v>1182</v>
      </c>
    </row>
    <row r="895" spans="2:47" s="1" customFormat="1" ht="13.5">
      <c r="B895" s="46"/>
      <c r="C895" s="74"/>
      <c r="D895" s="233" t="s">
        <v>162</v>
      </c>
      <c r="E895" s="74"/>
      <c r="F895" s="234" t="s">
        <v>1181</v>
      </c>
      <c r="G895" s="74"/>
      <c r="H895" s="74"/>
      <c r="I895" s="191"/>
      <c r="J895" s="74"/>
      <c r="K895" s="74"/>
      <c r="L895" s="72"/>
      <c r="M895" s="235"/>
      <c r="N895" s="47"/>
      <c r="O895" s="47"/>
      <c r="P895" s="47"/>
      <c r="Q895" s="47"/>
      <c r="R895" s="47"/>
      <c r="S895" s="47"/>
      <c r="T895" s="95"/>
      <c r="AT895" s="24" t="s">
        <v>162</v>
      </c>
      <c r="AU895" s="24" t="s">
        <v>82</v>
      </c>
    </row>
    <row r="896" spans="2:51" s="12" customFormat="1" ht="13.5">
      <c r="B896" s="246"/>
      <c r="C896" s="247"/>
      <c r="D896" s="233" t="s">
        <v>164</v>
      </c>
      <c r="E896" s="248" t="s">
        <v>21</v>
      </c>
      <c r="F896" s="249" t="s">
        <v>1183</v>
      </c>
      <c r="G896" s="247"/>
      <c r="H896" s="250">
        <v>564.34</v>
      </c>
      <c r="I896" s="251"/>
      <c r="J896" s="247"/>
      <c r="K896" s="247"/>
      <c r="L896" s="252"/>
      <c r="M896" s="253"/>
      <c r="N896" s="254"/>
      <c r="O896" s="254"/>
      <c r="P896" s="254"/>
      <c r="Q896" s="254"/>
      <c r="R896" s="254"/>
      <c r="S896" s="254"/>
      <c r="T896" s="255"/>
      <c r="AT896" s="256" t="s">
        <v>164</v>
      </c>
      <c r="AU896" s="256" t="s">
        <v>82</v>
      </c>
      <c r="AV896" s="12" t="s">
        <v>82</v>
      </c>
      <c r="AW896" s="12" t="s">
        <v>35</v>
      </c>
      <c r="AX896" s="12" t="s">
        <v>80</v>
      </c>
      <c r="AY896" s="256" t="s">
        <v>152</v>
      </c>
    </row>
    <row r="897" spans="2:65" s="1" customFormat="1" ht="16.5" customHeight="1">
      <c r="B897" s="46"/>
      <c r="C897" s="221" t="s">
        <v>1184</v>
      </c>
      <c r="D897" s="221" t="s">
        <v>155</v>
      </c>
      <c r="E897" s="222" t="s">
        <v>1185</v>
      </c>
      <c r="F897" s="223" t="s">
        <v>1186</v>
      </c>
      <c r="G897" s="224" t="s">
        <v>158</v>
      </c>
      <c r="H897" s="225">
        <v>7.172</v>
      </c>
      <c r="I897" s="226"/>
      <c r="J897" s="227">
        <f>ROUND(I897*H897,2)</f>
        <v>0</v>
      </c>
      <c r="K897" s="223" t="s">
        <v>159</v>
      </c>
      <c r="L897" s="72"/>
      <c r="M897" s="228" t="s">
        <v>21</v>
      </c>
      <c r="N897" s="229" t="s">
        <v>43</v>
      </c>
      <c r="O897" s="47"/>
      <c r="P897" s="230">
        <f>O897*H897</f>
        <v>0</v>
      </c>
      <c r="Q897" s="230">
        <v>0</v>
      </c>
      <c r="R897" s="230">
        <f>Q897*H897</f>
        <v>0</v>
      </c>
      <c r="S897" s="230">
        <v>0</v>
      </c>
      <c r="T897" s="231">
        <f>S897*H897</f>
        <v>0</v>
      </c>
      <c r="AR897" s="24" t="s">
        <v>275</v>
      </c>
      <c r="AT897" s="24" t="s">
        <v>155</v>
      </c>
      <c r="AU897" s="24" t="s">
        <v>82</v>
      </c>
      <c r="AY897" s="24" t="s">
        <v>152</v>
      </c>
      <c r="BE897" s="232">
        <f>IF(N897="základní",J897,0)</f>
        <v>0</v>
      </c>
      <c r="BF897" s="232">
        <f>IF(N897="snížená",J897,0)</f>
        <v>0</v>
      </c>
      <c r="BG897" s="232">
        <f>IF(N897="zákl. přenesená",J897,0)</f>
        <v>0</v>
      </c>
      <c r="BH897" s="232">
        <f>IF(N897="sníž. přenesená",J897,0)</f>
        <v>0</v>
      </c>
      <c r="BI897" s="232">
        <f>IF(N897="nulová",J897,0)</f>
        <v>0</v>
      </c>
      <c r="BJ897" s="24" t="s">
        <v>80</v>
      </c>
      <c r="BK897" s="232">
        <f>ROUND(I897*H897,2)</f>
        <v>0</v>
      </c>
      <c r="BL897" s="24" t="s">
        <v>275</v>
      </c>
      <c r="BM897" s="24" t="s">
        <v>1187</v>
      </c>
    </row>
    <row r="898" spans="2:47" s="1" customFormat="1" ht="13.5">
      <c r="B898" s="46"/>
      <c r="C898" s="74"/>
      <c r="D898" s="233" t="s">
        <v>162</v>
      </c>
      <c r="E898" s="74"/>
      <c r="F898" s="234" t="s">
        <v>1188</v>
      </c>
      <c r="G898" s="74"/>
      <c r="H898" s="74"/>
      <c r="I898" s="191"/>
      <c r="J898" s="74"/>
      <c r="K898" s="74"/>
      <c r="L898" s="72"/>
      <c r="M898" s="235"/>
      <c r="N898" s="47"/>
      <c r="O898" s="47"/>
      <c r="P898" s="47"/>
      <c r="Q898" s="47"/>
      <c r="R898" s="47"/>
      <c r="S898" s="47"/>
      <c r="T898" s="95"/>
      <c r="AT898" s="24" t="s">
        <v>162</v>
      </c>
      <c r="AU898" s="24" t="s">
        <v>82</v>
      </c>
    </row>
    <row r="899" spans="2:65" s="1" customFormat="1" ht="16.5" customHeight="1">
      <c r="B899" s="46"/>
      <c r="C899" s="221" t="s">
        <v>1189</v>
      </c>
      <c r="D899" s="221" t="s">
        <v>155</v>
      </c>
      <c r="E899" s="222" t="s">
        <v>1190</v>
      </c>
      <c r="F899" s="223" t="s">
        <v>1191</v>
      </c>
      <c r="G899" s="224" t="s">
        <v>158</v>
      </c>
      <c r="H899" s="225">
        <v>7.172</v>
      </c>
      <c r="I899" s="226"/>
      <c r="J899" s="227">
        <f>ROUND(I899*H899,2)</f>
        <v>0</v>
      </c>
      <c r="K899" s="223" t="s">
        <v>159</v>
      </c>
      <c r="L899" s="72"/>
      <c r="M899" s="228" t="s">
        <v>21</v>
      </c>
      <c r="N899" s="229" t="s">
        <v>43</v>
      </c>
      <c r="O899" s="47"/>
      <c r="P899" s="230">
        <f>O899*H899</f>
        <v>0</v>
      </c>
      <c r="Q899" s="230">
        <v>0</v>
      </c>
      <c r="R899" s="230">
        <f>Q899*H899</f>
        <v>0</v>
      </c>
      <c r="S899" s="230">
        <v>0</v>
      </c>
      <c r="T899" s="231">
        <f>S899*H899</f>
        <v>0</v>
      </c>
      <c r="AR899" s="24" t="s">
        <v>275</v>
      </c>
      <c r="AT899" s="24" t="s">
        <v>155</v>
      </c>
      <c r="AU899" s="24" t="s">
        <v>82</v>
      </c>
      <c r="AY899" s="24" t="s">
        <v>152</v>
      </c>
      <c r="BE899" s="232">
        <f>IF(N899="základní",J899,0)</f>
        <v>0</v>
      </c>
      <c r="BF899" s="232">
        <f>IF(N899="snížená",J899,0)</f>
        <v>0</v>
      </c>
      <c r="BG899" s="232">
        <f>IF(N899="zákl. přenesená",J899,0)</f>
        <v>0</v>
      </c>
      <c r="BH899" s="232">
        <f>IF(N899="sníž. přenesená",J899,0)</f>
        <v>0</v>
      </c>
      <c r="BI899" s="232">
        <f>IF(N899="nulová",J899,0)</f>
        <v>0</v>
      </c>
      <c r="BJ899" s="24" t="s">
        <v>80</v>
      </c>
      <c r="BK899" s="232">
        <f>ROUND(I899*H899,2)</f>
        <v>0</v>
      </c>
      <c r="BL899" s="24" t="s">
        <v>275</v>
      </c>
      <c r="BM899" s="24" t="s">
        <v>1192</v>
      </c>
    </row>
    <row r="900" spans="2:47" s="1" customFormat="1" ht="13.5">
      <c r="B900" s="46"/>
      <c r="C900" s="74"/>
      <c r="D900" s="233" t="s">
        <v>162</v>
      </c>
      <c r="E900" s="74"/>
      <c r="F900" s="234" t="s">
        <v>1193</v>
      </c>
      <c r="G900" s="74"/>
      <c r="H900" s="74"/>
      <c r="I900" s="191"/>
      <c r="J900" s="74"/>
      <c r="K900" s="74"/>
      <c r="L900" s="72"/>
      <c r="M900" s="235"/>
      <c r="N900" s="47"/>
      <c r="O900" s="47"/>
      <c r="P900" s="47"/>
      <c r="Q900" s="47"/>
      <c r="R900" s="47"/>
      <c r="S900" s="47"/>
      <c r="T900" s="95"/>
      <c r="AT900" s="24" t="s">
        <v>162</v>
      </c>
      <c r="AU900" s="24" t="s">
        <v>82</v>
      </c>
    </row>
    <row r="901" spans="2:63" s="10" customFormat="1" ht="29.85" customHeight="1">
      <c r="B901" s="205"/>
      <c r="C901" s="206"/>
      <c r="D901" s="207" t="s">
        <v>71</v>
      </c>
      <c r="E901" s="219" t="s">
        <v>1194</v>
      </c>
      <c r="F901" s="219" t="s">
        <v>1195</v>
      </c>
      <c r="G901" s="206"/>
      <c r="H901" s="206"/>
      <c r="I901" s="209"/>
      <c r="J901" s="220">
        <f>BK901</f>
        <v>0</v>
      </c>
      <c r="K901" s="206"/>
      <c r="L901" s="211"/>
      <c r="M901" s="212"/>
      <c r="N901" s="213"/>
      <c r="O901" s="213"/>
      <c r="P901" s="214">
        <f>SUM(P902:P921)</f>
        <v>0</v>
      </c>
      <c r="Q901" s="213"/>
      <c r="R901" s="214">
        <f>SUM(R902:R921)</f>
        <v>0.024469579999999998</v>
      </c>
      <c r="S901" s="213"/>
      <c r="T901" s="215">
        <f>SUM(T902:T921)</f>
        <v>0</v>
      </c>
      <c r="AR901" s="216" t="s">
        <v>82</v>
      </c>
      <c r="AT901" s="217" t="s">
        <v>71</v>
      </c>
      <c r="AU901" s="217" t="s">
        <v>80</v>
      </c>
      <c r="AY901" s="216" t="s">
        <v>152</v>
      </c>
      <c r="BK901" s="218">
        <f>SUM(BK902:BK921)</f>
        <v>0</v>
      </c>
    </row>
    <row r="902" spans="2:65" s="1" customFormat="1" ht="16.5" customHeight="1">
      <c r="B902" s="46"/>
      <c r="C902" s="221" t="s">
        <v>1196</v>
      </c>
      <c r="D902" s="221" t="s">
        <v>155</v>
      </c>
      <c r="E902" s="222" t="s">
        <v>1197</v>
      </c>
      <c r="F902" s="223" t="s">
        <v>1198</v>
      </c>
      <c r="G902" s="224" t="s">
        <v>192</v>
      </c>
      <c r="H902" s="225">
        <v>32.5</v>
      </c>
      <c r="I902" s="226"/>
      <c r="J902" s="227">
        <f>ROUND(I902*H902,2)</f>
        <v>0</v>
      </c>
      <c r="K902" s="223" t="s">
        <v>159</v>
      </c>
      <c r="L902" s="72"/>
      <c r="M902" s="228" t="s">
        <v>21</v>
      </c>
      <c r="N902" s="229" t="s">
        <v>43</v>
      </c>
      <c r="O902" s="47"/>
      <c r="P902" s="230">
        <f>O902*H902</f>
        <v>0</v>
      </c>
      <c r="Q902" s="230">
        <v>2E-05</v>
      </c>
      <c r="R902" s="230">
        <f>Q902*H902</f>
        <v>0.0006500000000000001</v>
      </c>
      <c r="S902" s="230">
        <v>0</v>
      </c>
      <c r="T902" s="231">
        <f>S902*H902</f>
        <v>0</v>
      </c>
      <c r="AR902" s="24" t="s">
        <v>275</v>
      </c>
      <c r="AT902" s="24" t="s">
        <v>155</v>
      </c>
      <c r="AU902" s="24" t="s">
        <v>82</v>
      </c>
      <c r="AY902" s="24" t="s">
        <v>152</v>
      </c>
      <c r="BE902" s="232">
        <f>IF(N902="základní",J902,0)</f>
        <v>0</v>
      </c>
      <c r="BF902" s="232">
        <f>IF(N902="snížená",J902,0)</f>
        <v>0</v>
      </c>
      <c r="BG902" s="232">
        <f>IF(N902="zákl. přenesená",J902,0)</f>
        <v>0</v>
      </c>
      <c r="BH902" s="232">
        <f>IF(N902="sníž. přenesená",J902,0)</f>
        <v>0</v>
      </c>
      <c r="BI902" s="232">
        <f>IF(N902="nulová",J902,0)</f>
        <v>0</v>
      </c>
      <c r="BJ902" s="24" t="s">
        <v>80</v>
      </c>
      <c r="BK902" s="232">
        <f>ROUND(I902*H902,2)</f>
        <v>0</v>
      </c>
      <c r="BL902" s="24" t="s">
        <v>275</v>
      </c>
      <c r="BM902" s="24" t="s">
        <v>1199</v>
      </c>
    </row>
    <row r="903" spans="2:47" s="1" customFormat="1" ht="13.5">
      <c r="B903" s="46"/>
      <c r="C903" s="74"/>
      <c r="D903" s="233" t="s">
        <v>162</v>
      </c>
      <c r="E903" s="74"/>
      <c r="F903" s="234" t="s">
        <v>1200</v>
      </c>
      <c r="G903" s="74"/>
      <c r="H903" s="74"/>
      <c r="I903" s="191"/>
      <c r="J903" s="74"/>
      <c r="K903" s="74"/>
      <c r="L903" s="72"/>
      <c r="M903" s="235"/>
      <c r="N903" s="47"/>
      <c r="O903" s="47"/>
      <c r="P903" s="47"/>
      <c r="Q903" s="47"/>
      <c r="R903" s="47"/>
      <c r="S903" s="47"/>
      <c r="T903" s="95"/>
      <c r="AT903" s="24" t="s">
        <v>162</v>
      </c>
      <c r="AU903" s="24" t="s">
        <v>82</v>
      </c>
    </row>
    <row r="904" spans="2:51" s="12" customFormat="1" ht="13.5">
      <c r="B904" s="246"/>
      <c r="C904" s="247"/>
      <c r="D904" s="233" t="s">
        <v>164</v>
      </c>
      <c r="E904" s="248" t="s">
        <v>21</v>
      </c>
      <c r="F904" s="249" t="s">
        <v>1201</v>
      </c>
      <c r="G904" s="247"/>
      <c r="H904" s="250">
        <v>32.5</v>
      </c>
      <c r="I904" s="251"/>
      <c r="J904" s="247"/>
      <c r="K904" s="247"/>
      <c r="L904" s="252"/>
      <c r="M904" s="253"/>
      <c r="N904" s="254"/>
      <c r="O904" s="254"/>
      <c r="P904" s="254"/>
      <c r="Q904" s="254"/>
      <c r="R904" s="254"/>
      <c r="S904" s="254"/>
      <c r="T904" s="255"/>
      <c r="AT904" s="256" t="s">
        <v>164</v>
      </c>
      <c r="AU904" s="256" t="s">
        <v>82</v>
      </c>
      <c r="AV904" s="12" t="s">
        <v>82</v>
      </c>
      <c r="AW904" s="12" t="s">
        <v>35</v>
      </c>
      <c r="AX904" s="12" t="s">
        <v>80</v>
      </c>
      <c r="AY904" s="256" t="s">
        <v>152</v>
      </c>
    </row>
    <row r="905" spans="2:65" s="1" customFormat="1" ht="16.5" customHeight="1">
      <c r="B905" s="46"/>
      <c r="C905" s="221" t="s">
        <v>1202</v>
      </c>
      <c r="D905" s="221" t="s">
        <v>155</v>
      </c>
      <c r="E905" s="222" t="s">
        <v>1203</v>
      </c>
      <c r="F905" s="223" t="s">
        <v>1204</v>
      </c>
      <c r="G905" s="224" t="s">
        <v>192</v>
      </c>
      <c r="H905" s="225">
        <v>70.374</v>
      </c>
      <c r="I905" s="226"/>
      <c r="J905" s="227">
        <f>ROUND(I905*H905,2)</f>
        <v>0</v>
      </c>
      <c r="K905" s="223" t="s">
        <v>159</v>
      </c>
      <c r="L905" s="72"/>
      <c r="M905" s="228" t="s">
        <v>21</v>
      </c>
      <c r="N905" s="229" t="s">
        <v>43</v>
      </c>
      <c r="O905" s="47"/>
      <c r="P905" s="230">
        <f>O905*H905</f>
        <v>0</v>
      </c>
      <c r="Q905" s="230">
        <v>0.00017</v>
      </c>
      <c r="R905" s="230">
        <f>Q905*H905</f>
        <v>0.01196358</v>
      </c>
      <c r="S905" s="230">
        <v>0</v>
      </c>
      <c r="T905" s="231">
        <f>S905*H905</f>
        <v>0</v>
      </c>
      <c r="AR905" s="24" t="s">
        <v>275</v>
      </c>
      <c r="AT905" s="24" t="s">
        <v>155</v>
      </c>
      <c r="AU905" s="24" t="s">
        <v>82</v>
      </c>
      <c r="AY905" s="24" t="s">
        <v>152</v>
      </c>
      <c r="BE905" s="232">
        <f>IF(N905="základní",J905,0)</f>
        <v>0</v>
      </c>
      <c r="BF905" s="232">
        <f>IF(N905="snížená",J905,0)</f>
        <v>0</v>
      </c>
      <c r="BG905" s="232">
        <f>IF(N905="zákl. přenesená",J905,0)</f>
        <v>0</v>
      </c>
      <c r="BH905" s="232">
        <f>IF(N905="sníž. přenesená",J905,0)</f>
        <v>0</v>
      </c>
      <c r="BI905" s="232">
        <f>IF(N905="nulová",J905,0)</f>
        <v>0</v>
      </c>
      <c r="BJ905" s="24" t="s">
        <v>80</v>
      </c>
      <c r="BK905" s="232">
        <f>ROUND(I905*H905,2)</f>
        <v>0</v>
      </c>
      <c r="BL905" s="24" t="s">
        <v>275</v>
      </c>
      <c r="BM905" s="24" t="s">
        <v>1205</v>
      </c>
    </row>
    <row r="906" spans="2:47" s="1" customFormat="1" ht="13.5">
      <c r="B906" s="46"/>
      <c r="C906" s="74"/>
      <c r="D906" s="233" t="s">
        <v>162</v>
      </c>
      <c r="E906" s="74"/>
      <c r="F906" s="234" t="s">
        <v>1206</v>
      </c>
      <c r="G906" s="74"/>
      <c r="H906" s="74"/>
      <c r="I906" s="191"/>
      <c r="J906" s="74"/>
      <c r="K906" s="74"/>
      <c r="L906" s="72"/>
      <c r="M906" s="235"/>
      <c r="N906" s="47"/>
      <c r="O906" s="47"/>
      <c r="P906" s="47"/>
      <c r="Q906" s="47"/>
      <c r="R906" s="47"/>
      <c r="S906" s="47"/>
      <c r="T906" s="95"/>
      <c r="AT906" s="24" t="s">
        <v>162</v>
      </c>
      <c r="AU906" s="24" t="s">
        <v>82</v>
      </c>
    </row>
    <row r="907" spans="2:51" s="12" customFormat="1" ht="13.5">
      <c r="B907" s="246"/>
      <c r="C907" s="247"/>
      <c r="D907" s="233" t="s">
        <v>164</v>
      </c>
      <c r="E907" s="248" t="s">
        <v>21</v>
      </c>
      <c r="F907" s="249" t="s">
        <v>1207</v>
      </c>
      <c r="G907" s="247"/>
      <c r="H907" s="250">
        <v>13</v>
      </c>
      <c r="I907" s="251"/>
      <c r="J907" s="247"/>
      <c r="K907" s="247"/>
      <c r="L907" s="252"/>
      <c r="M907" s="253"/>
      <c r="N907" s="254"/>
      <c r="O907" s="254"/>
      <c r="P907" s="254"/>
      <c r="Q907" s="254"/>
      <c r="R907" s="254"/>
      <c r="S907" s="254"/>
      <c r="T907" s="255"/>
      <c r="AT907" s="256" t="s">
        <v>164</v>
      </c>
      <c r="AU907" s="256" t="s">
        <v>82</v>
      </c>
      <c r="AV907" s="12" t="s">
        <v>82</v>
      </c>
      <c r="AW907" s="12" t="s">
        <v>35</v>
      </c>
      <c r="AX907" s="12" t="s">
        <v>72</v>
      </c>
      <c r="AY907" s="256" t="s">
        <v>152</v>
      </c>
    </row>
    <row r="908" spans="2:51" s="12" customFormat="1" ht="13.5">
      <c r="B908" s="246"/>
      <c r="C908" s="247"/>
      <c r="D908" s="233" t="s">
        <v>164</v>
      </c>
      <c r="E908" s="248" t="s">
        <v>21</v>
      </c>
      <c r="F908" s="249" t="s">
        <v>1208</v>
      </c>
      <c r="G908" s="247"/>
      <c r="H908" s="250">
        <v>36.4</v>
      </c>
      <c r="I908" s="251"/>
      <c r="J908" s="247"/>
      <c r="K908" s="247"/>
      <c r="L908" s="252"/>
      <c r="M908" s="253"/>
      <c r="N908" s="254"/>
      <c r="O908" s="254"/>
      <c r="P908" s="254"/>
      <c r="Q908" s="254"/>
      <c r="R908" s="254"/>
      <c r="S908" s="254"/>
      <c r="T908" s="255"/>
      <c r="AT908" s="256" t="s">
        <v>164</v>
      </c>
      <c r="AU908" s="256" t="s">
        <v>82</v>
      </c>
      <c r="AV908" s="12" t="s">
        <v>82</v>
      </c>
      <c r="AW908" s="12" t="s">
        <v>35</v>
      </c>
      <c r="AX908" s="12" t="s">
        <v>72</v>
      </c>
      <c r="AY908" s="256" t="s">
        <v>152</v>
      </c>
    </row>
    <row r="909" spans="2:51" s="12" customFormat="1" ht="13.5">
      <c r="B909" s="246"/>
      <c r="C909" s="247"/>
      <c r="D909" s="233" t="s">
        <v>164</v>
      </c>
      <c r="E909" s="248" t="s">
        <v>21</v>
      </c>
      <c r="F909" s="249" t="s">
        <v>1209</v>
      </c>
      <c r="G909" s="247"/>
      <c r="H909" s="250">
        <v>18.221</v>
      </c>
      <c r="I909" s="251"/>
      <c r="J909" s="247"/>
      <c r="K909" s="247"/>
      <c r="L909" s="252"/>
      <c r="M909" s="253"/>
      <c r="N909" s="254"/>
      <c r="O909" s="254"/>
      <c r="P909" s="254"/>
      <c r="Q909" s="254"/>
      <c r="R909" s="254"/>
      <c r="S909" s="254"/>
      <c r="T909" s="255"/>
      <c r="AT909" s="256" t="s">
        <v>164</v>
      </c>
      <c r="AU909" s="256" t="s">
        <v>82</v>
      </c>
      <c r="AV909" s="12" t="s">
        <v>82</v>
      </c>
      <c r="AW909" s="12" t="s">
        <v>35</v>
      </c>
      <c r="AX909" s="12" t="s">
        <v>72</v>
      </c>
      <c r="AY909" s="256" t="s">
        <v>152</v>
      </c>
    </row>
    <row r="910" spans="2:51" s="12" customFormat="1" ht="13.5">
      <c r="B910" s="246"/>
      <c r="C910" s="247"/>
      <c r="D910" s="233" t="s">
        <v>164</v>
      </c>
      <c r="E910" s="248" t="s">
        <v>21</v>
      </c>
      <c r="F910" s="249" t="s">
        <v>1210</v>
      </c>
      <c r="G910" s="247"/>
      <c r="H910" s="250">
        <v>2.753</v>
      </c>
      <c r="I910" s="251"/>
      <c r="J910" s="247"/>
      <c r="K910" s="247"/>
      <c r="L910" s="252"/>
      <c r="M910" s="253"/>
      <c r="N910" s="254"/>
      <c r="O910" s="254"/>
      <c r="P910" s="254"/>
      <c r="Q910" s="254"/>
      <c r="R910" s="254"/>
      <c r="S910" s="254"/>
      <c r="T910" s="255"/>
      <c r="AT910" s="256" t="s">
        <v>164</v>
      </c>
      <c r="AU910" s="256" t="s">
        <v>82</v>
      </c>
      <c r="AV910" s="12" t="s">
        <v>82</v>
      </c>
      <c r="AW910" s="12" t="s">
        <v>35</v>
      </c>
      <c r="AX910" s="12" t="s">
        <v>72</v>
      </c>
      <c r="AY910" s="256" t="s">
        <v>152</v>
      </c>
    </row>
    <row r="911" spans="2:51" s="14" customFormat="1" ht="13.5">
      <c r="B911" s="268"/>
      <c r="C911" s="269"/>
      <c r="D911" s="233" t="s">
        <v>164</v>
      </c>
      <c r="E911" s="270" t="s">
        <v>21</v>
      </c>
      <c r="F911" s="271" t="s">
        <v>176</v>
      </c>
      <c r="G911" s="269"/>
      <c r="H911" s="272">
        <v>70.374</v>
      </c>
      <c r="I911" s="273"/>
      <c r="J911" s="269"/>
      <c r="K911" s="269"/>
      <c r="L911" s="274"/>
      <c r="M911" s="275"/>
      <c r="N911" s="276"/>
      <c r="O911" s="276"/>
      <c r="P911" s="276"/>
      <c r="Q911" s="276"/>
      <c r="R911" s="276"/>
      <c r="S911" s="276"/>
      <c r="T911" s="277"/>
      <c r="AT911" s="278" t="s">
        <v>164</v>
      </c>
      <c r="AU911" s="278" t="s">
        <v>82</v>
      </c>
      <c r="AV911" s="14" t="s">
        <v>160</v>
      </c>
      <c r="AW911" s="14" t="s">
        <v>35</v>
      </c>
      <c r="AX911" s="14" t="s">
        <v>80</v>
      </c>
      <c r="AY911" s="278" t="s">
        <v>152</v>
      </c>
    </row>
    <row r="912" spans="2:65" s="1" customFormat="1" ht="16.5" customHeight="1">
      <c r="B912" s="46"/>
      <c r="C912" s="221" t="s">
        <v>1211</v>
      </c>
      <c r="D912" s="221" t="s">
        <v>155</v>
      </c>
      <c r="E912" s="222" t="s">
        <v>1212</v>
      </c>
      <c r="F912" s="223" t="s">
        <v>1213</v>
      </c>
      <c r="G912" s="224" t="s">
        <v>192</v>
      </c>
      <c r="H912" s="225">
        <v>49.4</v>
      </c>
      <c r="I912" s="226"/>
      <c r="J912" s="227">
        <f>ROUND(I912*H912,2)</f>
        <v>0</v>
      </c>
      <c r="K912" s="223" t="s">
        <v>159</v>
      </c>
      <c r="L912" s="72"/>
      <c r="M912" s="228" t="s">
        <v>21</v>
      </c>
      <c r="N912" s="229" t="s">
        <v>43</v>
      </c>
      <c r="O912" s="47"/>
      <c r="P912" s="230">
        <f>O912*H912</f>
        <v>0</v>
      </c>
      <c r="Q912" s="230">
        <v>0.00012</v>
      </c>
      <c r="R912" s="230">
        <f>Q912*H912</f>
        <v>0.005928</v>
      </c>
      <c r="S912" s="230">
        <v>0</v>
      </c>
      <c r="T912" s="231">
        <f>S912*H912</f>
        <v>0</v>
      </c>
      <c r="AR912" s="24" t="s">
        <v>275</v>
      </c>
      <c r="AT912" s="24" t="s">
        <v>155</v>
      </c>
      <c r="AU912" s="24" t="s">
        <v>82</v>
      </c>
      <c r="AY912" s="24" t="s">
        <v>152</v>
      </c>
      <c r="BE912" s="232">
        <f>IF(N912="základní",J912,0)</f>
        <v>0</v>
      </c>
      <c r="BF912" s="232">
        <f>IF(N912="snížená",J912,0)</f>
        <v>0</v>
      </c>
      <c r="BG912" s="232">
        <f>IF(N912="zákl. přenesená",J912,0)</f>
        <v>0</v>
      </c>
      <c r="BH912" s="232">
        <f>IF(N912="sníž. přenesená",J912,0)</f>
        <v>0</v>
      </c>
      <c r="BI912" s="232">
        <f>IF(N912="nulová",J912,0)</f>
        <v>0</v>
      </c>
      <c r="BJ912" s="24" t="s">
        <v>80</v>
      </c>
      <c r="BK912" s="232">
        <f>ROUND(I912*H912,2)</f>
        <v>0</v>
      </c>
      <c r="BL912" s="24" t="s">
        <v>275</v>
      </c>
      <c r="BM912" s="24" t="s">
        <v>1214</v>
      </c>
    </row>
    <row r="913" spans="2:47" s="1" customFormat="1" ht="13.5">
      <c r="B913" s="46"/>
      <c r="C913" s="74"/>
      <c r="D913" s="233" t="s">
        <v>162</v>
      </c>
      <c r="E913" s="74"/>
      <c r="F913" s="234" t="s">
        <v>1215</v>
      </c>
      <c r="G913" s="74"/>
      <c r="H913" s="74"/>
      <c r="I913" s="191"/>
      <c r="J913" s="74"/>
      <c r="K913" s="74"/>
      <c r="L913" s="72"/>
      <c r="M913" s="235"/>
      <c r="N913" s="47"/>
      <c r="O913" s="47"/>
      <c r="P913" s="47"/>
      <c r="Q913" s="47"/>
      <c r="R913" s="47"/>
      <c r="S913" s="47"/>
      <c r="T913" s="95"/>
      <c r="AT913" s="24" t="s">
        <v>162</v>
      </c>
      <c r="AU913" s="24" t="s">
        <v>82</v>
      </c>
    </row>
    <row r="914" spans="2:51" s="12" customFormat="1" ht="13.5">
      <c r="B914" s="246"/>
      <c r="C914" s="247"/>
      <c r="D914" s="233" t="s">
        <v>164</v>
      </c>
      <c r="E914" s="248" t="s">
        <v>21</v>
      </c>
      <c r="F914" s="249" t="s">
        <v>1207</v>
      </c>
      <c r="G914" s="247"/>
      <c r="H914" s="250">
        <v>13</v>
      </c>
      <c r="I914" s="251"/>
      <c r="J914" s="247"/>
      <c r="K914" s="247"/>
      <c r="L914" s="252"/>
      <c r="M914" s="253"/>
      <c r="N914" s="254"/>
      <c r="O914" s="254"/>
      <c r="P914" s="254"/>
      <c r="Q914" s="254"/>
      <c r="R914" s="254"/>
      <c r="S914" s="254"/>
      <c r="T914" s="255"/>
      <c r="AT914" s="256" t="s">
        <v>164</v>
      </c>
      <c r="AU914" s="256" t="s">
        <v>82</v>
      </c>
      <c r="AV914" s="12" t="s">
        <v>82</v>
      </c>
      <c r="AW914" s="12" t="s">
        <v>35</v>
      </c>
      <c r="AX914" s="12" t="s">
        <v>72</v>
      </c>
      <c r="AY914" s="256" t="s">
        <v>152</v>
      </c>
    </row>
    <row r="915" spans="2:51" s="12" customFormat="1" ht="13.5">
      <c r="B915" s="246"/>
      <c r="C915" s="247"/>
      <c r="D915" s="233" t="s">
        <v>164</v>
      </c>
      <c r="E915" s="248" t="s">
        <v>21</v>
      </c>
      <c r="F915" s="249" t="s">
        <v>1208</v>
      </c>
      <c r="G915" s="247"/>
      <c r="H915" s="250">
        <v>36.4</v>
      </c>
      <c r="I915" s="251"/>
      <c r="J915" s="247"/>
      <c r="K915" s="247"/>
      <c r="L915" s="252"/>
      <c r="M915" s="253"/>
      <c r="N915" s="254"/>
      <c r="O915" s="254"/>
      <c r="P915" s="254"/>
      <c r="Q915" s="254"/>
      <c r="R915" s="254"/>
      <c r="S915" s="254"/>
      <c r="T915" s="255"/>
      <c r="AT915" s="256" t="s">
        <v>164</v>
      </c>
      <c r="AU915" s="256" t="s">
        <v>82</v>
      </c>
      <c r="AV915" s="12" t="s">
        <v>82</v>
      </c>
      <c r="AW915" s="12" t="s">
        <v>35</v>
      </c>
      <c r="AX915" s="12" t="s">
        <v>72</v>
      </c>
      <c r="AY915" s="256" t="s">
        <v>152</v>
      </c>
    </row>
    <row r="916" spans="2:51" s="14" customFormat="1" ht="13.5">
      <c r="B916" s="268"/>
      <c r="C916" s="269"/>
      <c r="D916" s="233" t="s">
        <v>164</v>
      </c>
      <c r="E916" s="270" t="s">
        <v>21</v>
      </c>
      <c r="F916" s="271" t="s">
        <v>176</v>
      </c>
      <c r="G916" s="269"/>
      <c r="H916" s="272">
        <v>49.4</v>
      </c>
      <c r="I916" s="273"/>
      <c r="J916" s="269"/>
      <c r="K916" s="269"/>
      <c r="L916" s="274"/>
      <c r="M916" s="275"/>
      <c r="N916" s="276"/>
      <c r="O916" s="276"/>
      <c r="P916" s="276"/>
      <c r="Q916" s="276"/>
      <c r="R916" s="276"/>
      <c r="S916" s="276"/>
      <c r="T916" s="277"/>
      <c r="AT916" s="278" t="s">
        <v>164</v>
      </c>
      <c r="AU916" s="278" t="s">
        <v>82</v>
      </c>
      <c r="AV916" s="14" t="s">
        <v>160</v>
      </c>
      <c r="AW916" s="14" t="s">
        <v>35</v>
      </c>
      <c r="AX916" s="14" t="s">
        <v>80</v>
      </c>
      <c r="AY916" s="278" t="s">
        <v>152</v>
      </c>
    </row>
    <row r="917" spans="2:65" s="1" customFormat="1" ht="16.5" customHeight="1">
      <c r="B917" s="46"/>
      <c r="C917" s="221" t="s">
        <v>1216</v>
      </c>
      <c r="D917" s="221" t="s">
        <v>155</v>
      </c>
      <c r="E917" s="222" t="s">
        <v>1217</v>
      </c>
      <c r="F917" s="223" t="s">
        <v>1218</v>
      </c>
      <c r="G917" s="224" t="s">
        <v>192</v>
      </c>
      <c r="H917" s="225">
        <v>49.4</v>
      </c>
      <c r="I917" s="226"/>
      <c r="J917" s="227">
        <f>ROUND(I917*H917,2)</f>
        <v>0</v>
      </c>
      <c r="K917" s="223" t="s">
        <v>159</v>
      </c>
      <c r="L917" s="72"/>
      <c r="M917" s="228" t="s">
        <v>21</v>
      </c>
      <c r="N917" s="229" t="s">
        <v>43</v>
      </c>
      <c r="O917" s="47"/>
      <c r="P917" s="230">
        <f>O917*H917</f>
        <v>0</v>
      </c>
      <c r="Q917" s="230">
        <v>0.00012</v>
      </c>
      <c r="R917" s="230">
        <f>Q917*H917</f>
        <v>0.005928</v>
      </c>
      <c r="S917" s="230">
        <v>0</v>
      </c>
      <c r="T917" s="231">
        <f>S917*H917</f>
        <v>0</v>
      </c>
      <c r="AR917" s="24" t="s">
        <v>275</v>
      </c>
      <c r="AT917" s="24" t="s">
        <v>155</v>
      </c>
      <c r="AU917" s="24" t="s">
        <v>82</v>
      </c>
      <c r="AY917" s="24" t="s">
        <v>152</v>
      </c>
      <c r="BE917" s="232">
        <f>IF(N917="základní",J917,0)</f>
        <v>0</v>
      </c>
      <c r="BF917" s="232">
        <f>IF(N917="snížená",J917,0)</f>
        <v>0</v>
      </c>
      <c r="BG917" s="232">
        <f>IF(N917="zákl. přenesená",J917,0)</f>
        <v>0</v>
      </c>
      <c r="BH917" s="232">
        <f>IF(N917="sníž. přenesená",J917,0)</f>
        <v>0</v>
      </c>
      <c r="BI917" s="232">
        <f>IF(N917="nulová",J917,0)</f>
        <v>0</v>
      </c>
      <c r="BJ917" s="24" t="s">
        <v>80</v>
      </c>
      <c r="BK917" s="232">
        <f>ROUND(I917*H917,2)</f>
        <v>0</v>
      </c>
      <c r="BL917" s="24" t="s">
        <v>275</v>
      </c>
      <c r="BM917" s="24" t="s">
        <v>1219</v>
      </c>
    </row>
    <row r="918" spans="2:47" s="1" customFormat="1" ht="13.5">
      <c r="B918" s="46"/>
      <c r="C918" s="74"/>
      <c r="D918" s="233" t="s">
        <v>162</v>
      </c>
      <c r="E918" s="74"/>
      <c r="F918" s="234" t="s">
        <v>1220</v>
      </c>
      <c r="G918" s="74"/>
      <c r="H918" s="74"/>
      <c r="I918" s="191"/>
      <c r="J918" s="74"/>
      <c r="K918" s="74"/>
      <c r="L918" s="72"/>
      <c r="M918" s="235"/>
      <c r="N918" s="47"/>
      <c r="O918" s="47"/>
      <c r="P918" s="47"/>
      <c r="Q918" s="47"/>
      <c r="R918" s="47"/>
      <c r="S918" s="47"/>
      <c r="T918" s="95"/>
      <c r="AT918" s="24" t="s">
        <v>162</v>
      </c>
      <c r="AU918" s="24" t="s">
        <v>82</v>
      </c>
    </row>
    <row r="919" spans="2:51" s="12" customFormat="1" ht="13.5">
      <c r="B919" s="246"/>
      <c r="C919" s="247"/>
      <c r="D919" s="233" t="s">
        <v>164</v>
      </c>
      <c r="E919" s="248" t="s">
        <v>21</v>
      </c>
      <c r="F919" s="249" t="s">
        <v>1207</v>
      </c>
      <c r="G919" s="247"/>
      <c r="H919" s="250">
        <v>13</v>
      </c>
      <c r="I919" s="251"/>
      <c r="J919" s="247"/>
      <c r="K919" s="247"/>
      <c r="L919" s="252"/>
      <c r="M919" s="253"/>
      <c r="N919" s="254"/>
      <c r="O919" s="254"/>
      <c r="P919" s="254"/>
      <c r="Q919" s="254"/>
      <c r="R919" s="254"/>
      <c r="S919" s="254"/>
      <c r="T919" s="255"/>
      <c r="AT919" s="256" t="s">
        <v>164</v>
      </c>
      <c r="AU919" s="256" t="s">
        <v>82</v>
      </c>
      <c r="AV919" s="12" t="s">
        <v>82</v>
      </c>
      <c r="AW919" s="12" t="s">
        <v>35</v>
      </c>
      <c r="AX919" s="12" t="s">
        <v>72</v>
      </c>
      <c r="AY919" s="256" t="s">
        <v>152</v>
      </c>
    </row>
    <row r="920" spans="2:51" s="12" customFormat="1" ht="13.5">
      <c r="B920" s="246"/>
      <c r="C920" s="247"/>
      <c r="D920" s="233" t="s">
        <v>164</v>
      </c>
      <c r="E920" s="248" t="s">
        <v>21</v>
      </c>
      <c r="F920" s="249" t="s">
        <v>1208</v>
      </c>
      <c r="G920" s="247"/>
      <c r="H920" s="250">
        <v>36.4</v>
      </c>
      <c r="I920" s="251"/>
      <c r="J920" s="247"/>
      <c r="K920" s="247"/>
      <c r="L920" s="252"/>
      <c r="M920" s="253"/>
      <c r="N920" s="254"/>
      <c r="O920" s="254"/>
      <c r="P920" s="254"/>
      <c r="Q920" s="254"/>
      <c r="R920" s="254"/>
      <c r="S920" s="254"/>
      <c r="T920" s="255"/>
      <c r="AT920" s="256" t="s">
        <v>164</v>
      </c>
      <c r="AU920" s="256" t="s">
        <v>82</v>
      </c>
      <c r="AV920" s="12" t="s">
        <v>82</v>
      </c>
      <c r="AW920" s="12" t="s">
        <v>35</v>
      </c>
      <c r="AX920" s="12" t="s">
        <v>72</v>
      </c>
      <c r="AY920" s="256" t="s">
        <v>152</v>
      </c>
    </row>
    <row r="921" spans="2:51" s="14" customFormat="1" ht="13.5">
      <c r="B921" s="268"/>
      <c r="C921" s="269"/>
      <c r="D921" s="233" t="s">
        <v>164</v>
      </c>
      <c r="E921" s="270" t="s">
        <v>21</v>
      </c>
      <c r="F921" s="271" t="s">
        <v>176</v>
      </c>
      <c r="G921" s="269"/>
      <c r="H921" s="272">
        <v>49.4</v>
      </c>
      <c r="I921" s="273"/>
      <c r="J921" s="269"/>
      <c r="K921" s="269"/>
      <c r="L921" s="274"/>
      <c r="M921" s="275"/>
      <c r="N921" s="276"/>
      <c r="O921" s="276"/>
      <c r="P921" s="276"/>
      <c r="Q921" s="276"/>
      <c r="R921" s="276"/>
      <c r="S921" s="276"/>
      <c r="T921" s="277"/>
      <c r="AT921" s="278" t="s">
        <v>164</v>
      </c>
      <c r="AU921" s="278" t="s">
        <v>82</v>
      </c>
      <c r="AV921" s="14" t="s">
        <v>160</v>
      </c>
      <c r="AW921" s="14" t="s">
        <v>35</v>
      </c>
      <c r="AX921" s="14" t="s">
        <v>80</v>
      </c>
      <c r="AY921" s="278" t="s">
        <v>152</v>
      </c>
    </row>
    <row r="922" spans="2:63" s="10" customFormat="1" ht="29.85" customHeight="1">
      <c r="B922" s="205"/>
      <c r="C922" s="206"/>
      <c r="D922" s="207" t="s">
        <v>71</v>
      </c>
      <c r="E922" s="219" t="s">
        <v>1221</v>
      </c>
      <c r="F922" s="219" t="s">
        <v>1222</v>
      </c>
      <c r="G922" s="206"/>
      <c r="H922" s="206"/>
      <c r="I922" s="209"/>
      <c r="J922" s="220">
        <f>BK922</f>
        <v>0</v>
      </c>
      <c r="K922" s="206"/>
      <c r="L922" s="211"/>
      <c r="M922" s="212"/>
      <c r="N922" s="213"/>
      <c r="O922" s="213"/>
      <c r="P922" s="214">
        <f>SUM(P923:P993)</f>
        <v>0</v>
      </c>
      <c r="Q922" s="213"/>
      <c r="R922" s="214">
        <f>SUM(R923:R993)</f>
        <v>1.9340871000000002</v>
      </c>
      <c r="S922" s="213"/>
      <c r="T922" s="215">
        <f>SUM(T923:T993)</f>
        <v>0.66174818</v>
      </c>
      <c r="AR922" s="216" t="s">
        <v>82</v>
      </c>
      <c r="AT922" s="217" t="s">
        <v>71</v>
      </c>
      <c r="AU922" s="217" t="s">
        <v>80</v>
      </c>
      <c r="AY922" s="216" t="s">
        <v>152</v>
      </c>
      <c r="BK922" s="218">
        <f>SUM(BK923:BK993)</f>
        <v>0</v>
      </c>
    </row>
    <row r="923" spans="2:65" s="1" customFormat="1" ht="25.5" customHeight="1">
      <c r="B923" s="46"/>
      <c r="C923" s="221" t="s">
        <v>1223</v>
      </c>
      <c r="D923" s="221" t="s">
        <v>155</v>
      </c>
      <c r="E923" s="222" t="s">
        <v>1224</v>
      </c>
      <c r="F923" s="223" t="s">
        <v>1225</v>
      </c>
      <c r="G923" s="224" t="s">
        <v>192</v>
      </c>
      <c r="H923" s="225">
        <v>1905.785</v>
      </c>
      <c r="I923" s="226"/>
      <c r="J923" s="227">
        <f>ROUND(I923*H923,2)</f>
        <v>0</v>
      </c>
      <c r="K923" s="223" t="s">
        <v>159</v>
      </c>
      <c r="L923" s="72"/>
      <c r="M923" s="228" t="s">
        <v>21</v>
      </c>
      <c r="N923" s="229" t="s">
        <v>43</v>
      </c>
      <c r="O923" s="47"/>
      <c r="P923" s="230">
        <f>O923*H923</f>
        <v>0</v>
      </c>
      <c r="Q923" s="230">
        <v>0.00026</v>
      </c>
      <c r="R923" s="230">
        <f>Q923*H923</f>
        <v>0.4955041</v>
      </c>
      <c r="S923" s="230">
        <v>0</v>
      </c>
      <c r="T923" s="231">
        <f>S923*H923</f>
        <v>0</v>
      </c>
      <c r="AR923" s="24" t="s">
        <v>275</v>
      </c>
      <c r="AT923" s="24" t="s">
        <v>155</v>
      </c>
      <c r="AU923" s="24" t="s">
        <v>82</v>
      </c>
      <c r="AY923" s="24" t="s">
        <v>152</v>
      </c>
      <c r="BE923" s="232">
        <f>IF(N923="základní",J923,0)</f>
        <v>0</v>
      </c>
      <c r="BF923" s="232">
        <f>IF(N923="snížená",J923,0)</f>
        <v>0</v>
      </c>
      <c r="BG923" s="232">
        <f>IF(N923="zákl. přenesená",J923,0)</f>
        <v>0</v>
      </c>
      <c r="BH923" s="232">
        <f>IF(N923="sníž. přenesená",J923,0)</f>
        <v>0</v>
      </c>
      <c r="BI923" s="232">
        <f>IF(N923="nulová",J923,0)</f>
        <v>0</v>
      </c>
      <c r="BJ923" s="24" t="s">
        <v>80</v>
      </c>
      <c r="BK923" s="232">
        <f>ROUND(I923*H923,2)</f>
        <v>0</v>
      </c>
      <c r="BL923" s="24" t="s">
        <v>275</v>
      </c>
      <c r="BM923" s="24" t="s">
        <v>1226</v>
      </c>
    </row>
    <row r="924" spans="2:47" s="1" customFormat="1" ht="13.5">
      <c r="B924" s="46"/>
      <c r="C924" s="74"/>
      <c r="D924" s="233" t="s">
        <v>162</v>
      </c>
      <c r="E924" s="74"/>
      <c r="F924" s="234" t="s">
        <v>1227</v>
      </c>
      <c r="G924" s="74"/>
      <c r="H924" s="74"/>
      <c r="I924" s="191"/>
      <c r="J924" s="74"/>
      <c r="K924" s="74"/>
      <c r="L924" s="72"/>
      <c r="M924" s="235"/>
      <c r="N924" s="47"/>
      <c r="O924" s="47"/>
      <c r="P924" s="47"/>
      <c r="Q924" s="47"/>
      <c r="R924" s="47"/>
      <c r="S924" s="47"/>
      <c r="T924" s="95"/>
      <c r="AT924" s="24" t="s">
        <v>162</v>
      </c>
      <c r="AU924" s="24" t="s">
        <v>82</v>
      </c>
    </row>
    <row r="925" spans="2:51" s="11" customFormat="1" ht="13.5">
      <c r="B925" s="236"/>
      <c r="C925" s="237"/>
      <c r="D925" s="233" t="s">
        <v>164</v>
      </c>
      <c r="E925" s="238" t="s">
        <v>21</v>
      </c>
      <c r="F925" s="239" t="s">
        <v>1228</v>
      </c>
      <c r="G925" s="237"/>
      <c r="H925" s="238" t="s">
        <v>21</v>
      </c>
      <c r="I925" s="240"/>
      <c r="J925" s="237"/>
      <c r="K925" s="237"/>
      <c r="L925" s="241"/>
      <c r="M925" s="242"/>
      <c r="N925" s="243"/>
      <c r="O925" s="243"/>
      <c r="P925" s="243"/>
      <c r="Q925" s="243"/>
      <c r="R925" s="243"/>
      <c r="S925" s="243"/>
      <c r="T925" s="244"/>
      <c r="AT925" s="245" t="s">
        <v>164</v>
      </c>
      <c r="AU925" s="245" t="s">
        <v>82</v>
      </c>
      <c r="AV925" s="11" t="s">
        <v>80</v>
      </c>
      <c r="AW925" s="11" t="s">
        <v>35</v>
      </c>
      <c r="AX925" s="11" t="s">
        <v>72</v>
      </c>
      <c r="AY925" s="245" t="s">
        <v>152</v>
      </c>
    </row>
    <row r="926" spans="2:51" s="12" customFormat="1" ht="13.5">
      <c r="B926" s="246"/>
      <c r="C926" s="247"/>
      <c r="D926" s="233" t="s">
        <v>164</v>
      </c>
      <c r="E926" s="248" t="s">
        <v>21</v>
      </c>
      <c r="F926" s="249" t="s">
        <v>1229</v>
      </c>
      <c r="G926" s="247"/>
      <c r="H926" s="250">
        <v>76</v>
      </c>
      <c r="I926" s="251"/>
      <c r="J926" s="247"/>
      <c r="K926" s="247"/>
      <c r="L926" s="252"/>
      <c r="M926" s="253"/>
      <c r="N926" s="254"/>
      <c r="O926" s="254"/>
      <c r="P926" s="254"/>
      <c r="Q926" s="254"/>
      <c r="R926" s="254"/>
      <c r="S926" s="254"/>
      <c r="T926" s="255"/>
      <c r="AT926" s="256" t="s">
        <v>164</v>
      </c>
      <c r="AU926" s="256" t="s">
        <v>82</v>
      </c>
      <c r="AV926" s="12" t="s">
        <v>82</v>
      </c>
      <c r="AW926" s="12" t="s">
        <v>35</v>
      </c>
      <c r="AX926" s="12" t="s">
        <v>72</v>
      </c>
      <c r="AY926" s="256" t="s">
        <v>152</v>
      </c>
    </row>
    <row r="927" spans="2:51" s="11" customFormat="1" ht="13.5">
      <c r="B927" s="236"/>
      <c r="C927" s="237"/>
      <c r="D927" s="233" t="s">
        <v>164</v>
      </c>
      <c r="E927" s="238" t="s">
        <v>21</v>
      </c>
      <c r="F927" s="239" t="s">
        <v>1230</v>
      </c>
      <c r="G927" s="237"/>
      <c r="H927" s="238" t="s">
        <v>21</v>
      </c>
      <c r="I927" s="240"/>
      <c r="J927" s="237"/>
      <c r="K927" s="237"/>
      <c r="L927" s="241"/>
      <c r="M927" s="242"/>
      <c r="N927" s="243"/>
      <c r="O927" s="243"/>
      <c r="P927" s="243"/>
      <c r="Q927" s="243"/>
      <c r="R927" s="243"/>
      <c r="S927" s="243"/>
      <c r="T927" s="244"/>
      <c r="AT927" s="245" t="s">
        <v>164</v>
      </c>
      <c r="AU927" s="245" t="s">
        <v>82</v>
      </c>
      <c r="AV927" s="11" t="s">
        <v>80</v>
      </c>
      <c r="AW927" s="11" t="s">
        <v>35</v>
      </c>
      <c r="AX927" s="11" t="s">
        <v>72</v>
      </c>
      <c r="AY927" s="245" t="s">
        <v>152</v>
      </c>
    </row>
    <row r="928" spans="2:51" s="12" customFormat="1" ht="13.5">
      <c r="B928" s="246"/>
      <c r="C928" s="247"/>
      <c r="D928" s="233" t="s">
        <v>164</v>
      </c>
      <c r="E928" s="248" t="s">
        <v>21</v>
      </c>
      <c r="F928" s="249" t="s">
        <v>790</v>
      </c>
      <c r="G928" s="247"/>
      <c r="H928" s="250">
        <v>135.16</v>
      </c>
      <c r="I928" s="251"/>
      <c r="J928" s="247"/>
      <c r="K928" s="247"/>
      <c r="L928" s="252"/>
      <c r="M928" s="253"/>
      <c r="N928" s="254"/>
      <c r="O928" s="254"/>
      <c r="P928" s="254"/>
      <c r="Q928" s="254"/>
      <c r="R928" s="254"/>
      <c r="S928" s="254"/>
      <c r="T928" s="255"/>
      <c r="AT928" s="256" t="s">
        <v>164</v>
      </c>
      <c r="AU928" s="256" t="s">
        <v>82</v>
      </c>
      <c r="AV928" s="12" t="s">
        <v>82</v>
      </c>
      <c r="AW928" s="12" t="s">
        <v>35</v>
      </c>
      <c r="AX928" s="12" t="s">
        <v>72</v>
      </c>
      <c r="AY928" s="256" t="s">
        <v>152</v>
      </c>
    </row>
    <row r="929" spans="2:51" s="11" customFormat="1" ht="13.5">
      <c r="B929" s="236"/>
      <c r="C929" s="237"/>
      <c r="D929" s="233" t="s">
        <v>164</v>
      </c>
      <c r="E929" s="238" t="s">
        <v>21</v>
      </c>
      <c r="F929" s="239" t="s">
        <v>1231</v>
      </c>
      <c r="G929" s="237"/>
      <c r="H929" s="238" t="s">
        <v>21</v>
      </c>
      <c r="I929" s="240"/>
      <c r="J929" s="237"/>
      <c r="K929" s="237"/>
      <c r="L929" s="241"/>
      <c r="M929" s="242"/>
      <c r="N929" s="243"/>
      <c r="O929" s="243"/>
      <c r="P929" s="243"/>
      <c r="Q929" s="243"/>
      <c r="R929" s="243"/>
      <c r="S929" s="243"/>
      <c r="T929" s="244"/>
      <c r="AT929" s="245" t="s">
        <v>164</v>
      </c>
      <c r="AU929" s="245" t="s">
        <v>82</v>
      </c>
      <c r="AV929" s="11" t="s">
        <v>80</v>
      </c>
      <c r="AW929" s="11" t="s">
        <v>35</v>
      </c>
      <c r="AX929" s="11" t="s">
        <v>72</v>
      </c>
      <c r="AY929" s="245" t="s">
        <v>152</v>
      </c>
    </row>
    <row r="930" spans="2:51" s="12" customFormat="1" ht="13.5">
      <c r="B930" s="246"/>
      <c r="C930" s="247"/>
      <c r="D930" s="233" t="s">
        <v>164</v>
      </c>
      <c r="E930" s="248" t="s">
        <v>21</v>
      </c>
      <c r="F930" s="249" t="s">
        <v>1232</v>
      </c>
      <c r="G930" s="247"/>
      <c r="H930" s="250">
        <v>3.36</v>
      </c>
      <c r="I930" s="251"/>
      <c r="J930" s="247"/>
      <c r="K930" s="247"/>
      <c r="L930" s="252"/>
      <c r="M930" s="253"/>
      <c r="N930" s="254"/>
      <c r="O930" s="254"/>
      <c r="P930" s="254"/>
      <c r="Q930" s="254"/>
      <c r="R930" s="254"/>
      <c r="S930" s="254"/>
      <c r="T930" s="255"/>
      <c r="AT930" s="256" t="s">
        <v>164</v>
      </c>
      <c r="AU930" s="256" t="s">
        <v>82</v>
      </c>
      <c r="AV930" s="12" t="s">
        <v>82</v>
      </c>
      <c r="AW930" s="12" t="s">
        <v>35</v>
      </c>
      <c r="AX930" s="12" t="s">
        <v>72</v>
      </c>
      <c r="AY930" s="256" t="s">
        <v>152</v>
      </c>
    </row>
    <row r="931" spans="2:51" s="12" customFormat="1" ht="13.5">
      <c r="B931" s="246"/>
      <c r="C931" s="247"/>
      <c r="D931" s="233" t="s">
        <v>164</v>
      </c>
      <c r="E931" s="248" t="s">
        <v>21</v>
      </c>
      <c r="F931" s="249" t="s">
        <v>830</v>
      </c>
      <c r="G931" s="247"/>
      <c r="H931" s="250">
        <v>6.72</v>
      </c>
      <c r="I931" s="251"/>
      <c r="J931" s="247"/>
      <c r="K931" s="247"/>
      <c r="L931" s="252"/>
      <c r="M931" s="253"/>
      <c r="N931" s="254"/>
      <c r="O931" s="254"/>
      <c r="P931" s="254"/>
      <c r="Q931" s="254"/>
      <c r="R931" s="254"/>
      <c r="S931" s="254"/>
      <c r="T931" s="255"/>
      <c r="AT931" s="256" t="s">
        <v>164</v>
      </c>
      <c r="AU931" s="256" t="s">
        <v>82</v>
      </c>
      <c r="AV931" s="12" t="s">
        <v>82</v>
      </c>
      <c r="AW931" s="12" t="s">
        <v>35</v>
      </c>
      <c r="AX931" s="12" t="s">
        <v>72</v>
      </c>
      <c r="AY931" s="256" t="s">
        <v>152</v>
      </c>
    </row>
    <row r="932" spans="2:51" s="11" customFormat="1" ht="13.5">
      <c r="B932" s="236"/>
      <c r="C932" s="237"/>
      <c r="D932" s="233" t="s">
        <v>164</v>
      </c>
      <c r="E932" s="238" t="s">
        <v>21</v>
      </c>
      <c r="F932" s="239" t="s">
        <v>1233</v>
      </c>
      <c r="G932" s="237"/>
      <c r="H932" s="238" t="s">
        <v>21</v>
      </c>
      <c r="I932" s="240"/>
      <c r="J932" s="237"/>
      <c r="K932" s="237"/>
      <c r="L932" s="241"/>
      <c r="M932" s="242"/>
      <c r="N932" s="243"/>
      <c r="O932" s="243"/>
      <c r="P932" s="243"/>
      <c r="Q932" s="243"/>
      <c r="R932" s="243"/>
      <c r="S932" s="243"/>
      <c r="T932" s="244"/>
      <c r="AT932" s="245" t="s">
        <v>164</v>
      </c>
      <c r="AU932" s="245" t="s">
        <v>82</v>
      </c>
      <c r="AV932" s="11" t="s">
        <v>80</v>
      </c>
      <c r="AW932" s="11" t="s">
        <v>35</v>
      </c>
      <c r="AX932" s="11" t="s">
        <v>72</v>
      </c>
      <c r="AY932" s="245" t="s">
        <v>152</v>
      </c>
    </row>
    <row r="933" spans="2:51" s="12" customFormat="1" ht="13.5">
      <c r="B933" s="246"/>
      <c r="C933" s="247"/>
      <c r="D933" s="233" t="s">
        <v>164</v>
      </c>
      <c r="E933" s="248" t="s">
        <v>21</v>
      </c>
      <c r="F933" s="249" t="s">
        <v>1234</v>
      </c>
      <c r="G933" s="247"/>
      <c r="H933" s="250">
        <v>6.76</v>
      </c>
      <c r="I933" s="251"/>
      <c r="J933" s="247"/>
      <c r="K933" s="247"/>
      <c r="L933" s="252"/>
      <c r="M933" s="253"/>
      <c r="N933" s="254"/>
      <c r="O933" s="254"/>
      <c r="P933" s="254"/>
      <c r="Q933" s="254"/>
      <c r="R933" s="254"/>
      <c r="S933" s="254"/>
      <c r="T933" s="255"/>
      <c r="AT933" s="256" t="s">
        <v>164</v>
      </c>
      <c r="AU933" s="256" t="s">
        <v>82</v>
      </c>
      <c r="AV933" s="12" t="s">
        <v>82</v>
      </c>
      <c r="AW933" s="12" t="s">
        <v>35</v>
      </c>
      <c r="AX933" s="12" t="s">
        <v>72</v>
      </c>
      <c r="AY933" s="256" t="s">
        <v>152</v>
      </c>
    </row>
    <row r="934" spans="2:51" s="11" customFormat="1" ht="13.5">
      <c r="B934" s="236"/>
      <c r="C934" s="237"/>
      <c r="D934" s="233" t="s">
        <v>164</v>
      </c>
      <c r="E934" s="238" t="s">
        <v>21</v>
      </c>
      <c r="F934" s="239" t="s">
        <v>1235</v>
      </c>
      <c r="G934" s="237"/>
      <c r="H934" s="238" t="s">
        <v>21</v>
      </c>
      <c r="I934" s="240"/>
      <c r="J934" s="237"/>
      <c r="K934" s="237"/>
      <c r="L934" s="241"/>
      <c r="M934" s="242"/>
      <c r="N934" s="243"/>
      <c r="O934" s="243"/>
      <c r="P934" s="243"/>
      <c r="Q934" s="243"/>
      <c r="R934" s="243"/>
      <c r="S934" s="243"/>
      <c r="T934" s="244"/>
      <c r="AT934" s="245" t="s">
        <v>164</v>
      </c>
      <c r="AU934" s="245" t="s">
        <v>82</v>
      </c>
      <c r="AV934" s="11" t="s">
        <v>80</v>
      </c>
      <c r="AW934" s="11" t="s">
        <v>35</v>
      </c>
      <c r="AX934" s="11" t="s">
        <v>72</v>
      </c>
      <c r="AY934" s="245" t="s">
        <v>152</v>
      </c>
    </row>
    <row r="935" spans="2:51" s="11" customFormat="1" ht="13.5">
      <c r="B935" s="236"/>
      <c r="C935" s="237"/>
      <c r="D935" s="233" t="s">
        <v>164</v>
      </c>
      <c r="E935" s="238" t="s">
        <v>21</v>
      </c>
      <c r="F935" s="239" t="s">
        <v>225</v>
      </c>
      <c r="G935" s="237"/>
      <c r="H935" s="238" t="s">
        <v>21</v>
      </c>
      <c r="I935" s="240"/>
      <c r="J935" s="237"/>
      <c r="K935" s="237"/>
      <c r="L935" s="241"/>
      <c r="M935" s="242"/>
      <c r="N935" s="243"/>
      <c r="O935" s="243"/>
      <c r="P935" s="243"/>
      <c r="Q935" s="243"/>
      <c r="R935" s="243"/>
      <c r="S935" s="243"/>
      <c r="T935" s="244"/>
      <c r="AT935" s="245" t="s">
        <v>164</v>
      </c>
      <c r="AU935" s="245" t="s">
        <v>82</v>
      </c>
      <c r="AV935" s="11" t="s">
        <v>80</v>
      </c>
      <c r="AW935" s="11" t="s">
        <v>35</v>
      </c>
      <c r="AX935" s="11" t="s">
        <v>72</v>
      </c>
      <c r="AY935" s="245" t="s">
        <v>152</v>
      </c>
    </row>
    <row r="936" spans="2:51" s="12" customFormat="1" ht="13.5">
      <c r="B936" s="246"/>
      <c r="C936" s="247"/>
      <c r="D936" s="233" t="s">
        <v>164</v>
      </c>
      <c r="E936" s="248" t="s">
        <v>21</v>
      </c>
      <c r="F936" s="249" t="s">
        <v>290</v>
      </c>
      <c r="G936" s="247"/>
      <c r="H936" s="250">
        <v>11.84</v>
      </c>
      <c r="I936" s="251"/>
      <c r="J936" s="247"/>
      <c r="K936" s="247"/>
      <c r="L936" s="252"/>
      <c r="M936" s="253"/>
      <c r="N936" s="254"/>
      <c r="O936" s="254"/>
      <c r="P936" s="254"/>
      <c r="Q936" s="254"/>
      <c r="R936" s="254"/>
      <c r="S936" s="254"/>
      <c r="T936" s="255"/>
      <c r="AT936" s="256" t="s">
        <v>164</v>
      </c>
      <c r="AU936" s="256" t="s">
        <v>82</v>
      </c>
      <c r="AV936" s="12" t="s">
        <v>82</v>
      </c>
      <c r="AW936" s="12" t="s">
        <v>35</v>
      </c>
      <c r="AX936" s="12" t="s">
        <v>72</v>
      </c>
      <c r="AY936" s="256" t="s">
        <v>152</v>
      </c>
    </row>
    <row r="937" spans="2:51" s="11" customFormat="1" ht="13.5">
      <c r="B937" s="236"/>
      <c r="C937" s="237"/>
      <c r="D937" s="233" t="s">
        <v>164</v>
      </c>
      <c r="E937" s="238" t="s">
        <v>21</v>
      </c>
      <c r="F937" s="239" t="s">
        <v>209</v>
      </c>
      <c r="G937" s="237"/>
      <c r="H937" s="238" t="s">
        <v>21</v>
      </c>
      <c r="I937" s="240"/>
      <c r="J937" s="237"/>
      <c r="K937" s="237"/>
      <c r="L937" s="241"/>
      <c r="M937" s="242"/>
      <c r="N937" s="243"/>
      <c r="O937" s="243"/>
      <c r="P937" s="243"/>
      <c r="Q937" s="243"/>
      <c r="R937" s="243"/>
      <c r="S937" s="243"/>
      <c r="T937" s="244"/>
      <c r="AT937" s="245" t="s">
        <v>164</v>
      </c>
      <c r="AU937" s="245" t="s">
        <v>82</v>
      </c>
      <c r="AV937" s="11" t="s">
        <v>80</v>
      </c>
      <c r="AW937" s="11" t="s">
        <v>35</v>
      </c>
      <c r="AX937" s="11" t="s">
        <v>72</v>
      </c>
      <c r="AY937" s="245" t="s">
        <v>152</v>
      </c>
    </row>
    <row r="938" spans="2:51" s="12" customFormat="1" ht="13.5">
      <c r="B938" s="246"/>
      <c r="C938" s="247"/>
      <c r="D938" s="233" t="s">
        <v>164</v>
      </c>
      <c r="E938" s="248" t="s">
        <v>21</v>
      </c>
      <c r="F938" s="249" t="s">
        <v>291</v>
      </c>
      <c r="G938" s="247"/>
      <c r="H938" s="250">
        <v>82.72</v>
      </c>
      <c r="I938" s="251"/>
      <c r="J938" s="247"/>
      <c r="K938" s="247"/>
      <c r="L938" s="252"/>
      <c r="M938" s="253"/>
      <c r="N938" s="254"/>
      <c r="O938" s="254"/>
      <c r="P938" s="254"/>
      <c r="Q938" s="254"/>
      <c r="R938" s="254"/>
      <c r="S938" s="254"/>
      <c r="T938" s="255"/>
      <c r="AT938" s="256" t="s">
        <v>164</v>
      </c>
      <c r="AU938" s="256" t="s">
        <v>82</v>
      </c>
      <c r="AV938" s="12" t="s">
        <v>82</v>
      </c>
      <c r="AW938" s="12" t="s">
        <v>35</v>
      </c>
      <c r="AX938" s="12" t="s">
        <v>72</v>
      </c>
      <c r="AY938" s="256" t="s">
        <v>152</v>
      </c>
    </row>
    <row r="939" spans="2:51" s="11" customFormat="1" ht="13.5">
      <c r="B939" s="236"/>
      <c r="C939" s="237"/>
      <c r="D939" s="233" t="s">
        <v>164</v>
      </c>
      <c r="E939" s="238" t="s">
        <v>21</v>
      </c>
      <c r="F939" s="239" t="s">
        <v>292</v>
      </c>
      <c r="G939" s="237"/>
      <c r="H939" s="238" t="s">
        <v>21</v>
      </c>
      <c r="I939" s="240"/>
      <c r="J939" s="237"/>
      <c r="K939" s="237"/>
      <c r="L939" s="241"/>
      <c r="M939" s="242"/>
      <c r="N939" s="243"/>
      <c r="O939" s="243"/>
      <c r="P939" s="243"/>
      <c r="Q939" s="243"/>
      <c r="R939" s="243"/>
      <c r="S939" s="243"/>
      <c r="T939" s="244"/>
      <c r="AT939" s="245" t="s">
        <v>164</v>
      </c>
      <c r="AU939" s="245" t="s">
        <v>82</v>
      </c>
      <c r="AV939" s="11" t="s">
        <v>80</v>
      </c>
      <c r="AW939" s="11" t="s">
        <v>35</v>
      </c>
      <c r="AX939" s="11" t="s">
        <v>72</v>
      </c>
      <c r="AY939" s="245" t="s">
        <v>152</v>
      </c>
    </row>
    <row r="940" spans="2:51" s="12" customFormat="1" ht="13.5">
      <c r="B940" s="246"/>
      <c r="C940" s="247"/>
      <c r="D940" s="233" t="s">
        <v>164</v>
      </c>
      <c r="E940" s="248" t="s">
        <v>21</v>
      </c>
      <c r="F940" s="249" t="s">
        <v>293</v>
      </c>
      <c r="G940" s="247"/>
      <c r="H940" s="250">
        <v>55.36</v>
      </c>
      <c r="I940" s="251"/>
      <c r="J940" s="247"/>
      <c r="K940" s="247"/>
      <c r="L940" s="252"/>
      <c r="M940" s="253"/>
      <c r="N940" s="254"/>
      <c r="O940" s="254"/>
      <c r="P940" s="254"/>
      <c r="Q940" s="254"/>
      <c r="R940" s="254"/>
      <c r="S940" s="254"/>
      <c r="T940" s="255"/>
      <c r="AT940" s="256" t="s">
        <v>164</v>
      </c>
      <c r="AU940" s="256" t="s">
        <v>82</v>
      </c>
      <c r="AV940" s="12" t="s">
        <v>82</v>
      </c>
      <c r="AW940" s="12" t="s">
        <v>35</v>
      </c>
      <c r="AX940" s="12" t="s">
        <v>72</v>
      </c>
      <c r="AY940" s="256" t="s">
        <v>152</v>
      </c>
    </row>
    <row r="941" spans="2:51" s="11" customFormat="1" ht="13.5">
      <c r="B941" s="236"/>
      <c r="C941" s="237"/>
      <c r="D941" s="233" t="s">
        <v>164</v>
      </c>
      <c r="E941" s="238" t="s">
        <v>21</v>
      </c>
      <c r="F941" s="239" t="s">
        <v>218</v>
      </c>
      <c r="G941" s="237"/>
      <c r="H941" s="238" t="s">
        <v>21</v>
      </c>
      <c r="I941" s="240"/>
      <c r="J941" s="237"/>
      <c r="K941" s="237"/>
      <c r="L941" s="241"/>
      <c r="M941" s="242"/>
      <c r="N941" s="243"/>
      <c r="O941" s="243"/>
      <c r="P941" s="243"/>
      <c r="Q941" s="243"/>
      <c r="R941" s="243"/>
      <c r="S941" s="243"/>
      <c r="T941" s="244"/>
      <c r="AT941" s="245" t="s">
        <v>164</v>
      </c>
      <c r="AU941" s="245" t="s">
        <v>82</v>
      </c>
      <c r="AV941" s="11" t="s">
        <v>80</v>
      </c>
      <c r="AW941" s="11" t="s">
        <v>35</v>
      </c>
      <c r="AX941" s="11" t="s">
        <v>72</v>
      </c>
      <c r="AY941" s="245" t="s">
        <v>152</v>
      </c>
    </row>
    <row r="942" spans="2:51" s="12" customFormat="1" ht="13.5">
      <c r="B942" s="246"/>
      <c r="C942" s="247"/>
      <c r="D942" s="233" t="s">
        <v>164</v>
      </c>
      <c r="E942" s="248" t="s">
        <v>21</v>
      </c>
      <c r="F942" s="249" t="s">
        <v>294</v>
      </c>
      <c r="G942" s="247"/>
      <c r="H942" s="250">
        <v>5.44</v>
      </c>
      <c r="I942" s="251"/>
      <c r="J942" s="247"/>
      <c r="K942" s="247"/>
      <c r="L942" s="252"/>
      <c r="M942" s="253"/>
      <c r="N942" s="254"/>
      <c r="O942" s="254"/>
      <c r="P942" s="254"/>
      <c r="Q942" s="254"/>
      <c r="R942" s="254"/>
      <c r="S942" s="254"/>
      <c r="T942" s="255"/>
      <c r="AT942" s="256" t="s">
        <v>164</v>
      </c>
      <c r="AU942" s="256" t="s">
        <v>82</v>
      </c>
      <c r="AV942" s="12" t="s">
        <v>82</v>
      </c>
      <c r="AW942" s="12" t="s">
        <v>35</v>
      </c>
      <c r="AX942" s="12" t="s">
        <v>72</v>
      </c>
      <c r="AY942" s="256" t="s">
        <v>152</v>
      </c>
    </row>
    <row r="943" spans="2:51" s="11" customFormat="1" ht="13.5">
      <c r="B943" s="236"/>
      <c r="C943" s="237"/>
      <c r="D943" s="233" t="s">
        <v>164</v>
      </c>
      <c r="E943" s="238" t="s">
        <v>21</v>
      </c>
      <c r="F943" s="239" t="s">
        <v>1236</v>
      </c>
      <c r="G943" s="237"/>
      <c r="H943" s="238" t="s">
        <v>21</v>
      </c>
      <c r="I943" s="240"/>
      <c r="J943" s="237"/>
      <c r="K943" s="237"/>
      <c r="L943" s="241"/>
      <c r="M943" s="242"/>
      <c r="N943" s="243"/>
      <c r="O943" s="243"/>
      <c r="P943" s="243"/>
      <c r="Q943" s="243"/>
      <c r="R943" s="243"/>
      <c r="S943" s="243"/>
      <c r="T943" s="244"/>
      <c r="AT943" s="245" t="s">
        <v>164</v>
      </c>
      <c r="AU943" s="245" t="s">
        <v>82</v>
      </c>
      <c r="AV943" s="11" t="s">
        <v>80</v>
      </c>
      <c r="AW943" s="11" t="s">
        <v>35</v>
      </c>
      <c r="AX943" s="11" t="s">
        <v>72</v>
      </c>
      <c r="AY943" s="245" t="s">
        <v>152</v>
      </c>
    </row>
    <row r="944" spans="2:51" s="11" customFormat="1" ht="13.5">
      <c r="B944" s="236"/>
      <c r="C944" s="237"/>
      <c r="D944" s="233" t="s">
        <v>164</v>
      </c>
      <c r="E944" s="238" t="s">
        <v>21</v>
      </c>
      <c r="F944" s="239" t="s">
        <v>225</v>
      </c>
      <c r="G944" s="237"/>
      <c r="H944" s="238" t="s">
        <v>21</v>
      </c>
      <c r="I944" s="240"/>
      <c r="J944" s="237"/>
      <c r="K944" s="237"/>
      <c r="L944" s="241"/>
      <c r="M944" s="242"/>
      <c r="N944" s="243"/>
      <c r="O944" s="243"/>
      <c r="P944" s="243"/>
      <c r="Q944" s="243"/>
      <c r="R944" s="243"/>
      <c r="S944" s="243"/>
      <c r="T944" s="244"/>
      <c r="AT944" s="245" t="s">
        <v>164</v>
      </c>
      <c r="AU944" s="245" t="s">
        <v>82</v>
      </c>
      <c r="AV944" s="11" t="s">
        <v>80</v>
      </c>
      <c r="AW944" s="11" t="s">
        <v>35</v>
      </c>
      <c r="AX944" s="11" t="s">
        <v>72</v>
      </c>
      <c r="AY944" s="245" t="s">
        <v>152</v>
      </c>
    </row>
    <row r="945" spans="2:51" s="12" customFormat="1" ht="13.5">
      <c r="B945" s="246"/>
      <c r="C945" s="247"/>
      <c r="D945" s="233" t="s">
        <v>164</v>
      </c>
      <c r="E945" s="248" t="s">
        <v>21</v>
      </c>
      <c r="F945" s="249" t="s">
        <v>300</v>
      </c>
      <c r="G945" s="247"/>
      <c r="H945" s="250">
        <v>142.88</v>
      </c>
      <c r="I945" s="251"/>
      <c r="J945" s="247"/>
      <c r="K945" s="247"/>
      <c r="L945" s="252"/>
      <c r="M945" s="253"/>
      <c r="N945" s="254"/>
      <c r="O945" s="254"/>
      <c r="P945" s="254"/>
      <c r="Q945" s="254"/>
      <c r="R945" s="254"/>
      <c r="S945" s="254"/>
      <c r="T945" s="255"/>
      <c r="AT945" s="256" t="s">
        <v>164</v>
      </c>
      <c r="AU945" s="256" t="s">
        <v>82</v>
      </c>
      <c r="AV945" s="12" t="s">
        <v>82</v>
      </c>
      <c r="AW945" s="12" t="s">
        <v>35</v>
      </c>
      <c r="AX945" s="12" t="s">
        <v>72</v>
      </c>
      <c r="AY945" s="256" t="s">
        <v>152</v>
      </c>
    </row>
    <row r="946" spans="2:51" s="12" customFormat="1" ht="13.5">
      <c r="B946" s="246"/>
      <c r="C946" s="247"/>
      <c r="D946" s="233" t="s">
        <v>164</v>
      </c>
      <c r="E946" s="248" t="s">
        <v>21</v>
      </c>
      <c r="F946" s="249" t="s">
        <v>302</v>
      </c>
      <c r="G946" s="247"/>
      <c r="H946" s="250">
        <v>2.5</v>
      </c>
      <c r="I946" s="251"/>
      <c r="J946" s="247"/>
      <c r="K946" s="247"/>
      <c r="L946" s="252"/>
      <c r="M946" s="253"/>
      <c r="N946" s="254"/>
      <c r="O946" s="254"/>
      <c r="P946" s="254"/>
      <c r="Q946" s="254"/>
      <c r="R946" s="254"/>
      <c r="S946" s="254"/>
      <c r="T946" s="255"/>
      <c r="AT946" s="256" t="s">
        <v>164</v>
      </c>
      <c r="AU946" s="256" t="s">
        <v>82</v>
      </c>
      <c r="AV946" s="12" t="s">
        <v>82</v>
      </c>
      <c r="AW946" s="12" t="s">
        <v>35</v>
      </c>
      <c r="AX946" s="12" t="s">
        <v>72</v>
      </c>
      <c r="AY946" s="256" t="s">
        <v>152</v>
      </c>
    </row>
    <row r="947" spans="2:51" s="11" customFormat="1" ht="13.5">
      <c r="B947" s="236"/>
      <c r="C947" s="237"/>
      <c r="D947" s="233" t="s">
        <v>164</v>
      </c>
      <c r="E947" s="238" t="s">
        <v>21</v>
      </c>
      <c r="F947" s="239" t="s">
        <v>303</v>
      </c>
      <c r="G947" s="237"/>
      <c r="H947" s="238" t="s">
        <v>21</v>
      </c>
      <c r="I947" s="240"/>
      <c r="J947" s="237"/>
      <c r="K947" s="237"/>
      <c r="L947" s="241"/>
      <c r="M947" s="242"/>
      <c r="N947" s="243"/>
      <c r="O947" s="243"/>
      <c r="P947" s="243"/>
      <c r="Q947" s="243"/>
      <c r="R947" s="243"/>
      <c r="S947" s="243"/>
      <c r="T947" s="244"/>
      <c r="AT947" s="245" t="s">
        <v>164</v>
      </c>
      <c r="AU947" s="245" t="s">
        <v>82</v>
      </c>
      <c r="AV947" s="11" t="s">
        <v>80</v>
      </c>
      <c r="AW947" s="11" t="s">
        <v>35</v>
      </c>
      <c r="AX947" s="11" t="s">
        <v>72</v>
      </c>
      <c r="AY947" s="245" t="s">
        <v>152</v>
      </c>
    </row>
    <row r="948" spans="2:51" s="12" customFormat="1" ht="13.5">
      <c r="B948" s="246"/>
      <c r="C948" s="247"/>
      <c r="D948" s="233" t="s">
        <v>164</v>
      </c>
      <c r="E948" s="248" t="s">
        <v>21</v>
      </c>
      <c r="F948" s="249" t="s">
        <v>304</v>
      </c>
      <c r="G948" s="247"/>
      <c r="H948" s="250">
        <v>51.3</v>
      </c>
      <c r="I948" s="251"/>
      <c r="J948" s="247"/>
      <c r="K948" s="247"/>
      <c r="L948" s="252"/>
      <c r="M948" s="253"/>
      <c r="N948" s="254"/>
      <c r="O948" s="254"/>
      <c r="P948" s="254"/>
      <c r="Q948" s="254"/>
      <c r="R948" s="254"/>
      <c r="S948" s="254"/>
      <c r="T948" s="255"/>
      <c r="AT948" s="256" t="s">
        <v>164</v>
      </c>
      <c r="AU948" s="256" t="s">
        <v>82</v>
      </c>
      <c r="AV948" s="12" t="s">
        <v>82</v>
      </c>
      <c r="AW948" s="12" t="s">
        <v>35</v>
      </c>
      <c r="AX948" s="12" t="s">
        <v>72</v>
      </c>
      <c r="AY948" s="256" t="s">
        <v>152</v>
      </c>
    </row>
    <row r="949" spans="2:51" s="12" customFormat="1" ht="13.5">
      <c r="B949" s="246"/>
      <c r="C949" s="247"/>
      <c r="D949" s="233" t="s">
        <v>164</v>
      </c>
      <c r="E949" s="248" t="s">
        <v>21</v>
      </c>
      <c r="F949" s="249" t="s">
        <v>306</v>
      </c>
      <c r="G949" s="247"/>
      <c r="H949" s="250">
        <v>2.05</v>
      </c>
      <c r="I949" s="251"/>
      <c r="J949" s="247"/>
      <c r="K949" s="247"/>
      <c r="L949" s="252"/>
      <c r="M949" s="253"/>
      <c r="N949" s="254"/>
      <c r="O949" s="254"/>
      <c r="P949" s="254"/>
      <c r="Q949" s="254"/>
      <c r="R949" s="254"/>
      <c r="S949" s="254"/>
      <c r="T949" s="255"/>
      <c r="AT949" s="256" t="s">
        <v>164</v>
      </c>
      <c r="AU949" s="256" t="s">
        <v>82</v>
      </c>
      <c r="AV949" s="12" t="s">
        <v>82</v>
      </c>
      <c r="AW949" s="12" t="s">
        <v>35</v>
      </c>
      <c r="AX949" s="12" t="s">
        <v>72</v>
      </c>
      <c r="AY949" s="256" t="s">
        <v>152</v>
      </c>
    </row>
    <row r="950" spans="2:51" s="11" customFormat="1" ht="13.5">
      <c r="B950" s="236"/>
      <c r="C950" s="237"/>
      <c r="D950" s="233" t="s">
        <v>164</v>
      </c>
      <c r="E950" s="238" t="s">
        <v>21</v>
      </c>
      <c r="F950" s="239" t="s">
        <v>307</v>
      </c>
      <c r="G950" s="237"/>
      <c r="H950" s="238" t="s">
        <v>21</v>
      </c>
      <c r="I950" s="240"/>
      <c r="J950" s="237"/>
      <c r="K950" s="237"/>
      <c r="L950" s="241"/>
      <c r="M950" s="242"/>
      <c r="N950" s="243"/>
      <c r="O950" s="243"/>
      <c r="P950" s="243"/>
      <c r="Q950" s="243"/>
      <c r="R950" s="243"/>
      <c r="S950" s="243"/>
      <c r="T950" s="244"/>
      <c r="AT950" s="245" t="s">
        <v>164</v>
      </c>
      <c r="AU950" s="245" t="s">
        <v>82</v>
      </c>
      <c r="AV950" s="11" t="s">
        <v>80</v>
      </c>
      <c r="AW950" s="11" t="s">
        <v>35</v>
      </c>
      <c r="AX950" s="11" t="s">
        <v>72</v>
      </c>
      <c r="AY950" s="245" t="s">
        <v>152</v>
      </c>
    </row>
    <row r="951" spans="2:51" s="12" customFormat="1" ht="13.5">
      <c r="B951" s="246"/>
      <c r="C951" s="247"/>
      <c r="D951" s="233" t="s">
        <v>164</v>
      </c>
      <c r="E951" s="248" t="s">
        <v>21</v>
      </c>
      <c r="F951" s="249" t="s">
        <v>308</v>
      </c>
      <c r="G951" s="247"/>
      <c r="H951" s="250">
        <v>36.04</v>
      </c>
      <c r="I951" s="251"/>
      <c r="J951" s="247"/>
      <c r="K951" s="247"/>
      <c r="L951" s="252"/>
      <c r="M951" s="253"/>
      <c r="N951" s="254"/>
      <c r="O951" s="254"/>
      <c r="P951" s="254"/>
      <c r="Q951" s="254"/>
      <c r="R951" s="254"/>
      <c r="S951" s="254"/>
      <c r="T951" s="255"/>
      <c r="AT951" s="256" t="s">
        <v>164</v>
      </c>
      <c r="AU951" s="256" t="s">
        <v>82</v>
      </c>
      <c r="AV951" s="12" t="s">
        <v>82</v>
      </c>
      <c r="AW951" s="12" t="s">
        <v>35</v>
      </c>
      <c r="AX951" s="12" t="s">
        <v>72</v>
      </c>
      <c r="AY951" s="256" t="s">
        <v>152</v>
      </c>
    </row>
    <row r="952" spans="2:51" s="11" customFormat="1" ht="13.5">
      <c r="B952" s="236"/>
      <c r="C952" s="237"/>
      <c r="D952" s="233" t="s">
        <v>164</v>
      </c>
      <c r="E952" s="238" t="s">
        <v>21</v>
      </c>
      <c r="F952" s="239" t="s">
        <v>209</v>
      </c>
      <c r="G952" s="237"/>
      <c r="H952" s="238" t="s">
        <v>21</v>
      </c>
      <c r="I952" s="240"/>
      <c r="J952" s="237"/>
      <c r="K952" s="237"/>
      <c r="L952" s="241"/>
      <c r="M952" s="242"/>
      <c r="N952" s="243"/>
      <c r="O952" s="243"/>
      <c r="P952" s="243"/>
      <c r="Q952" s="243"/>
      <c r="R952" s="243"/>
      <c r="S952" s="243"/>
      <c r="T952" s="244"/>
      <c r="AT952" s="245" t="s">
        <v>164</v>
      </c>
      <c r="AU952" s="245" t="s">
        <v>82</v>
      </c>
      <c r="AV952" s="11" t="s">
        <v>80</v>
      </c>
      <c r="AW952" s="11" t="s">
        <v>35</v>
      </c>
      <c r="AX952" s="11" t="s">
        <v>72</v>
      </c>
      <c r="AY952" s="245" t="s">
        <v>152</v>
      </c>
    </row>
    <row r="953" spans="2:51" s="12" customFormat="1" ht="13.5">
      <c r="B953" s="246"/>
      <c r="C953" s="247"/>
      <c r="D953" s="233" t="s">
        <v>164</v>
      </c>
      <c r="E953" s="248" t="s">
        <v>21</v>
      </c>
      <c r="F953" s="249" t="s">
        <v>310</v>
      </c>
      <c r="G953" s="247"/>
      <c r="H953" s="250">
        <v>121.268</v>
      </c>
      <c r="I953" s="251"/>
      <c r="J953" s="247"/>
      <c r="K953" s="247"/>
      <c r="L953" s="252"/>
      <c r="M953" s="253"/>
      <c r="N953" s="254"/>
      <c r="O953" s="254"/>
      <c r="P953" s="254"/>
      <c r="Q953" s="254"/>
      <c r="R953" s="254"/>
      <c r="S953" s="254"/>
      <c r="T953" s="255"/>
      <c r="AT953" s="256" t="s">
        <v>164</v>
      </c>
      <c r="AU953" s="256" t="s">
        <v>82</v>
      </c>
      <c r="AV953" s="12" t="s">
        <v>82</v>
      </c>
      <c r="AW953" s="12" t="s">
        <v>35</v>
      </c>
      <c r="AX953" s="12" t="s">
        <v>72</v>
      </c>
      <c r="AY953" s="256" t="s">
        <v>152</v>
      </c>
    </row>
    <row r="954" spans="2:51" s="12" customFormat="1" ht="13.5">
      <c r="B954" s="246"/>
      <c r="C954" s="247"/>
      <c r="D954" s="233" t="s">
        <v>164</v>
      </c>
      <c r="E954" s="248" t="s">
        <v>21</v>
      </c>
      <c r="F954" s="249" t="s">
        <v>312</v>
      </c>
      <c r="G954" s="247"/>
      <c r="H954" s="250">
        <v>2.3</v>
      </c>
      <c r="I954" s="251"/>
      <c r="J954" s="247"/>
      <c r="K954" s="247"/>
      <c r="L954" s="252"/>
      <c r="M954" s="253"/>
      <c r="N954" s="254"/>
      <c r="O954" s="254"/>
      <c r="P954" s="254"/>
      <c r="Q954" s="254"/>
      <c r="R954" s="254"/>
      <c r="S954" s="254"/>
      <c r="T954" s="255"/>
      <c r="AT954" s="256" t="s">
        <v>164</v>
      </c>
      <c r="AU954" s="256" t="s">
        <v>82</v>
      </c>
      <c r="AV954" s="12" t="s">
        <v>82</v>
      </c>
      <c r="AW954" s="12" t="s">
        <v>35</v>
      </c>
      <c r="AX954" s="12" t="s">
        <v>72</v>
      </c>
      <c r="AY954" s="256" t="s">
        <v>152</v>
      </c>
    </row>
    <row r="955" spans="2:51" s="12" customFormat="1" ht="13.5">
      <c r="B955" s="246"/>
      <c r="C955" s="247"/>
      <c r="D955" s="233" t="s">
        <v>164</v>
      </c>
      <c r="E955" s="248" t="s">
        <v>21</v>
      </c>
      <c r="F955" s="249" t="s">
        <v>313</v>
      </c>
      <c r="G955" s="247"/>
      <c r="H955" s="250">
        <v>81.21</v>
      </c>
      <c r="I955" s="251"/>
      <c r="J955" s="247"/>
      <c r="K955" s="247"/>
      <c r="L955" s="252"/>
      <c r="M955" s="253"/>
      <c r="N955" s="254"/>
      <c r="O955" s="254"/>
      <c r="P955" s="254"/>
      <c r="Q955" s="254"/>
      <c r="R955" s="254"/>
      <c r="S955" s="254"/>
      <c r="T955" s="255"/>
      <c r="AT955" s="256" t="s">
        <v>164</v>
      </c>
      <c r="AU955" s="256" t="s">
        <v>82</v>
      </c>
      <c r="AV955" s="12" t="s">
        <v>82</v>
      </c>
      <c r="AW955" s="12" t="s">
        <v>35</v>
      </c>
      <c r="AX955" s="12" t="s">
        <v>72</v>
      </c>
      <c r="AY955" s="256" t="s">
        <v>152</v>
      </c>
    </row>
    <row r="956" spans="2:51" s="12" customFormat="1" ht="13.5">
      <c r="B956" s="246"/>
      <c r="C956" s="247"/>
      <c r="D956" s="233" t="s">
        <v>164</v>
      </c>
      <c r="E956" s="248" t="s">
        <v>21</v>
      </c>
      <c r="F956" s="249" t="s">
        <v>312</v>
      </c>
      <c r="G956" s="247"/>
      <c r="H956" s="250">
        <v>2.3</v>
      </c>
      <c r="I956" s="251"/>
      <c r="J956" s="247"/>
      <c r="K956" s="247"/>
      <c r="L956" s="252"/>
      <c r="M956" s="253"/>
      <c r="N956" s="254"/>
      <c r="O956" s="254"/>
      <c r="P956" s="254"/>
      <c r="Q956" s="254"/>
      <c r="R956" s="254"/>
      <c r="S956" s="254"/>
      <c r="T956" s="255"/>
      <c r="AT956" s="256" t="s">
        <v>164</v>
      </c>
      <c r="AU956" s="256" t="s">
        <v>82</v>
      </c>
      <c r="AV956" s="12" t="s">
        <v>82</v>
      </c>
      <c r="AW956" s="12" t="s">
        <v>35</v>
      </c>
      <c r="AX956" s="12" t="s">
        <v>72</v>
      </c>
      <c r="AY956" s="256" t="s">
        <v>152</v>
      </c>
    </row>
    <row r="957" spans="2:51" s="12" customFormat="1" ht="13.5">
      <c r="B957" s="246"/>
      <c r="C957" s="247"/>
      <c r="D957" s="233" t="s">
        <v>164</v>
      </c>
      <c r="E957" s="248" t="s">
        <v>21</v>
      </c>
      <c r="F957" s="249" t="s">
        <v>315</v>
      </c>
      <c r="G957" s="247"/>
      <c r="H957" s="250">
        <v>198.618</v>
      </c>
      <c r="I957" s="251"/>
      <c r="J957" s="247"/>
      <c r="K957" s="247"/>
      <c r="L957" s="252"/>
      <c r="M957" s="253"/>
      <c r="N957" s="254"/>
      <c r="O957" s="254"/>
      <c r="P957" s="254"/>
      <c r="Q957" s="254"/>
      <c r="R957" s="254"/>
      <c r="S957" s="254"/>
      <c r="T957" s="255"/>
      <c r="AT957" s="256" t="s">
        <v>164</v>
      </c>
      <c r="AU957" s="256" t="s">
        <v>82</v>
      </c>
      <c r="AV957" s="12" t="s">
        <v>82</v>
      </c>
      <c r="AW957" s="12" t="s">
        <v>35</v>
      </c>
      <c r="AX957" s="12" t="s">
        <v>72</v>
      </c>
      <c r="AY957" s="256" t="s">
        <v>152</v>
      </c>
    </row>
    <row r="958" spans="2:51" s="11" customFormat="1" ht="13.5">
      <c r="B958" s="236"/>
      <c r="C958" s="237"/>
      <c r="D958" s="233" t="s">
        <v>164</v>
      </c>
      <c r="E958" s="238" t="s">
        <v>21</v>
      </c>
      <c r="F958" s="239" t="s">
        <v>317</v>
      </c>
      <c r="G958" s="237"/>
      <c r="H958" s="238" t="s">
        <v>21</v>
      </c>
      <c r="I958" s="240"/>
      <c r="J958" s="237"/>
      <c r="K958" s="237"/>
      <c r="L958" s="241"/>
      <c r="M958" s="242"/>
      <c r="N958" s="243"/>
      <c r="O958" s="243"/>
      <c r="P958" s="243"/>
      <c r="Q958" s="243"/>
      <c r="R958" s="243"/>
      <c r="S958" s="243"/>
      <c r="T958" s="244"/>
      <c r="AT958" s="245" t="s">
        <v>164</v>
      </c>
      <c r="AU958" s="245" t="s">
        <v>82</v>
      </c>
      <c r="AV958" s="11" t="s">
        <v>80</v>
      </c>
      <c r="AW958" s="11" t="s">
        <v>35</v>
      </c>
      <c r="AX958" s="11" t="s">
        <v>72</v>
      </c>
      <c r="AY958" s="245" t="s">
        <v>152</v>
      </c>
    </row>
    <row r="959" spans="2:51" s="12" customFormat="1" ht="13.5">
      <c r="B959" s="246"/>
      <c r="C959" s="247"/>
      <c r="D959" s="233" t="s">
        <v>164</v>
      </c>
      <c r="E959" s="248" t="s">
        <v>21</v>
      </c>
      <c r="F959" s="249" t="s">
        <v>318</v>
      </c>
      <c r="G959" s="247"/>
      <c r="H959" s="250">
        <v>18.285</v>
      </c>
      <c r="I959" s="251"/>
      <c r="J959" s="247"/>
      <c r="K959" s="247"/>
      <c r="L959" s="252"/>
      <c r="M959" s="253"/>
      <c r="N959" s="254"/>
      <c r="O959" s="254"/>
      <c r="P959" s="254"/>
      <c r="Q959" s="254"/>
      <c r="R959" s="254"/>
      <c r="S959" s="254"/>
      <c r="T959" s="255"/>
      <c r="AT959" s="256" t="s">
        <v>164</v>
      </c>
      <c r="AU959" s="256" t="s">
        <v>82</v>
      </c>
      <c r="AV959" s="12" t="s">
        <v>82</v>
      </c>
      <c r="AW959" s="12" t="s">
        <v>35</v>
      </c>
      <c r="AX959" s="12" t="s">
        <v>72</v>
      </c>
      <c r="AY959" s="256" t="s">
        <v>152</v>
      </c>
    </row>
    <row r="960" spans="2:51" s="11" customFormat="1" ht="13.5">
      <c r="B960" s="236"/>
      <c r="C960" s="237"/>
      <c r="D960" s="233" t="s">
        <v>164</v>
      </c>
      <c r="E960" s="238" t="s">
        <v>21</v>
      </c>
      <c r="F960" s="239" t="s">
        <v>319</v>
      </c>
      <c r="G960" s="237"/>
      <c r="H960" s="238" t="s">
        <v>21</v>
      </c>
      <c r="I960" s="240"/>
      <c r="J960" s="237"/>
      <c r="K960" s="237"/>
      <c r="L960" s="241"/>
      <c r="M960" s="242"/>
      <c r="N960" s="243"/>
      <c r="O960" s="243"/>
      <c r="P960" s="243"/>
      <c r="Q960" s="243"/>
      <c r="R960" s="243"/>
      <c r="S960" s="243"/>
      <c r="T960" s="244"/>
      <c r="AT960" s="245" t="s">
        <v>164</v>
      </c>
      <c r="AU960" s="245" t="s">
        <v>82</v>
      </c>
      <c r="AV960" s="11" t="s">
        <v>80</v>
      </c>
      <c r="AW960" s="11" t="s">
        <v>35</v>
      </c>
      <c r="AX960" s="11" t="s">
        <v>72</v>
      </c>
      <c r="AY960" s="245" t="s">
        <v>152</v>
      </c>
    </row>
    <row r="961" spans="2:51" s="12" customFormat="1" ht="13.5">
      <c r="B961" s="246"/>
      <c r="C961" s="247"/>
      <c r="D961" s="233" t="s">
        <v>164</v>
      </c>
      <c r="E961" s="248" t="s">
        <v>21</v>
      </c>
      <c r="F961" s="249" t="s">
        <v>320</v>
      </c>
      <c r="G961" s="247"/>
      <c r="H961" s="250">
        <v>45</v>
      </c>
      <c r="I961" s="251"/>
      <c r="J961" s="247"/>
      <c r="K961" s="247"/>
      <c r="L961" s="252"/>
      <c r="M961" s="253"/>
      <c r="N961" s="254"/>
      <c r="O961" s="254"/>
      <c r="P961" s="254"/>
      <c r="Q961" s="254"/>
      <c r="R961" s="254"/>
      <c r="S961" s="254"/>
      <c r="T961" s="255"/>
      <c r="AT961" s="256" t="s">
        <v>164</v>
      </c>
      <c r="AU961" s="256" t="s">
        <v>82</v>
      </c>
      <c r="AV961" s="12" t="s">
        <v>82</v>
      </c>
      <c r="AW961" s="12" t="s">
        <v>35</v>
      </c>
      <c r="AX961" s="12" t="s">
        <v>72</v>
      </c>
      <c r="AY961" s="256" t="s">
        <v>152</v>
      </c>
    </row>
    <row r="962" spans="2:51" s="12" customFormat="1" ht="13.5">
      <c r="B962" s="246"/>
      <c r="C962" s="247"/>
      <c r="D962" s="233" t="s">
        <v>164</v>
      </c>
      <c r="E962" s="248" t="s">
        <v>21</v>
      </c>
      <c r="F962" s="249" t="s">
        <v>322</v>
      </c>
      <c r="G962" s="247"/>
      <c r="H962" s="250">
        <v>1.5</v>
      </c>
      <c r="I962" s="251"/>
      <c r="J962" s="247"/>
      <c r="K962" s="247"/>
      <c r="L962" s="252"/>
      <c r="M962" s="253"/>
      <c r="N962" s="254"/>
      <c r="O962" s="254"/>
      <c r="P962" s="254"/>
      <c r="Q962" s="254"/>
      <c r="R962" s="254"/>
      <c r="S962" s="254"/>
      <c r="T962" s="255"/>
      <c r="AT962" s="256" t="s">
        <v>164</v>
      </c>
      <c r="AU962" s="256" t="s">
        <v>82</v>
      </c>
      <c r="AV962" s="12" t="s">
        <v>82</v>
      </c>
      <c r="AW962" s="12" t="s">
        <v>35</v>
      </c>
      <c r="AX962" s="12" t="s">
        <v>72</v>
      </c>
      <c r="AY962" s="256" t="s">
        <v>152</v>
      </c>
    </row>
    <row r="963" spans="2:51" s="11" customFormat="1" ht="13.5">
      <c r="B963" s="236"/>
      <c r="C963" s="237"/>
      <c r="D963" s="233" t="s">
        <v>164</v>
      </c>
      <c r="E963" s="238" t="s">
        <v>21</v>
      </c>
      <c r="F963" s="239" t="s">
        <v>323</v>
      </c>
      <c r="G963" s="237"/>
      <c r="H963" s="238" t="s">
        <v>21</v>
      </c>
      <c r="I963" s="240"/>
      <c r="J963" s="237"/>
      <c r="K963" s="237"/>
      <c r="L963" s="241"/>
      <c r="M963" s="242"/>
      <c r="N963" s="243"/>
      <c r="O963" s="243"/>
      <c r="P963" s="243"/>
      <c r="Q963" s="243"/>
      <c r="R963" s="243"/>
      <c r="S963" s="243"/>
      <c r="T963" s="244"/>
      <c r="AT963" s="245" t="s">
        <v>164</v>
      </c>
      <c r="AU963" s="245" t="s">
        <v>82</v>
      </c>
      <c r="AV963" s="11" t="s">
        <v>80</v>
      </c>
      <c r="AW963" s="11" t="s">
        <v>35</v>
      </c>
      <c r="AX963" s="11" t="s">
        <v>72</v>
      </c>
      <c r="AY963" s="245" t="s">
        <v>152</v>
      </c>
    </row>
    <row r="964" spans="2:51" s="12" customFormat="1" ht="13.5">
      <c r="B964" s="246"/>
      <c r="C964" s="247"/>
      <c r="D964" s="233" t="s">
        <v>164</v>
      </c>
      <c r="E964" s="248" t="s">
        <v>21</v>
      </c>
      <c r="F964" s="249" t="s">
        <v>324</v>
      </c>
      <c r="G964" s="247"/>
      <c r="H964" s="250">
        <v>44.4</v>
      </c>
      <c r="I964" s="251"/>
      <c r="J964" s="247"/>
      <c r="K964" s="247"/>
      <c r="L964" s="252"/>
      <c r="M964" s="253"/>
      <c r="N964" s="254"/>
      <c r="O964" s="254"/>
      <c r="P964" s="254"/>
      <c r="Q964" s="254"/>
      <c r="R964" s="254"/>
      <c r="S964" s="254"/>
      <c r="T964" s="255"/>
      <c r="AT964" s="256" t="s">
        <v>164</v>
      </c>
      <c r="AU964" s="256" t="s">
        <v>82</v>
      </c>
      <c r="AV964" s="12" t="s">
        <v>82</v>
      </c>
      <c r="AW964" s="12" t="s">
        <v>35</v>
      </c>
      <c r="AX964" s="12" t="s">
        <v>72</v>
      </c>
      <c r="AY964" s="256" t="s">
        <v>152</v>
      </c>
    </row>
    <row r="965" spans="2:51" s="12" customFormat="1" ht="13.5">
      <c r="B965" s="246"/>
      <c r="C965" s="247"/>
      <c r="D965" s="233" t="s">
        <v>164</v>
      </c>
      <c r="E965" s="248" t="s">
        <v>21</v>
      </c>
      <c r="F965" s="249" t="s">
        <v>322</v>
      </c>
      <c r="G965" s="247"/>
      <c r="H965" s="250">
        <v>1.5</v>
      </c>
      <c r="I965" s="251"/>
      <c r="J965" s="247"/>
      <c r="K965" s="247"/>
      <c r="L965" s="252"/>
      <c r="M965" s="253"/>
      <c r="N965" s="254"/>
      <c r="O965" s="254"/>
      <c r="P965" s="254"/>
      <c r="Q965" s="254"/>
      <c r="R965" s="254"/>
      <c r="S965" s="254"/>
      <c r="T965" s="255"/>
      <c r="AT965" s="256" t="s">
        <v>164</v>
      </c>
      <c r="AU965" s="256" t="s">
        <v>82</v>
      </c>
      <c r="AV965" s="12" t="s">
        <v>82</v>
      </c>
      <c r="AW965" s="12" t="s">
        <v>35</v>
      </c>
      <c r="AX965" s="12" t="s">
        <v>72</v>
      </c>
      <c r="AY965" s="256" t="s">
        <v>152</v>
      </c>
    </row>
    <row r="966" spans="2:51" s="11" customFormat="1" ht="13.5">
      <c r="B966" s="236"/>
      <c r="C966" s="237"/>
      <c r="D966" s="233" t="s">
        <v>164</v>
      </c>
      <c r="E966" s="238" t="s">
        <v>21</v>
      </c>
      <c r="F966" s="239" t="s">
        <v>325</v>
      </c>
      <c r="G966" s="237"/>
      <c r="H966" s="238" t="s">
        <v>21</v>
      </c>
      <c r="I966" s="240"/>
      <c r="J966" s="237"/>
      <c r="K966" s="237"/>
      <c r="L966" s="241"/>
      <c r="M966" s="242"/>
      <c r="N966" s="243"/>
      <c r="O966" s="243"/>
      <c r="P966" s="243"/>
      <c r="Q966" s="243"/>
      <c r="R966" s="243"/>
      <c r="S966" s="243"/>
      <c r="T966" s="244"/>
      <c r="AT966" s="245" t="s">
        <v>164</v>
      </c>
      <c r="AU966" s="245" t="s">
        <v>82</v>
      </c>
      <c r="AV966" s="11" t="s">
        <v>80</v>
      </c>
      <c r="AW966" s="11" t="s">
        <v>35</v>
      </c>
      <c r="AX966" s="11" t="s">
        <v>72</v>
      </c>
      <c r="AY966" s="245" t="s">
        <v>152</v>
      </c>
    </row>
    <row r="967" spans="2:51" s="12" customFormat="1" ht="13.5">
      <c r="B967" s="246"/>
      <c r="C967" s="247"/>
      <c r="D967" s="233" t="s">
        <v>164</v>
      </c>
      <c r="E967" s="248" t="s">
        <v>21</v>
      </c>
      <c r="F967" s="249" t="s">
        <v>326</v>
      </c>
      <c r="G967" s="247"/>
      <c r="H967" s="250">
        <v>57.72</v>
      </c>
      <c r="I967" s="251"/>
      <c r="J967" s="247"/>
      <c r="K967" s="247"/>
      <c r="L967" s="252"/>
      <c r="M967" s="253"/>
      <c r="N967" s="254"/>
      <c r="O967" s="254"/>
      <c r="P967" s="254"/>
      <c r="Q967" s="254"/>
      <c r="R967" s="254"/>
      <c r="S967" s="254"/>
      <c r="T967" s="255"/>
      <c r="AT967" s="256" t="s">
        <v>164</v>
      </c>
      <c r="AU967" s="256" t="s">
        <v>82</v>
      </c>
      <c r="AV967" s="12" t="s">
        <v>82</v>
      </c>
      <c r="AW967" s="12" t="s">
        <v>35</v>
      </c>
      <c r="AX967" s="12" t="s">
        <v>72</v>
      </c>
      <c r="AY967" s="256" t="s">
        <v>152</v>
      </c>
    </row>
    <row r="968" spans="2:51" s="12" customFormat="1" ht="13.5">
      <c r="B968" s="246"/>
      <c r="C968" s="247"/>
      <c r="D968" s="233" t="s">
        <v>164</v>
      </c>
      <c r="E968" s="248" t="s">
        <v>21</v>
      </c>
      <c r="F968" s="249" t="s">
        <v>328</v>
      </c>
      <c r="G968" s="247"/>
      <c r="H968" s="250">
        <v>1.2</v>
      </c>
      <c r="I968" s="251"/>
      <c r="J968" s="247"/>
      <c r="K968" s="247"/>
      <c r="L968" s="252"/>
      <c r="M968" s="253"/>
      <c r="N968" s="254"/>
      <c r="O968" s="254"/>
      <c r="P968" s="254"/>
      <c r="Q968" s="254"/>
      <c r="R968" s="254"/>
      <c r="S968" s="254"/>
      <c r="T968" s="255"/>
      <c r="AT968" s="256" t="s">
        <v>164</v>
      </c>
      <c r="AU968" s="256" t="s">
        <v>82</v>
      </c>
      <c r="AV968" s="12" t="s">
        <v>82</v>
      </c>
      <c r="AW968" s="12" t="s">
        <v>35</v>
      </c>
      <c r="AX968" s="12" t="s">
        <v>72</v>
      </c>
      <c r="AY968" s="256" t="s">
        <v>152</v>
      </c>
    </row>
    <row r="969" spans="2:51" s="11" customFormat="1" ht="13.5">
      <c r="B969" s="236"/>
      <c r="C969" s="237"/>
      <c r="D969" s="233" t="s">
        <v>164</v>
      </c>
      <c r="E969" s="238" t="s">
        <v>21</v>
      </c>
      <c r="F969" s="239" t="s">
        <v>329</v>
      </c>
      <c r="G969" s="237"/>
      <c r="H969" s="238" t="s">
        <v>21</v>
      </c>
      <c r="I969" s="240"/>
      <c r="J969" s="237"/>
      <c r="K969" s="237"/>
      <c r="L969" s="241"/>
      <c r="M969" s="242"/>
      <c r="N969" s="243"/>
      <c r="O969" s="243"/>
      <c r="P969" s="243"/>
      <c r="Q969" s="243"/>
      <c r="R969" s="243"/>
      <c r="S969" s="243"/>
      <c r="T969" s="244"/>
      <c r="AT969" s="245" t="s">
        <v>164</v>
      </c>
      <c r="AU969" s="245" t="s">
        <v>82</v>
      </c>
      <c r="AV969" s="11" t="s">
        <v>80</v>
      </c>
      <c r="AW969" s="11" t="s">
        <v>35</v>
      </c>
      <c r="AX969" s="11" t="s">
        <v>72</v>
      </c>
      <c r="AY969" s="245" t="s">
        <v>152</v>
      </c>
    </row>
    <row r="970" spans="2:51" s="12" customFormat="1" ht="13.5">
      <c r="B970" s="246"/>
      <c r="C970" s="247"/>
      <c r="D970" s="233" t="s">
        <v>164</v>
      </c>
      <c r="E970" s="248" t="s">
        <v>21</v>
      </c>
      <c r="F970" s="249" t="s">
        <v>330</v>
      </c>
      <c r="G970" s="247"/>
      <c r="H970" s="250">
        <v>77.4</v>
      </c>
      <c r="I970" s="251"/>
      <c r="J970" s="247"/>
      <c r="K970" s="247"/>
      <c r="L970" s="252"/>
      <c r="M970" s="253"/>
      <c r="N970" s="254"/>
      <c r="O970" s="254"/>
      <c r="P970" s="254"/>
      <c r="Q970" s="254"/>
      <c r="R970" s="254"/>
      <c r="S970" s="254"/>
      <c r="T970" s="255"/>
      <c r="AT970" s="256" t="s">
        <v>164</v>
      </c>
      <c r="AU970" s="256" t="s">
        <v>82</v>
      </c>
      <c r="AV970" s="12" t="s">
        <v>82</v>
      </c>
      <c r="AW970" s="12" t="s">
        <v>35</v>
      </c>
      <c r="AX970" s="12" t="s">
        <v>72</v>
      </c>
      <c r="AY970" s="256" t="s">
        <v>152</v>
      </c>
    </row>
    <row r="971" spans="2:51" s="12" customFormat="1" ht="13.5">
      <c r="B971" s="246"/>
      <c r="C971" s="247"/>
      <c r="D971" s="233" t="s">
        <v>164</v>
      </c>
      <c r="E971" s="248" t="s">
        <v>21</v>
      </c>
      <c r="F971" s="249" t="s">
        <v>322</v>
      </c>
      <c r="G971" s="247"/>
      <c r="H971" s="250">
        <v>1.5</v>
      </c>
      <c r="I971" s="251"/>
      <c r="J971" s="247"/>
      <c r="K971" s="247"/>
      <c r="L971" s="252"/>
      <c r="M971" s="253"/>
      <c r="N971" s="254"/>
      <c r="O971" s="254"/>
      <c r="P971" s="254"/>
      <c r="Q971" s="254"/>
      <c r="R971" s="254"/>
      <c r="S971" s="254"/>
      <c r="T971" s="255"/>
      <c r="AT971" s="256" t="s">
        <v>164</v>
      </c>
      <c r="AU971" s="256" t="s">
        <v>82</v>
      </c>
      <c r="AV971" s="12" t="s">
        <v>82</v>
      </c>
      <c r="AW971" s="12" t="s">
        <v>35</v>
      </c>
      <c r="AX971" s="12" t="s">
        <v>72</v>
      </c>
      <c r="AY971" s="256" t="s">
        <v>152</v>
      </c>
    </row>
    <row r="972" spans="2:51" s="11" customFormat="1" ht="13.5">
      <c r="B972" s="236"/>
      <c r="C972" s="237"/>
      <c r="D972" s="233" t="s">
        <v>164</v>
      </c>
      <c r="E972" s="238" t="s">
        <v>21</v>
      </c>
      <c r="F972" s="239" t="s">
        <v>332</v>
      </c>
      <c r="G972" s="237"/>
      <c r="H972" s="238" t="s">
        <v>21</v>
      </c>
      <c r="I972" s="240"/>
      <c r="J972" s="237"/>
      <c r="K972" s="237"/>
      <c r="L972" s="241"/>
      <c r="M972" s="242"/>
      <c r="N972" s="243"/>
      <c r="O972" s="243"/>
      <c r="P972" s="243"/>
      <c r="Q972" s="243"/>
      <c r="R972" s="243"/>
      <c r="S972" s="243"/>
      <c r="T972" s="244"/>
      <c r="AT972" s="245" t="s">
        <v>164</v>
      </c>
      <c r="AU972" s="245" t="s">
        <v>82</v>
      </c>
      <c r="AV972" s="11" t="s">
        <v>80</v>
      </c>
      <c r="AW972" s="11" t="s">
        <v>35</v>
      </c>
      <c r="AX972" s="11" t="s">
        <v>72</v>
      </c>
      <c r="AY972" s="245" t="s">
        <v>152</v>
      </c>
    </row>
    <row r="973" spans="2:51" s="12" customFormat="1" ht="13.5">
      <c r="B973" s="246"/>
      <c r="C973" s="247"/>
      <c r="D973" s="233" t="s">
        <v>164</v>
      </c>
      <c r="E973" s="248" t="s">
        <v>21</v>
      </c>
      <c r="F973" s="249" t="s">
        <v>333</v>
      </c>
      <c r="G973" s="247"/>
      <c r="H973" s="250">
        <v>79.8</v>
      </c>
      <c r="I973" s="251"/>
      <c r="J973" s="247"/>
      <c r="K973" s="247"/>
      <c r="L973" s="252"/>
      <c r="M973" s="253"/>
      <c r="N973" s="254"/>
      <c r="O973" s="254"/>
      <c r="P973" s="254"/>
      <c r="Q973" s="254"/>
      <c r="R973" s="254"/>
      <c r="S973" s="254"/>
      <c r="T973" s="255"/>
      <c r="AT973" s="256" t="s">
        <v>164</v>
      </c>
      <c r="AU973" s="256" t="s">
        <v>82</v>
      </c>
      <c r="AV973" s="12" t="s">
        <v>82</v>
      </c>
      <c r="AW973" s="12" t="s">
        <v>35</v>
      </c>
      <c r="AX973" s="12" t="s">
        <v>72</v>
      </c>
      <c r="AY973" s="256" t="s">
        <v>152</v>
      </c>
    </row>
    <row r="974" spans="2:51" s="12" customFormat="1" ht="13.5">
      <c r="B974" s="246"/>
      <c r="C974" s="247"/>
      <c r="D974" s="233" t="s">
        <v>164</v>
      </c>
      <c r="E974" s="248" t="s">
        <v>21</v>
      </c>
      <c r="F974" s="249" t="s">
        <v>322</v>
      </c>
      <c r="G974" s="247"/>
      <c r="H974" s="250">
        <v>1.5</v>
      </c>
      <c r="I974" s="251"/>
      <c r="J974" s="247"/>
      <c r="K974" s="247"/>
      <c r="L974" s="252"/>
      <c r="M974" s="253"/>
      <c r="N974" s="254"/>
      <c r="O974" s="254"/>
      <c r="P974" s="254"/>
      <c r="Q974" s="254"/>
      <c r="R974" s="254"/>
      <c r="S974" s="254"/>
      <c r="T974" s="255"/>
      <c r="AT974" s="256" t="s">
        <v>164</v>
      </c>
      <c r="AU974" s="256" t="s">
        <v>82</v>
      </c>
      <c r="AV974" s="12" t="s">
        <v>82</v>
      </c>
      <c r="AW974" s="12" t="s">
        <v>35</v>
      </c>
      <c r="AX974" s="12" t="s">
        <v>72</v>
      </c>
      <c r="AY974" s="256" t="s">
        <v>152</v>
      </c>
    </row>
    <row r="975" spans="2:51" s="11" customFormat="1" ht="13.5">
      <c r="B975" s="236"/>
      <c r="C975" s="237"/>
      <c r="D975" s="233" t="s">
        <v>164</v>
      </c>
      <c r="E975" s="238" t="s">
        <v>21</v>
      </c>
      <c r="F975" s="239" t="s">
        <v>334</v>
      </c>
      <c r="G975" s="237"/>
      <c r="H975" s="238" t="s">
        <v>21</v>
      </c>
      <c r="I975" s="240"/>
      <c r="J975" s="237"/>
      <c r="K975" s="237"/>
      <c r="L975" s="241"/>
      <c r="M975" s="242"/>
      <c r="N975" s="243"/>
      <c r="O975" s="243"/>
      <c r="P975" s="243"/>
      <c r="Q975" s="243"/>
      <c r="R975" s="243"/>
      <c r="S975" s="243"/>
      <c r="T975" s="244"/>
      <c r="AT975" s="245" t="s">
        <v>164</v>
      </c>
      <c r="AU975" s="245" t="s">
        <v>82</v>
      </c>
      <c r="AV975" s="11" t="s">
        <v>80</v>
      </c>
      <c r="AW975" s="11" t="s">
        <v>35</v>
      </c>
      <c r="AX975" s="11" t="s">
        <v>72</v>
      </c>
      <c r="AY975" s="245" t="s">
        <v>152</v>
      </c>
    </row>
    <row r="976" spans="2:51" s="12" customFormat="1" ht="13.5">
      <c r="B976" s="246"/>
      <c r="C976" s="247"/>
      <c r="D976" s="233" t="s">
        <v>164</v>
      </c>
      <c r="E976" s="248" t="s">
        <v>21</v>
      </c>
      <c r="F976" s="249" t="s">
        <v>335</v>
      </c>
      <c r="G976" s="247"/>
      <c r="H976" s="250">
        <v>26.724</v>
      </c>
      <c r="I976" s="251"/>
      <c r="J976" s="247"/>
      <c r="K976" s="247"/>
      <c r="L976" s="252"/>
      <c r="M976" s="253"/>
      <c r="N976" s="254"/>
      <c r="O976" s="254"/>
      <c r="P976" s="254"/>
      <c r="Q976" s="254"/>
      <c r="R976" s="254"/>
      <c r="S976" s="254"/>
      <c r="T976" s="255"/>
      <c r="AT976" s="256" t="s">
        <v>164</v>
      </c>
      <c r="AU976" s="256" t="s">
        <v>82</v>
      </c>
      <c r="AV976" s="12" t="s">
        <v>82</v>
      </c>
      <c r="AW976" s="12" t="s">
        <v>35</v>
      </c>
      <c r="AX976" s="12" t="s">
        <v>72</v>
      </c>
      <c r="AY976" s="256" t="s">
        <v>152</v>
      </c>
    </row>
    <row r="977" spans="2:51" s="11" customFormat="1" ht="13.5">
      <c r="B977" s="236"/>
      <c r="C977" s="237"/>
      <c r="D977" s="233" t="s">
        <v>164</v>
      </c>
      <c r="E977" s="238" t="s">
        <v>21</v>
      </c>
      <c r="F977" s="239" t="s">
        <v>337</v>
      </c>
      <c r="G977" s="237"/>
      <c r="H977" s="238" t="s">
        <v>21</v>
      </c>
      <c r="I977" s="240"/>
      <c r="J977" s="237"/>
      <c r="K977" s="237"/>
      <c r="L977" s="241"/>
      <c r="M977" s="242"/>
      <c r="N977" s="243"/>
      <c r="O977" s="243"/>
      <c r="P977" s="243"/>
      <c r="Q977" s="243"/>
      <c r="R977" s="243"/>
      <c r="S977" s="243"/>
      <c r="T977" s="244"/>
      <c r="AT977" s="245" t="s">
        <v>164</v>
      </c>
      <c r="AU977" s="245" t="s">
        <v>82</v>
      </c>
      <c r="AV977" s="11" t="s">
        <v>80</v>
      </c>
      <c r="AW977" s="11" t="s">
        <v>35</v>
      </c>
      <c r="AX977" s="11" t="s">
        <v>72</v>
      </c>
      <c r="AY977" s="245" t="s">
        <v>152</v>
      </c>
    </row>
    <row r="978" spans="2:51" s="12" customFormat="1" ht="13.5">
      <c r="B978" s="246"/>
      <c r="C978" s="247"/>
      <c r="D978" s="233" t="s">
        <v>164</v>
      </c>
      <c r="E978" s="248" t="s">
        <v>21</v>
      </c>
      <c r="F978" s="249" t="s">
        <v>338</v>
      </c>
      <c r="G978" s="247"/>
      <c r="H978" s="250">
        <v>475.98</v>
      </c>
      <c r="I978" s="251"/>
      <c r="J978" s="247"/>
      <c r="K978" s="247"/>
      <c r="L978" s="252"/>
      <c r="M978" s="253"/>
      <c r="N978" s="254"/>
      <c r="O978" s="254"/>
      <c r="P978" s="254"/>
      <c r="Q978" s="254"/>
      <c r="R978" s="254"/>
      <c r="S978" s="254"/>
      <c r="T978" s="255"/>
      <c r="AT978" s="256" t="s">
        <v>164</v>
      </c>
      <c r="AU978" s="256" t="s">
        <v>82</v>
      </c>
      <c r="AV978" s="12" t="s">
        <v>82</v>
      </c>
      <c r="AW978" s="12" t="s">
        <v>35</v>
      </c>
      <c r="AX978" s="12" t="s">
        <v>72</v>
      </c>
      <c r="AY978" s="256" t="s">
        <v>152</v>
      </c>
    </row>
    <row r="979" spans="2:51" s="12" customFormat="1" ht="13.5">
      <c r="B979" s="246"/>
      <c r="C979" s="247"/>
      <c r="D979" s="233" t="s">
        <v>164</v>
      </c>
      <c r="E979" s="248" t="s">
        <v>21</v>
      </c>
      <c r="F979" s="249" t="s">
        <v>340</v>
      </c>
      <c r="G979" s="247"/>
      <c r="H979" s="250">
        <v>15</v>
      </c>
      <c r="I979" s="251"/>
      <c r="J979" s="247"/>
      <c r="K979" s="247"/>
      <c r="L979" s="252"/>
      <c r="M979" s="253"/>
      <c r="N979" s="254"/>
      <c r="O979" s="254"/>
      <c r="P979" s="254"/>
      <c r="Q979" s="254"/>
      <c r="R979" s="254"/>
      <c r="S979" s="254"/>
      <c r="T979" s="255"/>
      <c r="AT979" s="256" t="s">
        <v>164</v>
      </c>
      <c r="AU979" s="256" t="s">
        <v>82</v>
      </c>
      <c r="AV979" s="12" t="s">
        <v>82</v>
      </c>
      <c r="AW979" s="12" t="s">
        <v>35</v>
      </c>
      <c r="AX979" s="12" t="s">
        <v>72</v>
      </c>
      <c r="AY979" s="256" t="s">
        <v>152</v>
      </c>
    </row>
    <row r="980" spans="2:51" s="11" customFormat="1" ht="13.5">
      <c r="B980" s="236"/>
      <c r="C980" s="237"/>
      <c r="D980" s="233" t="s">
        <v>164</v>
      </c>
      <c r="E980" s="238" t="s">
        <v>21</v>
      </c>
      <c r="F980" s="239" t="s">
        <v>218</v>
      </c>
      <c r="G980" s="237"/>
      <c r="H980" s="238" t="s">
        <v>21</v>
      </c>
      <c r="I980" s="240"/>
      <c r="J980" s="237"/>
      <c r="K980" s="237"/>
      <c r="L980" s="241"/>
      <c r="M980" s="242"/>
      <c r="N980" s="243"/>
      <c r="O980" s="243"/>
      <c r="P980" s="243"/>
      <c r="Q980" s="243"/>
      <c r="R980" s="243"/>
      <c r="S980" s="243"/>
      <c r="T980" s="244"/>
      <c r="AT980" s="245" t="s">
        <v>164</v>
      </c>
      <c r="AU980" s="245" t="s">
        <v>82</v>
      </c>
      <c r="AV980" s="11" t="s">
        <v>80</v>
      </c>
      <c r="AW980" s="11" t="s">
        <v>35</v>
      </c>
      <c r="AX980" s="11" t="s">
        <v>72</v>
      </c>
      <c r="AY980" s="245" t="s">
        <v>152</v>
      </c>
    </row>
    <row r="981" spans="2:51" s="12" customFormat="1" ht="13.5">
      <c r="B981" s="246"/>
      <c r="C981" s="247"/>
      <c r="D981" s="233" t="s">
        <v>164</v>
      </c>
      <c r="E981" s="248" t="s">
        <v>21</v>
      </c>
      <c r="F981" s="249" t="s">
        <v>341</v>
      </c>
      <c r="G981" s="247"/>
      <c r="H981" s="250">
        <v>34.45</v>
      </c>
      <c r="I981" s="251"/>
      <c r="J981" s="247"/>
      <c r="K981" s="247"/>
      <c r="L981" s="252"/>
      <c r="M981" s="253"/>
      <c r="N981" s="254"/>
      <c r="O981" s="254"/>
      <c r="P981" s="254"/>
      <c r="Q981" s="254"/>
      <c r="R981" s="254"/>
      <c r="S981" s="254"/>
      <c r="T981" s="255"/>
      <c r="AT981" s="256" t="s">
        <v>164</v>
      </c>
      <c r="AU981" s="256" t="s">
        <v>82</v>
      </c>
      <c r="AV981" s="12" t="s">
        <v>82</v>
      </c>
      <c r="AW981" s="12" t="s">
        <v>35</v>
      </c>
      <c r="AX981" s="12" t="s">
        <v>72</v>
      </c>
      <c r="AY981" s="256" t="s">
        <v>152</v>
      </c>
    </row>
    <row r="982" spans="2:51" s="14" customFormat="1" ht="13.5">
      <c r="B982" s="268"/>
      <c r="C982" s="269"/>
      <c r="D982" s="233" t="s">
        <v>164</v>
      </c>
      <c r="E982" s="270" t="s">
        <v>21</v>
      </c>
      <c r="F982" s="271" t="s">
        <v>176</v>
      </c>
      <c r="G982" s="269"/>
      <c r="H982" s="272">
        <v>1905.785</v>
      </c>
      <c r="I982" s="273"/>
      <c r="J982" s="269"/>
      <c r="K982" s="269"/>
      <c r="L982" s="274"/>
      <c r="M982" s="275"/>
      <c r="N982" s="276"/>
      <c r="O982" s="276"/>
      <c r="P982" s="276"/>
      <c r="Q982" s="276"/>
      <c r="R982" s="276"/>
      <c r="S982" s="276"/>
      <c r="T982" s="277"/>
      <c r="AT982" s="278" t="s">
        <v>164</v>
      </c>
      <c r="AU982" s="278" t="s">
        <v>82</v>
      </c>
      <c r="AV982" s="14" t="s">
        <v>160</v>
      </c>
      <c r="AW982" s="14" t="s">
        <v>35</v>
      </c>
      <c r="AX982" s="14" t="s">
        <v>80</v>
      </c>
      <c r="AY982" s="278" t="s">
        <v>152</v>
      </c>
    </row>
    <row r="983" spans="2:65" s="1" customFormat="1" ht="16.5" customHeight="1">
      <c r="B983" s="46"/>
      <c r="C983" s="221" t="s">
        <v>1237</v>
      </c>
      <c r="D983" s="221" t="s">
        <v>155</v>
      </c>
      <c r="E983" s="222" t="s">
        <v>1238</v>
      </c>
      <c r="F983" s="223" t="s">
        <v>1239</v>
      </c>
      <c r="G983" s="224" t="s">
        <v>192</v>
      </c>
      <c r="H983" s="225">
        <v>1438.583</v>
      </c>
      <c r="I983" s="226"/>
      <c r="J983" s="227">
        <f>ROUND(I983*H983,2)</f>
        <v>0</v>
      </c>
      <c r="K983" s="223" t="s">
        <v>159</v>
      </c>
      <c r="L983" s="72"/>
      <c r="M983" s="228" t="s">
        <v>21</v>
      </c>
      <c r="N983" s="229" t="s">
        <v>43</v>
      </c>
      <c r="O983" s="47"/>
      <c r="P983" s="230">
        <f>O983*H983</f>
        <v>0</v>
      </c>
      <c r="Q983" s="230">
        <v>0.001</v>
      </c>
      <c r="R983" s="230">
        <f>Q983*H983</f>
        <v>1.4385830000000002</v>
      </c>
      <c r="S983" s="230">
        <v>0.00031</v>
      </c>
      <c r="T983" s="231">
        <f>S983*H983</f>
        <v>0.44596073</v>
      </c>
      <c r="AR983" s="24" t="s">
        <v>275</v>
      </c>
      <c r="AT983" s="24" t="s">
        <v>155</v>
      </c>
      <c r="AU983" s="24" t="s">
        <v>82</v>
      </c>
      <c r="AY983" s="24" t="s">
        <v>152</v>
      </c>
      <c r="BE983" s="232">
        <f>IF(N983="základní",J983,0)</f>
        <v>0</v>
      </c>
      <c r="BF983" s="232">
        <f>IF(N983="snížená",J983,0)</f>
        <v>0</v>
      </c>
      <c r="BG983" s="232">
        <f>IF(N983="zákl. přenesená",J983,0)</f>
        <v>0</v>
      </c>
      <c r="BH983" s="232">
        <f>IF(N983="sníž. přenesená",J983,0)</f>
        <v>0</v>
      </c>
      <c r="BI983" s="232">
        <f>IF(N983="nulová",J983,0)</f>
        <v>0</v>
      </c>
      <c r="BJ983" s="24" t="s">
        <v>80</v>
      </c>
      <c r="BK983" s="232">
        <f>ROUND(I983*H983,2)</f>
        <v>0</v>
      </c>
      <c r="BL983" s="24" t="s">
        <v>275</v>
      </c>
      <c r="BM983" s="24" t="s">
        <v>1240</v>
      </c>
    </row>
    <row r="984" spans="2:47" s="1" customFormat="1" ht="13.5">
      <c r="B984" s="46"/>
      <c r="C984" s="74"/>
      <c r="D984" s="233" t="s">
        <v>162</v>
      </c>
      <c r="E984" s="74"/>
      <c r="F984" s="234" t="s">
        <v>1241</v>
      </c>
      <c r="G984" s="74"/>
      <c r="H984" s="74"/>
      <c r="I984" s="191"/>
      <c r="J984" s="74"/>
      <c r="K984" s="74"/>
      <c r="L984" s="72"/>
      <c r="M984" s="235"/>
      <c r="N984" s="47"/>
      <c r="O984" s="47"/>
      <c r="P984" s="47"/>
      <c r="Q984" s="47"/>
      <c r="R984" s="47"/>
      <c r="S984" s="47"/>
      <c r="T984" s="95"/>
      <c r="AT984" s="24" t="s">
        <v>162</v>
      </c>
      <c r="AU984" s="24" t="s">
        <v>82</v>
      </c>
    </row>
    <row r="985" spans="2:51" s="11" customFormat="1" ht="13.5">
      <c r="B985" s="236"/>
      <c r="C985" s="237"/>
      <c r="D985" s="233" t="s">
        <v>164</v>
      </c>
      <c r="E985" s="238" t="s">
        <v>21</v>
      </c>
      <c r="F985" s="239" t="s">
        <v>1228</v>
      </c>
      <c r="G985" s="237"/>
      <c r="H985" s="238" t="s">
        <v>21</v>
      </c>
      <c r="I985" s="240"/>
      <c r="J985" s="237"/>
      <c r="K985" s="237"/>
      <c r="L985" s="241"/>
      <c r="M985" s="242"/>
      <c r="N985" s="243"/>
      <c r="O985" s="243"/>
      <c r="P985" s="243"/>
      <c r="Q985" s="243"/>
      <c r="R985" s="243"/>
      <c r="S985" s="243"/>
      <c r="T985" s="244"/>
      <c r="AT985" s="245" t="s">
        <v>164</v>
      </c>
      <c r="AU985" s="245" t="s">
        <v>82</v>
      </c>
      <c r="AV985" s="11" t="s">
        <v>80</v>
      </c>
      <c r="AW985" s="11" t="s">
        <v>35</v>
      </c>
      <c r="AX985" s="11" t="s">
        <v>72</v>
      </c>
      <c r="AY985" s="245" t="s">
        <v>152</v>
      </c>
    </row>
    <row r="986" spans="2:51" s="12" customFormat="1" ht="13.5">
      <c r="B986" s="246"/>
      <c r="C986" s="247"/>
      <c r="D986" s="233" t="s">
        <v>164</v>
      </c>
      <c r="E986" s="248" t="s">
        <v>21</v>
      </c>
      <c r="F986" s="249" t="s">
        <v>1242</v>
      </c>
      <c r="G986" s="247"/>
      <c r="H986" s="250">
        <v>68.4</v>
      </c>
      <c r="I986" s="251"/>
      <c r="J986" s="247"/>
      <c r="K986" s="247"/>
      <c r="L986" s="252"/>
      <c r="M986" s="253"/>
      <c r="N986" s="254"/>
      <c r="O986" s="254"/>
      <c r="P986" s="254"/>
      <c r="Q986" s="254"/>
      <c r="R986" s="254"/>
      <c r="S986" s="254"/>
      <c r="T986" s="255"/>
      <c r="AT986" s="256" t="s">
        <v>164</v>
      </c>
      <c r="AU986" s="256" t="s">
        <v>82</v>
      </c>
      <c r="AV986" s="12" t="s">
        <v>82</v>
      </c>
      <c r="AW986" s="12" t="s">
        <v>35</v>
      </c>
      <c r="AX986" s="12" t="s">
        <v>72</v>
      </c>
      <c r="AY986" s="256" t="s">
        <v>152</v>
      </c>
    </row>
    <row r="987" spans="2:51" s="11" customFormat="1" ht="13.5">
      <c r="B987" s="236"/>
      <c r="C987" s="237"/>
      <c r="D987" s="233" t="s">
        <v>164</v>
      </c>
      <c r="E987" s="238" t="s">
        <v>21</v>
      </c>
      <c r="F987" s="239" t="s">
        <v>1236</v>
      </c>
      <c r="G987" s="237"/>
      <c r="H987" s="238" t="s">
        <v>21</v>
      </c>
      <c r="I987" s="240"/>
      <c r="J987" s="237"/>
      <c r="K987" s="237"/>
      <c r="L987" s="241"/>
      <c r="M987" s="242"/>
      <c r="N987" s="243"/>
      <c r="O987" s="243"/>
      <c r="P987" s="243"/>
      <c r="Q987" s="243"/>
      <c r="R987" s="243"/>
      <c r="S987" s="243"/>
      <c r="T987" s="244"/>
      <c r="AT987" s="245" t="s">
        <v>164</v>
      </c>
      <c r="AU987" s="245" t="s">
        <v>82</v>
      </c>
      <c r="AV987" s="11" t="s">
        <v>80</v>
      </c>
      <c r="AW987" s="11" t="s">
        <v>35</v>
      </c>
      <c r="AX987" s="11" t="s">
        <v>72</v>
      </c>
      <c r="AY987" s="245" t="s">
        <v>152</v>
      </c>
    </row>
    <row r="988" spans="2:51" s="12" customFormat="1" ht="13.5">
      <c r="B988" s="246"/>
      <c r="C988" s="247"/>
      <c r="D988" s="233" t="s">
        <v>164</v>
      </c>
      <c r="E988" s="248" t="s">
        <v>21</v>
      </c>
      <c r="F988" s="249" t="s">
        <v>1243</v>
      </c>
      <c r="G988" s="247"/>
      <c r="H988" s="250">
        <v>1370.183</v>
      </c>
      <c r="I988" s="251"/>
      <c r="J988" s="247"/>
      <c r="K988" s="247"/>
      <c r="L988" s="252"/>
      <c r="M988" s="253"/>
      <c r="N988" s="254"/>
      <c r="O988" s="254"/>
      <c r="P988" s="254"/>
      <c r="Q988" s="254"/>
      <c r="R988" s="254"/>
      <c r="S988" s="254"/>
      <c r="T988" s="255"/>
      <c r="AT988" s="256" t="s">
        <v>164</v>
      </c>
      <c r="AU988" s="256" t="s">
        <v>82</v>
      </c>
      <c r="AV988" s="12" t="s">
        <v>82</v>
      </c>
      <c r="AW988" s="12" t="s">
        <v>35</v>
      </c>
      <c r="AX988" s="12" t="s">
        <v>72</v>
      </c>
      <c r="AY988" s="256" t="s">
        <v>152</v>
      </c>
    </row>
    <row r="989" spans="2:51" s="14" customFormat="1" ht="13.5">
      <c r="B989" s="268"/>
      <c r="C989" s="269"/>
      <c r="D989" s="233" t="s">
        <v>164</v>
      </c>
      <c r="E989" s="270" t="s">
        <v>21</v>
      </c>
      <c r="F989" s="271" t="s">
        <v>176</v>
      </c>
      <c r="G989" s="269"/>
      <c r="H989" s="272">
        <v>1438.583</v>
      </c>
      <c r="I989" s="273"/>
      <c r="J989" s="269"/>
      <c r="K989" s="269"/>
      <c r="L989" s="274"/>
      <c r="M989" s="275"/>
      <c r="N989" s="276"/>
      <c r="O989" s="276"/>
      <c r="P989" s="276"/>
      <c r="Q989" s="276"/>
      <c r="R989" s="276"/>
      <c r="S989" s="276"/>
      <c r="T989" s="277"/>
      <c r="AT989" s="278" t="s">
        <v>164</v>
      </c>
      <c r="AU989" s="278" t="s">
        <v>82</v>
      </c>
      <c r="AV989" s="14" t="s">
        <v>160</v>
      </c>
      <c r="AW989" s="14" t="s">
        <v>35</v>
      </c>
      <c r="AX989" s="14" t="s">
        <v>80</v>
      </c>
      <c r="AY989" s="278" t="s">
        <v>152</v>
      </c>
    </row>
    <row r="990" spans="2:65" s="1" customFormat="1" ht="16.5" customHeight="1">
      <c r="B990" s="46"/>
      <c r="C990" s="221" t="s">
        <v>1244</v>
      </c>
      <c r="D990" s="221" t="s">
        <v>155</v>
      </c>
      <c r="E990" s="222" t="s">
        <v>1245</v>
      </c>
      <c r="F990" s="223" t="s">
        <v>1246</v>
      </c>
      <c r="G990" s="224" t="s">
        <v>192</v>
      </c>
      <c r="H990" s="225">
        <v>1438.583</v>
      </c>
      <c r="I990" s="226"/>
      <c r="J990" s="227">
        <f>ROUND(I990*H990,2)</f>
        <v>0</v>
      </c>
      <c r="K990" s="223" t="s">
        <v>159</v>
      </c>
      <c r="L990" s="72"/>
      <c r="M990" s="228" t="s">
        <v>21</v>
      </c>
      <c r="N990" s="229" t="s">
        <v>43</v>
      </c>
      <c r="O990" s="47"/>
      <c r="P990" s="230">
        <f>O990*H990</f>
        <v>0</v>
      </c>
      <c r="Q990" s="230">
        <v>0</v>
      </c>
      <c r="R990" s="230">
        <f>Q990*H990</f>
        <v>0</v>
      </c>
      <c r="S990" s="230">
        <v>0</v>
      </c>
      <c r="T990" s="231">
        <f>S990*H990</f>
        <v>0</v>
      </c>
      <c r="AR990" s="24" t="s">
        <v>275</v>
      </c>
      <c r="AT990" s="24" t="s">
        <v>155</v>
      </c>
      <c r="AU990" s="24" t="s">
        <v>82</v>
      </c>
      <c r="AY990" s="24" t="s">
        <v>152</v>
      </c>
      <c r="BE990" s="232">
        <f>IF(N990="základní",J990,0)</f>
        <v>0</v>
      </c>
      <c r="BF990" s="232">
        <f>IF(N990="snížená",J990,0)</f>
        <v>0</v>
      </c>
      <c r="BG990" s="232">
        <f>IF(N990="zákl. přenesená",J990,0)</f>
        <v>0</v>
      </c>
      <c r="BH990" s="232">
        <f>IF(N990="sníž. přenesená",J990,0)</f>
        <v>0</v>
      </c>
      <c r="BI990" s="232">
        <f>IF(N990="nulová",J990,0)</f>
        <v>0</v>
      </c>
      <c r="BJ990" s="24" t="s">
        <v>80</v>
      </c>
      <c r="BK990" s="232">
        <f>ROUND(I990*H990,2)</f>
        <v>0</v>
      </c>
      <c r="BL990" s="24" t="s">
        <v>275</v>
      </c>
      <c r="BM990" s="24" t="s">
        <v>1247</v>
      </c>
    </row>
    <row r="991" spans="2:47" s="1" customFormat="1" ht="13.5">
      <c r="B991" s="46"/>
      <c r="C991" s="74"/>
      <c r="D991" s="233" t="s">
        <v>162</v>
      </c>
      <c r="E991" s="74"/>
      <c r="F991" s="234" t="s">
        <v>1246</v>
      </c>
      <c r="G991" s="74"/>
      <c r="H991" s="74"/>
      <c r="I991" s="191"/>
      <c r="J991" s="74"/>
      <c r="K991" s="74"/>
      <c r="L991" s="72"/>
      <c r="M991" s="235"/>
      <c r="N991" s="47"/>
      <c r="O991" s="47"/>
      <c r="P991" s="47"/>
      <c r="Q991" s="47"/>
      <c r="R991" s="47"/>
      <c r="S991" s="47"/>
      <c r="T991" s="95"/>
      <c r="AT991" s="24" t="s">
        <v>162</v>
      </c>
      <c r="AU991" s="24" t="s">
        <v>82</v>
      </c>
    </row>
    <row r="992" spans="2:65" s="1" customFormat="1" ht="16.5" customHeight="1">
      <c r="B992" s="46"/>
      <c r="C992" s="221" t="s">
        <v>1248</v>
      </c>
      <c r="D992" s="221" t="s">
        <v>155</v>
      </c>
      <c r="E992" s="222" t="s">
        <v>1249</v>
      </c>
      <c r="F992" s="223" t="s">
        <v>1250</v>
      </c>
      <c r="G992" s="224" t="s">
        <v>192</v>
      </c>
      <c r="H992" s="225">
        <v>1438.583</v>
      </c>
      <c r="I992" s="226"/>
      <c r="J992" s="227">
        <f>ROUND(I992*H992,2)</f>
        <v>0</v>
      </c>
      <c r="K992" s="223" t="s">
        <v>159</v>
      </c>
      <c r="L992" s="72"/>
      <c r="M992" s="228" t="s">
        <v>21</v>
      </c>
      <c r="N992" s="229" t="s">
        <v>43</v>
      </c>
      <c r="O992" s="47"/>
      <c r="P992" s="230">
        <f>O992*H992</f>
        <v>0</v>
      </c>
      <c r="Q992" s="230">
        <v>0</v>
      </c>
      <c r="R992" s="230">
        <f>Q992*H992</f>
        <v>0</v>
      </c>
      <c r="S992" s="230">
        <v>0.00015</v>
      </c>
      <c r="T992" s="231">
        <f>S992*H992</f>
        <v>0.21578745</v>
      </c>
      <c r="AR992" s="24" t="s">
        <v>275</v>
      </c>
      <c r="AT992" s="24" t="s">
        <v>155</v>
      </c>
      <c r="AU992" s="24" t="s">
        <v>82</v>
      </c>
      <c r="AY992" s="24" t="s">
        <v>152</v>
      </c>
      <c r="BE992" s="232">
        <f>IF(N992="základní",J992,0)</f>
        <v>0</v>
      </c>
      <c r="BF992" s="232">
        <f>IF(N992="snížená",J992,0)</f>
        <v>0</v>
      </c>
      <c r="BG992" s="232">
        <f>IF(N992="zákl. přenesená",J992,0)</f>
        <v>0</v>
      </c>
      <c r="BH992" s="232">
        <f>IF(N992="sníž. přenesená",J992,0)</f>
        <v>0</v>
      </c>
      <c r="BI992" s="232">
        <f>IF(N992="nulová",J992,0)</f>
        <v>0</v>
      </c>
      <c r="BJ992" s="24" t="s">
        <v>80</v>
      </c>
      <c r="BK992" s="232">
        <f>ROUND(I992*H992,2)</f>
        <v>0</v>
      </c>
      <c r="BL992" s="24" t="s">
        <v>275</v>
      </c>
      <c r="BM992" s="24" t="s">
        <v>1251</v>
      </c>
    </row>
    <row r="993" spans="2:47" s="1" customFormat="1" ht="13.5">
      <c r="B993" s="46"/>
      <c r="C993" s="74"/>
      <c r="D993" s="233" t="s">
        <v>162</v>
      </c>
      <c r="E993" s="74"/>
      <c r="F993" s="234" t="s">
        <v>1252</v>
      </c>
      <c r="G993" s="74"/>
      <c r="H993" s="74"/>
      <c r="I993" s="191"/>
      <c r="J993" s="74"/>
      <c r="K993" s="74"/>
      <c r="L993" s="72"/>
      <c r="M993" s="235"/>
      <c r="N993" s="47"/>
      <c r="O993" s="47"/>
      <c r="P993" s="47"/>
      <c r="Q993" s="47"/>
      <c r="R993" s="47"/>
      <c r="S993" s="47"/>
      <c r="T993" s="95"/>
      <c r="AT993" s="24" t="s">
        <v>162</v>
      </c>
      <c r="AU993" s="24" t="s">
        <v>82</v>
      </c>
    </row>
    <row r="994" spans="2:63" s="10" customFormat="1" ht="29.85" customHeight="1">
      <c r="B994" s="205"/>
      <c r="C994" s="206"/>
      <c r="D994" s="207" t="s">
        <v>71</v>
      </c>
      <c r="E994" s="219" t="s">
        <v>1253</v>
      </c>
      <c r="F994" s="219" t="s">
        <v>1254</v>
      </c>
      <c r="G994" s="206"/>
      <c r="H994" s="206"/>
      <c r="I994" s="209"/>
      <c r="J994" s="220">
        <f>BK994</f>
        <v>0</v>
      </c>
      <c r="K994" s="206"/>
      <c r="L994" s="211"/>
      <c r="M994" s="212"/>
      <c r="N994" s="213"/>
      <c r="O994" s="213"/>
      <c r="P994" s="214">
        <f>SUM(P995:P1007)</f>
        <v>0</v>
      </c>
      <c r="Q994" s="213"/>
      <c r="R994" s="214">
        <f>SUM(R995:R1007)</f>
        <v>0</v>
      </c>
      <c r="S994" s="213"/>
      <c r="T994" s="215">
        <f>SUM(T995:T1007)</f>
        <v>7.23096</v>
      </c>
      <c r="AR994" s="216" t="s">
        <v>82</v>
      </c>
      <c r="AT994" s="217" t="s">
        <v>71</v>
      </c>
      <c r="AU994" s="217" t="s">
        <v>80</v>
      </c>
      <c r="AY994" s="216" t="s">
        <v>152</v>
      </c>
      <c r="BK994" s="218">
        <f>SUM(BK995:BK1007)</f>
        <v>0</v>
      </c>
    </row>
    <row r="995" spans="2:65" s="1" customFormat="1" ht="16.5" customHeight="1">
      <c r="B995" s="46"/>
      <c r="C995" s="221" t="s">
        <v>1255</v>
      </c>
      <c r="D995" s="221" t="s">
        <v>155</v>
      </c>
      <c r="E995" s="222" t="s">
        <v>1256</v>
      </c>
      <c r="F995" s="223" t="s">
        <v>1257</v>
      </c>
      <c r="G995" s="224" t="s">
        <v>371</v>
      </c>
      <c r="H995" s="225">
        <v>52</v>
      </c>
      <c r="I995" s="226"/>
      <c r="J995" s="227">
        <f>ROUND(I995*H995,2)</f>
        <v>0</v>
      </c>
      <c r="K995" s="223" t="s">
        <v>159</v>
      </c>
      <c r="L995" s="72"/>
      <c r="M995" s="228" t="s">
        <v>21</v>
      </c>
      <c r="N995" s="229" t="s">
        <v>43</v>
      </c>
      <c r="O995" s="47"/>
      <c r="P995" s="230">
        <f>O995*H995</f>
        <v>0</v>
      </c>
      <c r="Q995" s="230">
        <v>0</v>
      </c>
      <c r="R995" s="230">
        <f>Q995*H995</f>
        <v>0</v>
      </c>
      <c r="S995" s="230">
        <v>0.024</v>
      </c>
      <c r="T995" s="231">
        <f>S995*H995</f>
        <v>1.248</v>
      </c>
      <c r="AR995" s="24" t="s">
        <v>275</v>
      </c>
      <c r="AT995" s="24" t="s">
        <v>155</v>
      </c>
      <c r="AU995" s="24" t="s">
        <v>82</v>
      </c>
      <c r="AY995" s="24" t="s">
        <v>152</v>
      </c>
      <c r="BE995" s="232">
        <f>IF(N995="základní",J995,0)</f>
        <v>0</v>
      </c>
      <c r="BF995" s="232">
        <f>IF(N995="snížená",J995,0)</f>
        <v>0</v>
      </c>
      <c r="BG995" s="232">
        <f>IF(N995="zákl. přenesená",J995,0)</f>
        <v>0</v>
      </c>
      <c r="BH995" s="232">
        <f>IF(N995="sníž. přenesená",J995,0)</f>
        <v>0</v>
      </c>
      <c r="BI995" s="232">
        <f>IF(N995="nulová",J995,0)</f>
        <v>0</v>
      </c>
      <c r="BJ995" s="24" t="s">
        <v>80</v>
      </c>
      <c r="BK995" s="232">
        <f>ROUND(I995*H995,2)</f>
        <v>0</v>
      </c>
      <c r="BL995" s="24" t="s">
        <v>275</v>
      </c>
      <c r="BM995" s="24" t="s">
        <v>1258</v>
      </c>
    </row>
    <row r="996" spans="2:47" s="1" customFormat="1" ht="13.5">
      <c r="B996" s="46"/>
      <c r="C996" s="74"/>
      <c r="D996" s="233" t="s">
        <v>162</v>
      </c>
      <c r="E996" s="74"/>
      <c r="F996" s="234" t="s">
        <v>1257</v>
      </c>
      <c r="G996" s="74"/>
      <c r="H996" s="74"/>
      <c r="I996" s="191"/>
      <c r="J996" s="74"/>
      <c r="K996" s="74"/>
      <c r="L996" s="72"/>
      <c r="M996" s="235"/>
      <c r="N996" s="47"/>
      <c r="O996" s="47"/>
      <c r="P996" s="47"/>
      <c r="Q996" s="47"/>
      <c r="R996" s="47"/>
      <c r="S996" s="47"/>
      <c r="T996" s="95"/>
      <c r="AT996" s="24" t="s">
        <v>162</v>
      </c>
      <c r="AU996" s="24" t="s">
        <v>82</v>
      </c>
    </row>
    <row r="997" spans="2:65" s="1" customFormat="1" ht="16.5" customHeight="1">
      <c r="B997" s="46"/>
      <c r="C997" s="221" t="s">
        <v>1259</v>
      </c>
      <c r="D997" s="221" t="s">
        <v>155</v>
      </c>
      <c r="E997" s="222" t="s">
        <v>1260</v>
      </c>
      <c r="F997" s="223" t="s">
        <v>1261</v>
      </c>
      <c r="G997" s="224" t="s">
        <v>192</v>
      </c>
      <c r="H997" s="225">
        <v>674.16</v>
      </c>
      <c r="I997" s="226"/>
      <c r="J997" s="227">
        <f>ROUND(I997*H997,2)</f>
        <v>0</v>
      </c>
      <c r="K997" s="223" t="s">
        <v>159</v>
      </c>
      <c r="L997" s="72"/>
      <c r="M997" s="228" t="s">
        <v>21</v>
      </c>
      <c r="N997" s="229" t="s">
        <v>43</v>
      </c>
      <c r="O997" s="47"/>
      <c r="P997" s="230">
        <f>O997*H997</f>
        <v>0</v>
      </c>
      <c r="Q997" s="230">
        <v>0</v>
      </c>
      <c r="R997" s="230">
        <f>Q997*H997</f>
        <v>0</v>
      </c>
      <c r="S997" s="230">
        <v>0.004</v>
      </c>
      <c r="T997" s="231">
        <f>S997*H997</f>
        <v>2.69664</v>
      </c>
      <c r="AR997" s="24" t="s">
        <v>275</v>
      </c>
      <c r="AT997" s="24" t="s">
        <v>155</v>
      </c>
      <c r="AU997" s="24" t="s">
        <v>82</v>
      </c>
      <c r="AY997" s="24" t="s">
        <v>152</v>
      </c>
      <c r="BE997" s="232">
        <f>IF(N997="základní",J997,0)</f>
        <v>0</v>
      </c>
      <c r="BF997" s="232">
        <f>IF(N997="snížená",J997,0)</f>
        <v>0</v>
      </c>
      <c r="BG997" s="232">
        <f>IF(N997="zákl. přenesená",J997,0)</f>
        <v>0</v>
      </c>
      <c r="BH997" s="232">
        <f>IF(N997="sníž. přenesená",J997,0)</f>
        <v>0</v>
      </c>
      <c r="BI997" s="232">
        <f>IF(N997="nulová",J997,0)</f>
        <v>0</v>
      </c>
      <c r="BJ997" s="24" t="s">
        <v>80</v>
      </c>
      <c r="BK997" s="232">
        <f>ROUND(I997*H997,2)</f>
        <v>0</v>
      </c>
      <c r="BL997" s="24" t="s">
        <v>275</v>
      </c>
      <c r="BM997" s="24" t="s">
        <v>1262</v>
      </c>
    </row>
    <row r="998" spans="2:47" s="1" customFormat="1" ht="13.5">
      <c r="B998" s="46"/>
      <c r="C998" s="74"/>
      <c r="D998" s="233" t="s">
        <v>162</v>
      </c>
      <c r="E998" s="74"/>
      <c r="F998" s="234" t="s">
        <v>1263</v>
      </c>
      <c r="G998" s="74"/>
      <c r="H998" s="74"/>
      <c r="I998" s="191"/>
      <c r="J998" s="74"/>
      <c r="K998" s="74"/>
      <c r="L998" s="72"/>
      <c r="M998" s="235"/>
      <c r="N998" s="47"/>
      <c r="O998" s="47"/>
      <c r="P998" s="47"/>
      <c r="Q998" s="47"/>
      <c r="R998" s="47"/>
      <c r="S998" s="47"/>
      <c r="T998" s="95"/>
      <c r="AT998" s="24" t="s">
        <v>162</v>
      </c>
      <c r="AU998" s="24" t="s">
        <v>82</v>
      </c>
    </row>
    <row r="999" spans="2:51" s="11" customFormat="1" ht="13.5">
      <c r="B999" s="236"/>
      <c r="C999" s="237"/>
      <c r="D999" s="233" t="s">
        <v>164</v>
      </c>
      <c r="E999" s="238" t="s">
        <v>21</v>
      </c>
      <c r="F999" s="239" t="s">
        <v>1264</v>
      </c>
      <c r="G999" s="237"/>
      <c r="H999" s="238" t="s">
        <v>21</v>
      </c>
      <c r="I999" s="240"/>
      <c r="J999" s="237"/>
      <c r="K999" s="237"/>
      <c r="L999" s="241"/>
      <c r="M999" s="242"/>
      <c r="N999" s="243"/>
      <c r="O999" s="243"/>
      <c r="P999" s="243"/>
      <c r="Q999" s="243"/>
      <c r="R999" s="243"/>
      <c r="S999" s="243"/>
      <c r="T999" s="244"/>
      <c r="AT999" s="245" t="s">
        <v>164</v>
      </c>
      <c r="AU999" s="245" t="s">
        <v>82</v>
      </c>
      <c r="AV999" s="11" t="s">
        <v>80</v>
      </c>
      <c r="AW999" s="11" t="s">
        <v>35</v>
      </c>
      <c r="AX999" s="11" t="s">
        <v>72</v>
      </c>
      <c r="AY999" s="245" t="s">
        <v>152</v>
      </c>
    </row>
    <row r="1000" spans="2:51" s="12" customFormat="1" ht="13.5">
      <c r="B1000" s="246"/>
      <c r="C1000" s="247"/>
      <c r="D1000" s="233" t="s">
        <v>164</v>
      </c>
      <c r="E1000" s="248" t="s">
        <v>21</v>
      </c>
      <c r="F1000" s="249" t="s">
        <v>1265</v>
      </c>
      <c r="G1000" s="247"/>
      <c r="H1000" s="250">
        <v>674.16</v>
      </c>
      <c r="I1000" s="251"/>
      <c r="J1000" s="247"/>
      <c r="K1000" s="247"/>
      <c r="L1000" s="252"/>
      <c r="M1000" s="253"/>
      <c r="N1000" s="254"/>
      <c r="O1000" s="254"/>
      <c r="P1000" s="254"/>
      <c r="Q1000" s="254"/>
      <c r="R1000" s="254"/>
      <c r="S1000" s="254"/>
      <c r="T1000" s="255"/>
      <c r="AT1000" s="256" t="s">
        <v>164</v>
      </c>
      <c r="AU1000" s="256" t="s">
        <v>82</v>
      </c>
      <c r="AV1000" s="12" t="s">
        <v>82</v>
      </c>
      <c r="AW1000" s="12" t="s">
        <v>35</v>
      </c>
      <c r="AX1000" s="12" t="s">
        <v>80</v>
      </c>
      <c r="AY1000" s="256" t="s">
        <v>152</v>
      </c>
    </row>
    <row r="1001" spans="2:65" s="1" customFormat="1" ht="16.5" customHeight="1">
      <c r="B1001" s="46"/>
      <c r="C1001" s="221" t="s">
        <v>1266</v>
      </c>
      <c r="D1001" s="221" t="s">
        <v>155</v>
      </c>
      <c r="E1001" s="222" t="s">
        <v>1267</v>
      </c>
      <c r="F1001" s="223" t="s">
        <v>1268</v>
      </c>
      <c r="G1001" s="224" t="s">
        <v>192</v>
      </c>
      <c r="H1001" s="225">
        <v>674.16</v>
      </c>
      <c r="I1001" s="226"/>
      <c r="J1001" s="227">
        <f>ROUND(I1001*H1001,2)</f>
        <v>0</v>
      </c>
      <c r="K1001" s="223" t="s">
        <v>159</v>
      </c>
      <c r="L1001" s="72"/>
      <c r="M1001" s="228" t="s">
        <v>21</v>
      </c>
      <c r="N1001" s="229" t="s">
        <v>43</v>
      </c>
      <c r="O1001" s="47"/>
      <c r="P1001" s="230">
        <f>O1001*H1001</f>
        <v>0</v>
      </c>
      <c r="Q1001" s="230">
        <v>0</v>
      </c>
      <c r="R1001" s="230">
        <f>Q1001*H1001</f>
        <v>0</v>
      </c>
      <c r="S1001" s="230">
        <v>0.002</v>
      </c>
      <c r="T1001" s="231">
        <f>S1001*H1001</f>
        <v>1.34832</v>
      </c>
      <c r="AR1001" s="24" t="s">
        <v>275</v>
      </c>
      <c r="AT1001" s="24" t="s">
        <v>155</v>
      </c>
      <c r="AU1001" s="24" t="s">
        <v>82</v>
      </c>
      <c r="AY1001" s="24" t="s">
        <v>152</v>
      </c>
      <c r="BE1001" s="232">
        <f>IF(N1001="základní",J1001,0)</f>
        <v>0</v>
      </c>
      <c r="BF1001" s="232">
        <f>IF(N1001="snížená",J1001,0)</f>
        <v>0</v>
      </c>
      <c r="BG1001" s="232">
        <f>IF(N1001="zákl. přenesená",J1001,0)</f>
        <v>0</v>
      </c>
      <c r="BH1001" s="232">
        <f>IF(N1001="sníž. přenesená",J1001,0)</f>
        <v>0</v>
      </c>
      <c r="BI1001" s="232">
        <f>IF(N1001="nulová",J1001,0)</f>
        <v>0</v>
      </c>
      <c r="BJ1001" s="24" t="s">
        <v>80</v>
      </c>
      <c r="BK1001" s="232">
        <f>ROUND(I1001*H1001,2)</f>
        <v>0</v>
      </c>
      <c r="BL1001" s="24" t="s">
        <v>275</v>
      </c>
      <c r="BM1001" s="24" t="s">
        <v>1269</v>
      </c>
    </row>
    <row r="1002" spans="2:47" s="1" customFormat="1" ht="13.5">
      <c r="B1002" s="46"/>
      <c r="C1002" s="74"/>
      <c r="D1002" s="233" t="s">
        <v>162</v>
      </c>
      <c r="E1002" s="74"/>
      <c r="F1002" s="234" t="s">
        <v>1270</v>
      </c>
      <c r="G1002" s="74"/>
      <c r="H1002" s="74"/>
      <c r="I1002" s="191"/>
      <c r="J1002" s="74"/>
      <c r="K1002" s="74"/>
      <c r="L1002" s="72"/>
      <c r="M1002" s="235"/>
      <c r="N1002" s="47"/>
      <c r="O1002" s="47"/>
      <c r="P1002" s="47"/>
      <c r="Q1002" s="47"/>
      <c r="R1002" s="47"/>
      <c r="S1002" s="47"/>
      <c r="T1002" s="95"/>
      <c r="AT1002" s="24" t="s">
        <v>162</v>
      </c>
      <c r="AU1002" s="24" t="s">
        <v>82</v>
      </c>
    </row>
    <row r="1003" spans="2:65" s="1" customFormat="1" ht="16.5" customHeight="1">
      <c r="B1003" s="46"/>
      <c r="C1003" s="221" t="s">
        <v>1271</v>
      </c>
      <c r="D1003" s="221" t="s">
        <v>155</v>
      </c>
      <c r="E1003" s="222" t="s">
        <v>1272</v>
      </c>
      <c r="F1003" s="223" t="s">
        <v>1273</v>
      </c>
      <c r="G1003" s="224" t="s">
        <v>192</v>
      </c>
      <c r="H1003" s="225">
        <v>592</v>
      </c>
      <c r="I1003" s="226"/>
      <c r="J1003" s="227">
        <f>ROUND(I1003*H1003,2)</f>
        <v>0</v>
      </c>
      <c r="K1003" s="223" t="s">
        <v>159</v>
      </c>
      <c r="L1003" s="72"/>
      <c r="M1003" s="228" t="s">
        <v>21</v>
      </c>
      <c r="N1003" s="229" t="s">
        <v>43</v>
      </c>
      <c r="O1003" s="47"/>
      <c r="P1003" s="230">
        <f>O1003*H1003</f>
        <v>0</v>
      </c>
      <c r="Q1003" s="230">
        <v>0</v>
      </c>
      <c r="R1003" s="230">
        <f>Q1003*H1003</f>
        <v>0</v>
      </c>
      <c r="S1003" s="230">
        <v>0.003</v>
      </c>
      <c r="T1003" s="231">
        <f>S1003*H1003</f>
        <v>1.776</v>
      </c>
      <c r="AR1003" s="24" t="s">
        <v>275</v>
      </c>
      <c r="AT1003" s="24" t="s">
        <v>155</v>
      </c>
      <c r="AU1003" s="24" t="s">
        <v>82</v>
      </c>
      <c r="AY1003" s="24" t="s">
        <v>152</v>
      </c>
      <c r="BE1003" s="232">
        <f>IF(N1003="základní",J1003,0)</f>
        <v>0</v>
      </c>
      <c r="BF1003" s="232">
        <f>IF(N1003="snížená",J1003,0)</f>
        <v>0</v>
      </c>
      <c r="BG1003" s="232">
        <f>IF(N1003="zákl. přenesená",J1003,0)</f>
        <v>0</v>
      </c>
      <c r="BH1003" s="232">
        <f>IF(N1003="sníž. přenesená",J1003,0)</f>
        <v>0</v>
      </c>
      <c r="BI1003" s="232">
        <f>IF(N1003="nulová",J1003,0)</f>
        <v>0</v>
      </c>
      <c r="BJ1003" s="24" t="s">
        <v>80</v>
      </c>
      <c r="BK1003" s="232">
        <f>ROUND(I1003*H1003,2)</f>
        <v>0</v>
      </c>
      <c r="BL1003" s="24" t="s">
        <v>275</v>
      </c>
      <c r="BM1003" s="24" t="s">
        <v>1274</v>
      </c>
    </row>
    <row r="1004" spans="2:47" s="1" customFormat="1" ht="13.5">
      <c r="B1004" s="46"/>
      <c r="C1004" s="74"/>
      <c r="D1004" s="233" t="s">
        <v>162</v>
      </c>
      <c r="E1004" s="74"/>
      <c r="F1004" s="234" t="s">
        <v>1275</v>
      </c>
      <c r="G1004" s="74"/>
      <c r="H1004" s="74"/>
      <c r="I1004" s="191"/>
      <c r="J1004" s="74"/>
      <c r="K1004" s="74"/>
      <c r="L1004" s="72"/>
      <c r="M1004" s="235"/>
      <c r="N1004" s="47"/>
      <c r="O1004" s="47"/>
      <c r="P1004" s="47"/>
      <c r="Q1004" s="47"/>
      <c r="R1004" s="47"/>
      <c r="S1004" s="47"/>
      <c r="T1004" s="95"/>
      <c r="AT1004" s="24" t="s">
        <v>162</v>
      </c>
      <c r="AU1004" s="24" t="s">
        <v>82</v>
      </c>
    </row>
    <row r="1005" spans="2:51" s="12" customFormat="1" ht="13.5">
      <c r="B1005" s="246"/>
      <c r="C1005" s="247"/>
      <c r="D1005" s="233" t="s">
        <v>164</v>
      </c>
      <c r="E1005" s="248" t="s">
        <v>21</v>
      </c>
      <c r="F1005" s="249" t="s">
        <v>1276</v>
      </c>
      <c r="G1005" s="247"/>
      <c r="H1005" s="250">
        <v>592</v>
      </c>
      <c r="I1005" s="251"/>
      <c r="J1005" s="247"/>
      <c r="K1005" s="247"/>
      <c r="L1005" s="252"/>
      <c r="M1005" s="253"/>
      <c r="N1005" s="254"/>
      <c r="O1005" s="254"/>
      <c r="P1005" s="254"/>
      <c r="Q1005" s="254"/>
      <c r="R1005" s="254"/>
      <c r="S1005" s="254"/>
      <c r="T1005" s="255"/>
      <c r="AT1005" s="256" t="s">
        <v>164</v>
      </c>
      <c r="AU1005" s="256" t="s">
        <v>82</v>
      </c>
      <c r="AV1005" s="12" t="s">
        <v>82</v>
      </c>
      <c r="AW1005" s="12" t="s">
        <v>35</v>
      </c>
      <c r="AX1005" s="12" t="s">
        <v>80</v>
      </c>
      <c r="AY1005" s="256" t="s">
        <v>152</v>
      </c>
    </row>
    <row r="1006" spans="2:65" s="1" customFormat="1" ht="16.5" customHeight="1">
      <c r="B1006" s="46"/>
      <c r="C1006" s="221" t="s">
        <v>1277</v>
      </c>
      <c r="D1006" s="221" t="s">
        <v>155</v>
      </c>
      <c r="E1006" s="222" t="s">
        <v>1278</v>
      </c>
      <c r="F1006" s="223" t="s">
        <v>1279</v>
      </c>
      <c r="G1006" s="224" t="s">
        <v>242</v>
      </c>
      <c r="H1006" s="225">
        <v>540</v>
      </c>
      <c r="I1006" s="226"/>
      <c r="J1006" s="227">
        <f>ROUND(I1006*H1006,2)</f>
        <v>0</v>
      </c>
      <c r="K1006" s="223" t="s">
        <v>159</v>
      </c>
      <c r="L1006" s="72"/>
      <c r="M1006" s="228" t="s">
        <v>21</v>
      </c>
      <c r="N1006" s="229" t="s">
        <v>43</v>
      </c>
      <c r="O1006" s="47"/>
      <c r="P1006" s="230">
        <f>O1006*H1006</f>
        <v>0</v>
      </c>
      <c r="Q1006" s="230">
        <v>0</v>
      </c>
      <c r="R1006" s="230">
        <f>Q1006*H1006</f>
        <v>0</v>
      </c>
      <c r="S1006" s="230">
        <v>0.0003</v>
      </c>
      <c r="T1006" s="231">
        <f>S1006*H1006</f>
        <v>0.16199999999999998</v>
      </c>
      <c r="AR1006" s="24" t="s">
        <v>275</v>
      </c>
      <c r="AT1006" s="24" t="s">
        <v>155</v>
      </c>
      <c r="AU1006" s="24" t="s">
        <v>82</v>
      </c>
      <c r="AY1006" s="24" t="s">
        <v>152</v>
      </c>
      <c r="BE1006" s="232">
        <f>IF(N1006="základní",J1006,0)</f>
        <v>0</v>
      </c>
      <c r="BF1006" s="232">
        <f>IF(N1006="snížená",J1006,0)</f>
        <v>0</v>
      </c>
      <c r="BG1006" s="232">
        <f>IF(N1006="zákl. přenesená",J1006,0)</f>
        <v>0</v>
      </c>
      <c r="BH1006" s="232">
        <f>IF(N1006="sníž. přenesená",J1006,0)</f>
        <v>0</v>
      </c>
      <c r="BI1006" s="232">
        <f>IF(N1006="nulová",J1006,0)</f>
        <v>0</v>
      </c>
      <c r="BJ1006" s="24" t="s">
        <v>80</v>
      </c>
      <c r="BK1006" s="232">
        <f>ROUND(I1006*H1006,2)</f>
        <v>0</v>
      </c>
      <c r="BL1006" s="24" t="s">
        <v>275</v>
      </c>
      <c r="BM1006" s="24" t="s">
        <v>1280</v>
      </c>
    </row>
    <row r="1007" spans="2:47" s="1" customFormat="1" ht="13.5">
      <c r="B1007" s="46"/>
      <c r="C1007" s="74"/>
      <c r="D1007" s="233" t="s">
        <v>162</v>
      </c>
      <c r="E1007" s="74"/>
      <c r="F1007" s="234" t="s">
        <v>1281</v>
      </c>
      <c r="G1007" s="74"/>
      <c r="H1007" s="74"/>
      <c r="I1007" s="191"/>
      <c r="J1007" s="74"/>
      <c r="K1007" s="74"/>
      <c r="L1007" s="72"/>
      <c r="M1007" s="290"/>
      <c r="N1007" s="291"/>
      <c r="O1007" s="291"/>
      <c r="P1007" s="291"/>
      <c r="Q1007" s="291"/>
      <c r="R1007" s="291"/>
      <c r="S1007" s="291"/>
      <c r="T1007" s="292"/>
      <c r="AT1007" s="24" t="s">
        <v>162</v>
      </c>
      <c r="AU1007" s="24" t="s">
        <v>82</v>
      </c>
    </row>
    <row r="1008" spans="2:12" s="1" customFormat="1" ht="6.95" customHeight="1">
      <c r="B1008" s="67"/>
      <c r="C1008" s="68"/>
      <c r="D1008" s="68"/>
      <c r="E1008" s="68"/>
      <c r="F1008" s="68"/>
      <c r="G1008" s="68"/>
      <c r="H1008" s="68"/>
      <c r="I1008" s="166"/>
      <c r="J1008" s="68"/>
      <c r="K1008" s="68"/>
      <c r="L1008" s="72"/>
    </row>
  </sheetData>
  <sheetProtection password="CC35" sheet="1" objects="1" scenarios="1" formatColumns="0" formatRows="0" autoFilter="0"/>
  <autoFilter ref="C97:K1007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stanice st.dětí, dětská klinika-pavilon D3-4.NP, Krajská zdravotní a.s. - Masarykova nemocnice Ústí n.L.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1282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19. 12. 2017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57" customHeight="1">
      <c r="B24" s="148"/>
      <c r="C24" s="149"/>
      <c r="D24" s="149"/>
      <c r="E24" s="44" t="s">
        <v>37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ROUND(J86,2)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ROUND(SUM(BE86:BE363),2)</f>
        <v>0</v>
      </c>
      <c r="G30" s="47"/>
      <c r="H30" s="47"/>
      <c r="I30" s="158">
        <v>0.21</v>
      </c>
      <c r="J30" s="157">
        <f>ROUND(ROUND((SUM(BE86:BE363)),2)*I30,2)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ROUND(SUM(BF86:BF363),2)</f>
        <v>0</v>
      </c>
      <c r="G31" s="47"/>
      <c r="H31" s="47"/>
      <c r="I31" s="158">
        <v>0.15</v>
      </c>
      <c r="J31" s="157">
        <f>ROUND(ROUND((SUM(BF86:BF363)),2)*I31,2)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ROUND(SUM(BG86:BG363),2)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ROUND(SUM(BH86:BH363),2)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ROUND(SUM(BI86:BI363),2)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stanice st.dětí, dětská klinika-pavilon D3-4.NP, Krajská zdravotní a.s. - Masarykova nemocnice Ústí n.L.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02 - ZTI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19. 12. 2017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Krajská zdravotní a.s., Masarykova nemocnice UL</v>
      </c>
      <c r="G51" s="47"/>
      <c r="H51" s="47"/>
      <c r="I51" s="146" t="s">
        <v>33</v>
      </c>
      <c r="J51" s="44" t="str">
        <f>E21</f>
        <v>ARCHATELIÉR, spol.s r.o., Ústí n.L.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J86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114</v>
      </c>
      <c r="E57" s="180"/>
      <c r="F57" s="180"/>
      <c r="G57" s="180"/>
      <c r="H57" s="180"/>
      <c r="I57" s="181"/>
      <c r="J57" s="182">
        <f>J87</f>
        <v>0</v>
      </c>
      <c r="K57" s="183"/>
    </row>
    <row r="58" spans="2:11" s="8" customFormat="1" ht="19.9" customHeight="1">
      <c r="B58" s="184"/>
      <c r="C58" s="185"/>
      <c r="D58" s="186" t="s">
        <v>115</v>
      </c>
      <c r="E58" s="187"/>
      <c r="F58" s="187"/>
      <c r="G58" s="187"/>
      <c r="H58" s="187"/>
      <c r="I58" s="188"/>
      <c r="J58" s="189">
        <f>J88</f>
        <v>0</v>
      </c>
      <c r="K58" s="190"/>
    </row>
    <row r="59" spans="2:11" s="8" customFormat="1" ht="19.9" customHeight="1">
      <c r="B59" s="184"/>
      <c r="C59" s="185"/>
      <c r="D59" s="186" t="s">
        <v>1283</v>
      </c>
      <c r="E59" s="187"/>
      <c r="F59" s="187"/>
      <c r="G59" s="187"/>
      <c r="H59" s="187"/>
      <c r="I59" s="188"/>
      <c r="J59" s="189">
        <f>J95</f>
        <v>0</v>
      </c>
      <c r="K59" s="190"/>
    </row>
    <row r="60" spans="2:11" s="8" customFormat="1" ht="19.9" customHeight="1">
      <c r="B60" s="184"/>
      <c r="C60" s="185"/>
      <c r="D60" s="186" t="s">
        <v>1284</v>
      </c>
      <c r="E60" s="187"/>
      <c r="F60" s="187"/>
      <c r="G60" s="187"/>
      <c r="H60" s="187"/>
      <c r="I60" s="188"/>
      <c r="J60" s="189">
        <f>J101</f>
        <v>0</v>
      </c>
      <c r="K60" s="190"/>
    </row>
    <row r="61" spans="2:11" s="8" customFormat="1" ht="19.9" customHeight="1">
      <c r="B61" s="184"/>
      <c r="C61" s="185"/>
      <c r="D61" s="186" t="s">
        <v>123</v>
      </c>
      <c r="E61" s="187"/>
      <c r="F61" s="187"/>
      <c r="G61" s="187"/>
      <c r="H61" s="187"/>
      <c r="I61" s="188"/>
      <c r="J61" s="189">
        <f>J111</f>
        <v>0</v>
      </c>
      <c r="K61" s="190"/>
    </row>
    <row r="62" spans="2:11" s="7" customFormat="1" ht="24.95" customHeight="1">
      <c r="B62" s="177"/>
      <c r="C62" s="178"/>
      <c r="D62" s="179" t="s">
        <v>124</v>
      </c>
      <c r="E62" s="180"/>
      <c r="F62" s="180"/>
      <c r="G62" s="180"/>
      <c r="H62" s="180"/>
      <c r="I62" s="181"/>
      <c r="J62" s="182">
        <f>J114</f>
        <v>0</v>
      </c>
      <c r="K62" s="183"/>
    </row>
    <row r="63" spans="2:11" s="8" customFormat="1" ht="19.9" customHeight="1">
      <c r="B63" s="184"/>
      <c r="C63" s="185"/>
      <c r="D63" s="186" t="s">
        <v>1285</v>
      </c>
      <c r="E63" s="187"/>
      <c r="F63" s="187"/>
      <c r="G63" s="187"/>
      <c r="H63" s="187"/>
      <c r="I63" s="188"/>
      <c r="J63" s="189">
        <f>J115</f>
        <v>0</v>
      </c>
      <c r="K63" s="190"/>
    </row>
    <row r="64" spans="2:11" s="8" customFormat="1" ht="19.9" customHeight="1">
      <c r="B64" s="184"/>
      <c r="C64" s="185"/>
      <c r="D64" s="186" t="s">
        <v>1286</v>
      </c>
      <c r="E64" s="187"/>
      <c r="F64" s="187"/>
      <c r="G64" s="187"/>
      <c r="H64" s="187"/>
      <c r="I64" s="188"/>
      <c r="J64" s="189">
        <f>J196</f>
        <v>0</v>
      </c>
      <c r="K64" s="190"/>
    </row>
    <row r="65" spans="2:11" s="8" customFormat="1" ht="19.9" customHeight="1">
      <c r="B65" s="184"/>
      <c r="C65" s="185"/>
      <c r="D65" s="186" t="s">
        <v>1287</v>
      </c>
      <c r="E65" s="187"/>
      <c r="F65" s="187"/>
      <c r="G65" s="187"/>
      <c r="H65" s="187"/>
      <c r="I65" s="188"/>
      <c r="J65" s="189">
        <f>J253</f>
        <v>0</v>
      </c>
      <c r="K65" s="190"/>
    </row>
    <row r="66" spans="2:11" s="8" customFormat="1" ht="19.9" customHeight="1">
      <c r="B66" s="184"/>
      <c r="C66" s="185"/>
      <c r="D66" s="186" t="s">
        <v>1288</v>
      </c>
      <c r="E66" s="187"/>
      <c r="F66" s="187"/>
      <c r="G66" s="187"/>
      <c r="H66" s="187"/>
      <c r="I66" s="188"/>
      <c r="J66" s="189">
        <f>J273</f>
        <v>0</v>
      </c>
      <c r="K66" s="190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44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66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69"/>
      <c r="J72" s="71"/>
      <c r="K72" s="71"/>
      <c r="L72" s="72"/>
    </row>
    <row r="73" spans="2:12" s="1" customFormat="1" ht="36.95" customHeight="1">
      <c r="B73" s="46"/>
      <c r="C73" s="73" t="s">
        <v>136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6.5" customHeight="1">
      <c r="B76" s="46"/>
      <c r="C76" s="74"/>
      <c r="D76" s="74"/>
      <c r="E76" s="192" t="str">
        <f>E7</f>
        <v>Stavební úpravy stanice st.dětí, dětská klinika-pavilon D3-4.NP, Krajská zdravotní a.s. - Masarykova nemocnice Ústí n.L.</v>
      </c>
      <c r="F76" s="76"/>
      <c r="G76" s="76"/>
      <c r="H76" s="76"/>
      <c r="I76" s="191"/>
      <c r="J76" s="74"/>
      <c r="K76" s="74"/>
      <c r="L76" s="72"/>
    </row>
    <row r="77" spans="2:12" s="1" customFormat="1" ht="14.4" customHeight="1">
      <c r="B77" s="46"/>
      <c r="C77" s="76" t="s">
        <v>107</v>
      </c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E9</f>
        <v>02 - ZTI</v>
      </c>
      <c r="F78" s="74"/>
      <c r="G78" s="74"/>
      <c r="H78" s="74"/>
      <c r="I78" s="191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193" t="str">
        <f>F12</f>
        <v>Ústí nad Labem</v>
      </c>
      <c r="G80" s="74"/>
      <c r="H80" s="74"/>
      <c r="I80" s="194" t="s">
        <v>25</v>
      </c>
      <c r="J80" s="85" t="str">
        <f>IF(J12="","",J12)</f>
        <v>19. 12. 2017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193" t="str">
        <f>E15</f>
        <v>Krajská zdravotní a.s., Masarykova nemocnice UL</v>
      </c>
      <c r="G82" s="74"/>
      <c r="H82" s="74"/>
      <c r="I82" s="194" t="s">
        <v>33</v>
      </c>
      <c r="J82" s="193" t="str">
        <f>E21</f>
        <v>ARCHATELIÉR, spol.s r.o., Ústí n.L.</v>
      </c>
      <c r="K82" s="74"/>
      <c r="L82" s="72"/>
    </row>
    <row r="83" spans="2:12" s="1" customFormat="1" ht="14.4" customHeight="1">
      <c r="B83" s="46"/>
      <c r="C83" s="76" t="s">
        <v>31</v>
      </c>
      <c r="D83" s="74"/>
      <c r="E83" s="74"/>
      <c r="F83" s="193" t="str">
        <f>IF(E18="","",E18)</f>
        <v/>
      </c>
      <c r="G83" s="74"/>
      <c r="H83" s="74"/>
      <c r="I83" s="191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pans="2:20" s="9" customFormat="1" ht="29.25" customHeight="1">
      <c r="B85" s="195"/>
      <c r="C85" s="196" t="s">
        <v>137</v>
      </c>
      <c r="D85" s="197" t="s">
        <v>57</v>
      </c>
      <c r="E85" s="197" t="s">
        <v>53</v>
      </c>
      <c r="F85" s="197" t="s">
        <v>138</v>
      </c>
      <c r="G85" s="197" t="s">
        <v>139</v>
      </c>
      <c r="H85" s="197" t="s">
        <v>140</v>
      </c>
      <c r="I85" s="198" t="s">
        <v>141</v>
      </c>
      <c r="J85" s="197" t="s">
        <v>111</v>
      </c>
      <c r="K85" s="199" t="s">
        <v>142</v>
      </c>
      <c r="L85" s="200"/>
      <c r="M85" s="102" t="s">
        <v>143</v>
      </c>
      <c r="N85" s="103" t="s">
        <v>42</v>
      </c>
      <c r="O85" s="103" t="s">
        <v>144</v>
      </c>
      <c r="P85" s="103" t="s">
        <v>145</v>
      </c>
      <c r="Q85" s="103" t="s">
        <v>146</v>
      </c>
      <c r="R85" s="103" t="s">
        <v>147</v>
      </c>
      <c r="S85" s="103" t="s">
        <v>148</v>
      </c>
      <c r="T85" s="104" t="s">
        <v>149</v>
      </c>
    </row>
    <row r="86" spans="2:63" s="1" customFormat="1" ht="29.25" customHeight="1">
      <c r="B86" s="46"/>
      <c r="C86" s="108" t="s">
        <v>112</v>
      </c>
      <c r="D86" s="74"/>
      <c r="E86" s="74"/>
      <c r="F86" s="74"/>
      <c r="G86" s="74"/>
      <c r="H86" s="74"/>
      <c r="I86" s="191"/>
      <c r="J86" s="201">
        <f>BK86</f>
        <v>0</v>
      </c>
      <c r="K86" s="74"/>
      <c r="L86" s="72"/>
      <c r="M86" s="105"/>
      <c r="N86" s="106"/>
      <c r="O86" s="106"/>
      <c r="P86" s="202">
        <f>P87+P114</f>
        <v>0</v>
      </c>
      <c r="Q86" s="106"/>
      <c r="R86" s="202">
        <f>R87+R114</f>
        <v>29.788588</v>
      </c>
      <c r="S86" s="106"/>
      <c r="T86" s="203">
        <f>T87+T114</f>
        <v>17.19302</v>
      </c>
      <c r="AT86" s="24" t="s">
        <v>71</v>
      </c>
      <c r="AU86" s="24" t="s">
        <v>113</v>
      </c>
      <c r="BK86" s="204">
        <f>BK87+BK114</f>
        <v>0</v>
      </c>
    </row>
    <row r="87" spans="2:63" s="10" customFormat="1" ht="37.4" customHeight="1">
      <c r="B87" s="205"/>
      <c r="C87" s="206"/>
      <c r="D87" s="207" t="s">
        <v>71</v>
      </c>
      <c r="E87" s="208" t="s">
        <v>150</v>
      </c>
      <c r="F87" s="208" t="s">
        <v>151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P88+P95+P101+P111</f>
        <v>0</v>
      </c>
      <c r="Q87" s="213"/>
      <c r="R87" s="214">
        <f>R88+R95+R101+R111</f>
        <v>28.145151000000002</v>
      </c>
      <c r="S87" s="213"/>
      <c r="T87" s="215">
        <f>T88+T95+T101+T111</f>
        <v>15.2053</v>
      </c>
      <c r="AR87" s="216" t="s">
        <v>80</v>
      </c>
      <c r="AT87" s="217" t="s">
        <v>71</v>
      </c>
      <c r="AU87" s="217" t="s">
        <v>72</v>
      </c>
      <c r="AY87" s="216" t="s">
        <v>152</v>
      </c>
      <c r="BK87" s="218">
        <f>BK88+BK95+BK101+BK111</f>
        <v>0</v>
      </c>
    </row>
    <row r="88" spans="2:63" s="10" customFormat="1" ht="19.9" customHeight="1">
      <c r="B88" s="205"/>
      <c r="C88" s="206"/>
      <c r="D88" s="207" t="s">
        <v>71</v>
      </c>
      <c r="E88" s="219" t="s">
        <v>153</v>
      </c>
      <c r="F88" s="219" t="s">
        <v>154</v>
      </c>
      <c r="G88" s="206"/>
      <c r="H88" s="206"/>
      <c r="I88" s="209"/>
      <c r="J88" s="220">
        <f>BK88</f>
        <v>0</v>
      </c>
      <c r="K88" s="206"/>
      <c r="L88" s="211"/>
      <c r="M88" s="212"/>
      <c r="N88" s="213"/>
      <c r="O88" s="213"/>
      <c r="P88" s="214">
        <f>SUM(P89:P94)</f>
        <v>0</v>
      </c>
      <c r="Q88" s="213"/>
      <c r="R88" s="214">
        <f>SUM(R89:R94)</f>
        <v>28.145151000000002</v>
      </c>
      <c r="S88" s="213"/>
      <c r="T88" s="215">
        <f>SUM(T89:T94)</f>
        <v>0</v>
      </c>
      <c r="AR88" s="216" t="s">
        <v>80</v>
      </c>
      <c r="AT88" s="217" t="s">
        <v>71</v>
      </c>
      <c r="AU88" s="217" t="s">
        <v>80</v>
      </c>
      <c r="AY88" s="216" t="s">
        <v>152</v>
      </c>
      <c r="BK88" s="218">
        <f>SUM(BK89:BK94)</f>
        <v>0</v>
      </c>
    </row>
    <row r="89" spans="2:65" s="1" customFormat="1" ht="25.5" customHeight="1">
      <c r="B89" s="46"/>
      <c r="C89" s="221" t="s">
        <v>80</v>
      </c>
      <c r="D89" s="221" t="s">
        <v>155</v>
      </c>
      <c r="E89" s="222" t="s">
        <v>1289</v>
      </c>
      <c r="F89" s="223" t="s">
        <v>1290</v>
      </c>
      <c r="G89" s="224" t="s">
        <v>192</v>
      </c>
      <c r="H89" s="225">
        <v>2.22</v>
      </c>
      <c r="I89" s="226"/>
      <c r="J89" s="227">
        <f>ROUND(I89*H89,2)</f>
        <v>0</v>
      </c>
      <c r="K89" s="223" t="s">
        <v>159</v>
      </c>
      <c r="L89" s="72"/>
      <c r="M89" s="228" t="s">
        <v>21</v>
      </c>
      <c r="N89" s="229" t="s">
        <v>43</v>
      </c>
      <c r="O89" s="47"/>
      <c r="P89" s="230">
        <f>O89*H89</f>
        <v>0</v>
      </c>
      <c r="Q89" s="230">
        <v>0.06405</v>
      </c>
      <c r="R89" s="230">
        <f>Q89*H89</f>
        <v>0.142191</v>
      </c>
      <c r="S89" s="230">
        <v>0</v>
      </c>
      <c r="T89" s="231">
        <f>S89*H89</f>
        <v>0</v>
      </c>
      <c r="AR89" s="24" t="s">
        <v>160</v>
      </c>
      <c r="AT89" s="24" t="s">
        <v>155</v>
      </c>
      <c r="AU89" s="24" t="s">
        <v>82</v>
      </c>
      <c r="AY89" s="24" t="s">
        <v>152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160</v>
      </c>
      <c r="BM89" s="24" t="s">
        <v>82</v>
      </c>
    </row>
    <row r="90" spans="2:47" s="1" customFormat="1" ht="13.5">
      <c r="B90" s="46"/>
      <c r="C90" s="74"/>
      <c r="D90" s="233" t="s">
        <v>162</v>
      </c>
      <c r="E90" s="74"/>
      <c r="F90" s="234" t="s">
        <v>1291</v>
      </c>
      <c r="G90" s="74"/>
      <c r="H90" s="74"/>
      <c r="I90" s="191"/>
      <c r="J90" s="74"/>
      <c r="K90" s="74"/>
      <c r="L90" s="72"/>
      <c r="M90" s="235"/>
      <c r="N90" s="47"/>
      <c r="O90" s="47"/>
      <c r="P90" s="47"/>
      <c r="Q90" s="47"/>
      <c r="R90" s="47"/>
      <c r="S90" s="47"/>
      <c r="T90" s="95"/>
      <c r="AT90" s="24" t="s">
        <v>162</v>
      </c>
      <c r="AU90" s="24" t="s">
        <v>82</v>
      </c>
    </row>
    <row r="91" spans="2:51" s="12" customFormat="1" ht="13.5">
      <c r="B91" s="246"/>
      <c r="C91" s="247"/>
      <c r="D91" s="233" t="s">
        <v>164</v>
      </c>
      <c r="E91" s="248" t="s">
        <v>21</v>
      </c>
      <c r="F91" s="249" t="s">
        <v>1292</v>
      </c>
      <c r="G91" s="247"/>
      <c r="H91" s="250">
        <v>2.22</v>
      </c>
      <c r="I91" s="251"/>
      <c r="J91" s="247"/>
      <c r="K91" s="247"/>
      <c r="L91" s="252"/>
      <c r="M91" s="253"/>
      <c r="N91" s="254"/>
      <c r="O91" s="254"/>
      <c r="P91" s="254"/>
      <c r="Q91" s="254"/>
      <c r="R91" s="254"/>
      <c r="S91" s="254"/>
      <c r="T91" s="255"/>
      <c r="AT91" s="256" t="s">
        <v>164</v>
      </c>
      <c r="AU91" s="256" t="s">
        <v>82</v>
      </c>
      <c r="AV91" s="12" t="s">
        <v>82</v>
      </c>
      <c r="AW91" s="12" t="s">
        <v>35</v>
      </c>
      <c r="AX91" s="12" t="s">
        <v>80</v>
      </c>
      <c r="AY91" s="256" t="s">
        <v>152</v>
      </c>
    </row>
    <row r="92" spans="2:65" s="1" customFormat="1" ht="16.5" customHeight="1">
      <c r="B92" s="46"/>
      <c r="C92" s="221" t="s">
        <v>82</v>
      </c>
      <c r="D92" s="221" t="s">
        <v>155</v>
      </c>
      <c r="E92" s="222" t="s">
        <v>1293</v>
      </c>
      <c r="F92" s="223" t="s">
        <v>1294</v>
      </c>
      <c r="G92" s="224" t="s">
        <v>192</v>
      </c>
      <c r="H92" s="225">
        <v>110.4</v>
      </c>
      <c r="I92" s="226"/>
      <c r="J92" s="227">
        <f>ROUND(I92*H92,2)</f>
        <v>0</v>
      </c>
      <c r="K92" s="223" t="s">
        <v>159</v>
      </c>
      <c r="L92" s="72"/>
      <c r="M92" s="228" t="s">
        <v>21</v>
      </c>
      <c r="N92" s="229" t="s">
        <v>43</v>
      </c>
      <c r="O92" s="47"/>
      <c r="P92" s="230">
        <f>O92*H92</f>
        <v>0</v>
      </c>
      <c r="Q92" s="230">
        <v>0.25365</v>
      </c>
      <c r="R92" s="230">
        <f>Q92*H92</f>
        <v>28.00296</v>
      </c>
      <c r="S92" s="230">
        <v>0</v>
      </c>
      <c r="T92" s="231">
        <f>S92*H92</f>
        <v>0</v>
      </c>
      <c r="AR92" s="24" t="s">
        <v>160</v>
      </c>
      <c r="AT92" s="24" t="s">
        <v>155</v>
      </c>
      <c r="AU92" s="24" t="s">
        <v>82</v>
      </c>
      <c r="AY92" s="24" t="s">
        <v>152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80</v>
      </c>
      <c r="BK92" s="232">
        <f>ROUND(I92*H92,2)</f>
        <v>0</v>
      </c>
      <c r="BL92" s="24" t="s">
        <v>160</v>
      </c>
      <c r="BM92" s="24" t="s">
        <v>160</v>
      </c>
    </row>
    <row r="93" spans="2:47" s="1" customFormat="1" ht="13.5">
      <c r="B93" s="46"/>
      <c r="C93" s="74"/>
      <c r="D93" s="233" t="s">
        <v>162</v>
      </c>
      <c r="E93" s="74"/>
      <c r="F93" s="234" t="s">
        <v>1295</v>
      </c>
      <c r="G93" s="74"/>
      <c r="H93" s="74"/>
      <c r="I93" s="191"/>
      <c r="J93" s="74"/>
      <c r="K93" s="74"/>
      <c r="L93" s="72"/>
      <c r="M93" s="235"/>
      <c r="N93" s="47"/>
      <c r="O93" s="47"/>
      <c r="P93" s="47"/>
      <c r="Q93" s="47"/>
      <c r="R93" s="47"/>
      <c r="S93" s="47"/>
      <c r="T93" s="95"/>
      <c r="AT93" s="24" t="s">
        <v>162</v>
      </c>
      <c r="AU93" s="24" t="s">
        <v>82</v>
      </c>
    </row>
    <row r="94" spans="2:51" s="12" customFormat="1" ht="13.5">
      <c r="B94" s="246"/>
      <c r="C94" s="247"/>
      <c r="D94" s="233" t="s">
        <v>164</v>
      </c>
      <c r="E94" s="248" t="s">
        <v>21</v>
      </c>
      <c r="F94" s="249" t="s">
        <v>1296</v>
      </c>
      <c r="G94" s="247"/>
      <c r="H94" s="250">
        <v>110.4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AT94" s="256" t="s">
        <v>164</v>
      </c>
      <c r="AU94" s="256" t="s">
        <v>82</v>
      </c>
      <c r="AV94" s="12" t="s">
        <v>82</v>
      </c>
      <c r="AW94" s="12" t="s">
        <v>35</v>
      </c>
      <c r="AX94" s="12" t="s">
        <v>80</v>
      </c>
      <c r="AY94" s="256" t="s">
        <v>152</v>
      </c>
    </row>
    <row r="95" spans="2:63" s="10" customFormat="1" ht="29.85" customHeight="1">
      <c r="B95" s="205"/>
      <c r="C95" s="206"/>
      <c r="D95" s="207" t="s">
        <v>71</v>
      </c>
      <c r="E95" s="219" t="s">
        <v>233</v>
      </c>
      <c r="F95" s="219" t="s">
        <v>1297</v>
      </c>
      <c r="G95" s="206"/>
      <c r="H95" s="206"/>
      <c r="I95" s="209"/>
      <c r="J95" s="220">
        <f>BK95</f>
        <v>0</v>
      </c>
      <c r="K95" s="206"/>
      <c r="L95" s="211"/>
      <c r="M95" s="212"/>
      <c r="N95" s="213"/>
      <c r="O95" s="213"/>
      <c r="P95" s="214">
        <f>SUM(P96:P100)</f>
        <v>0</v>
      </c>
      <c r="Q95" s="213"/>
      <c r="R95" s="214">
        <f>SUM(R96:R100)</f>
        <v>0</v>
      </c>
      <c r="S95" s="213"/>
      <c r="T95" s="215">
        <f>SUM(T96:T100)</f>
        <v>15.2053</v>
      </c>
      <c r="AR95" s="216" t="s">
        <v>80</v>
      </c>
      <c r="AT95" s="217" t="s">
        <v>71</v>
      </c>
      <c r="AU95" s="217" t="s">
        <v>80</v>
      </c>
      <c r="AY95" s="216" t="s">
        <v>152</v>
      </c>
      <c r="BK95" s="218">
        <f>SUM(BK96:BK100)</f>
        <v>0</v>
      </c>
    </row>
    <row r="96" spans="2:65" s="1" customFormat="1" ht="16.5" customHeight="1">
      <c r="B96" s="46"/>
      <c r="C96" s="221" t="s">
        <v>153</v>
      </c>
      <c r="D96" s="221" t="s">
        <v>155</v>
      </c>
      <c r="E96" s="222" t="s">
        <v>468</v>
      </c>
      <c r="F96" s="223" t="s">
        <v>469</v>
      </c>
      <c r="G96" s="224" t="s">
        <v>192</v>
      </c>
      <c r="H96" s="225">
        <v>2.3</v>
      </c>
      <c r="I96" s="226"/>
      <c r="J96" s="227">
        <f>ROUND(I96*H96,2)</f>
        <v>0</v>
      </c>
      <c r="K96" s="223" t="s">
        <v>159</v>
      </c>
      <c r="L96" s="72"/>
      <c r="M96" s="228" t="s">
        <v>21</v>
      </c>
      <c r="N96" s="229" t="s">
        <v>43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0.131</v>
      </c>
      <c r="T96" s="231">
        <f>S96*H96</f>
        <v>0.3013</v>
      </c>
      <c r="AR96" s="24" t="s">
        <v>160</v>
      </c>
      <c r="AT96" s="24" t="s">
        <v>155</v>
      </c>
      <c r="AU96" s="24" t="s">
        <v>82</v>
      </c>
      <c r="AY96" s="24" t="s">
        <v>152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80</v>
      </c>
      <c r="BK96" s="232">
        <f>ROUND(I96*H96,2)</f>
        <v>0</v>
      </c>
      <c r="BL96" s="24" t="s">
        <v>160</v>
      </c>
      <c r="BM96" s="24" t="s">
        <v>204</v>
      </c>
    </row>
    <row r="97" spans="2:47" s="1" customFormat="1" ht="13.5">
      <c r="B97" s="46"/>
      <c r="C97" s="74"/>
      <c r="D97" s="233" t="s">
        <v>162</v>
      </c>
      <c r="E97" s="74"/>
      <c r="F97" s="234" t="s">
        <v>471</v>
      </c>
      <c r="G97" s="74"/>
      <c r="H97" s="74"/>
      <c r="I97" s="191"/>
      <c r="J97" s="74"/>
      <c r="K97" s="74"/>
      <c r="L97" s="72"/>
      <c r="M97" s="235"/>
      <c r="N97" s="47"/>
      <c r="O97" s="47"/>
      <c r="P97" s="47"/>
      <c r="Q97" s="47"/>
      <c r="R97" s="47"/>
      <c r="S97" s="47"/>
      <c r="T97" s="95"/>
      <c r="AT97" s="24" t="s">
        <v>162</v>
      </c>
      <c r="AU97" s="24" t="s">
        <v>82</v>
      </c>
    </row>
    <row r="98" spans="2:51" s="12" customFormat="1" ht="13.5">
      <c r="B98" s="246"/>
      <c r="C98" s="247"/>
      <c r="D98" s="233" t="s">
        <v>164</v>
      </c>
      <c r="E98" s="248" t="s">
        <v>21</v>
      </c>
      <c r="F98" s="249" t="s">
        <v>1298</v>
      </c>
      <c r="G98" s="247"/>
      <c r="H98" s="250">
        <v>2.3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164</v>
      </c>
      <c r="AU98" s="256" t="s">
        <v>82</v>
      </c>
      <c r="AV98" s="12" t="s">
        <v>82</v>
      </c>
      <c r="AW98" s="12" t="s">
        <v>35</v>
      </c>
      <c r="AX98" s="12" t="s">
        <v>80</v>
      </c>
      <c r="AY98" s="256" t="s">
        <v>152</v>
      </c>
    </row>
    <row r="99" spans="2:65" s="1" customFormat="1" ht="16.5" customHeight="1">
      <c r="B99" s="46"/>
      <c r="C99" s="221" t="s">
        <v>160</v>
      </c>
      <c r="D99" s="221" t="s">
        <v>155</v>
      </c>
      <c r="E99" s="222" t="s">
        <v>1299</v>
      </c>
      <c r="F99" s="223" t="s">
        <v>1300</v>
      </c>
      <c r="G99" s="224" t="s">
        <v>242</v>
      </c>
      <c r="H99" s="225">
        <v>552</v>
      </c>
      <c r="I99" s="226"/>
      <c r="J99" s="227">
        <f>ROUND(I99*H99,2)</f>
        <v>0</v>
      </c>
      <c r="K99" s="223" t="s">
        <v>159</v>
      </c>
      <c r="L99" s="72"/>
      <c r="M99" s="228" t="s">
        <v>21</v>
      </c>
      <c r="N99" s="229" t="s">
        <v>43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0.027</v>
      </c>
      <c r="T99" s="231">
        <f>S99*H99</f>
        <v>14.904</v>
      </c>
      <c r="AR99" s="24" t="s">
        <v>160</v>
      </c>
      <c r="AT99" s="24" t="s">
        <v>155</v>
      </c>
      <c r="AU99" s="24" t="s">
        <v>82</v>
      </c>
      <c r="AY99" s="24" t="s">
        <v>152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80</v>
      </c>
      <c r="BK99" s="232">
        <f>ROUND(I99*H99,2)</f>
        <v>0</v>
      </c>
      <c r="BL99" s="24" t="s">
        <v>160</v>
      </c>
      <c r="BM99" s="24" t="s">
        <v>180</v>
      </c>
    </row>
    <row r="100" spans="2:47" s="1" customFormat="1" ht="13.5">
      <c r="B100" s="46"/>
      <c r="C100" s="74"/>
      <c r="D100" s="233" t="s">
        <v>162</v>
      </c>
      <c r="E100" s="74"/>
      <c r="F100" s="234" t="s">
        <v>1301</v>
      </c>
      <c r="G100" s="74"/>
      <c r="H100" s="74"/>
      <c r="I100" s="191"/>
      <c r="J100" s="74"/>
      <c r="K100" s="74"/>
      <c r="L100" s="72"/>
      <c r="M100" s="235"/>
      <c r="N100" s="47"/>
      <c r="O100" s="47"/>
      <c r="P100" s="47"/>
      <c r="Q100" s="47"/>
      <c r="R100" s="47"/>
      <c r="S100" s="47"/>
      <c r="T100" s="95"/>
      <c r="AT100" s="24" t="s">
        <v>162</v>
      </c>
      <c r="AU100" s="24" t="s">
        <v>82</v>
      </c>
    </row>
    <row r="101" spans="2:63" s="10" customFormat="1" ht="29.85" customHeight="1">
      <c r="B101" s="205"/>
      <c r="C101" s="206"/>
      <c r="D101" s="207" t="s">
        <v>71</v>
      </c>
      <c r="E101" s="219" t="s">
        <v>1302</v>
      </c>
      <c r="F101" s="219" t="s">
        <v>1303</v>
      </c>
      <c r="G101" s="206"/>
      <c r="H101" s="206"/>
      <c r="I101" s="209"/>
      <c r="J101" s="220">
        <f>BK101</f>
        <v>0</v>
      </c>
      <c r="K101" s="206"/>
      <c r="L101" s="211"/>
      <c r="M101" s="212"/>
      <c r="N101" s="213"/>
      <c r="O101" s="213"/>
      <c r="P101" s="214">
        <f>SUM(P102:P110)</f>
        <v>0</v>
      </c>
      <c r="Q101" s="213"/>
      <c r="R101" s="214">
        <f>SUM(R102:R110)</f>
        <v>0</v>
      </c>
      <c r="S101" s="213"/>
      <c r="T101" s="215">
        <f>SUM(T102:T110)</f>
        <v>0</v>
      </c>
      <c r="AR101" s="216" t="s">
        <v>80</v>
      </c>
      <c r="AT101" s="217" t="s">
        <v>71</v>
      </c>
      <c r="AU101" s="217" t="s">
        <v>80</v>
      </c>
      <c r="AY101" s="216" t="s">
        <v>152</v>
      </c>
      <c r="BK101" s="218">
        <f>SUM(BK102:BK110)</f>
        <v>0</v>
      </c>
    </row>
    <row r="102" spans="2:65" s="1" customFormat="1" ht="25.5" customHeight="1">
      <c r="B102" s="46"/>
      <c r="C102" s="221" t="s">
        <v>197</v>
      </c>
      <c r="D102" s="221" t="s">
        <v>155</v>
      </c>
      <c r="E102" s="222" t="s">
        <v>633</v>
      </c>
      <c r="F102" s="223" t="s">
        <v>634</v>
      </c>
      <c r="G102" s="224" t="s">
        <v>158</v>
      </c>
      <c r="H102" s="225">
        <v>17.193</v>
      </c>
      <c r="I102" s="226"/>
      <c r="J102" s="227">
        <f>ROUND(I102*H102,2)</f>
        <v>0</v>
      </c>
      <c r="K102" s="223" t="s">
        <v>159</v>
      </c>
      <c r="L102" s="72"/>
      <c r="M102" s="228" t="s">
        <v>21</v>
      </c>
      <c r="N102" s="229" t="s">
        <v>43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160</v>
      </c>
      <c r="AT102" s="24" t="s">
        <v>155</v>
      </c>
      <c r="AU102" s="24" t="s">
        <v>82</v>
      </c>
      <c r="AY102" s="24" t="s">
        <v>152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80</v>
      </c>
      <c r="BK102" s="232">
        <f>ROUND(I102*H102,2)</f>
        <v>0</v>
      </c>
      <c r="BL102" s="24" t="s">
        <v>160</v>
      </c>
      <c r="BM102" s="24" t="s">
        <v>1304</v>
      </c>
    </row>
    <row r="103" spans="2:47" s="1" customFormat="1" ht="13.5">
      <c r="B103" s="46"/>
      <c r="C103" s="74"/>
      <c r="D103" s="233" t="s">
        <v>162</v>
      </c>
      <c r="E103" s="74"/>
      <c r="F103" s="234" t="s">
        <v>636</v>
      </c>
      <c r="G103" s="74"/>
      <c r="H103" s="74"/>
      <c r="I103" s="191"/>
      <c r="J103" s="74"/>
      <c r="K103" s="74"/>
      <c r="L103" s="72"/>
      <c r="M103" s="235"/>
      <c r="N103" s="47"/>
      <c r="O103" s="47"/>
      <c r="P103" s="47"/>
      <c r="Q103" s="47"/>
      <c r="R103" s="47"/>
      <c r="S103" s="47"/>
      <c r="T103" s="95"/>
      <c r="AT103" s="24" t="s">
        <v>162</v>
      </c>
      <c r="AU103" s="24" t="s">
        <v>82</v>
      </c>
    </row>
    <row r="104" spans="2:65" s="1" customFormat="1" ht="25.5" customHeight="1">
      <c r="B104" s="46"/>
      <c r="C104" s="221" t="s">
        <v>204</v>
      </c>
      <c r="D104" s="221" t="s">
        <v>155</v>
      </c>
      <c r="E104" s="222" t="s">
        <v>1305</v>
      </c>
      <c r="F104" s="223" t="s">
        <v>1306</v>
      </c>
      <c r="G104" s="224" t="s">
        <v>158</v>
      </c>
      <c r="H104" s="225">
        <v>17.193</v>
      </c>
      <c r="I104" s="226"/>
      <c r="J104" s="227">
        <f>ROUND(I104*H104,2)</f>
        <v>0</v>
      </c>
      <c r="K104" s="223" t="s">
        <v>159</v>
      </c>
      <c r="L104" s="72"/>
      <c r="M104" s="228" t="s">
        <v>21</v>
      </c>
      <c r="N104" s="229" t="s">
        <v>43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160</v>
      </c>
      <c r="AT104" s="24" t="s">
        <v>155</v>
      </c>
      <c r="AU104" s="24" t="s">
        <v>82</v>
      </c>
      <c r="AY104" s="24" t="s">
        <v>152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80</v>
      </c>
      <c r="BK104" s="232">
        <f>ROUND(I104*H104,2)</f>
        <v>0</v>
      </c>
      <c r="BL104" s="24" t="s">
        <v>160</v>
      </c>
      <c r="BM104" s="24" t="s">
        <v>251</v>
      </c>
    </row>
    <row r="105" spans="2:47" s="1" customFormat="1" ht="13.5">
      <c r="B105" s="46"/>
      <c r="C105" s="74"/>
      <c r="D105" s="233" t="s">
        <v>162</v>
      </c>
      <c r="E105" s="74"/>
      <c r="F105" s="234" t="s">
        <v>1307</v>
      </c>
      <c r="G105" s="74"/>
      <c r="H105" s="74"/>
      <c r="I105" s="191"/>
      <c r="J105" s="74"/>
      <c r="K105" s="74"/>
      <c r="L105" s="72"/>
      <c r="M105" s="235"/>
      <c r="N105" s="47"/>
      <c r="O105" s="47"/>
      <c r="P105" s="47"/>
      <c r="Q105" s="47"/>
      <c r="R105" s="47"/>
      <c r="S105" s="47"/>
      <c r="T105" s="95"/>
      <c r="AT105" s="24" t="s">
        <v>162</v>
      </c>
      <c r="AU105" s="24" t="s">
        <v>82</v>
      </c>
    </row>
    <row r="106" spans="2:65" s="1" customFormat="1" ht="25.5" customHeight="1">
      <c r="B106" s="46"/>
      <c r="C106" s="221" t="s">
        <v>220</v>
      </c>
      <c r="D106" s="221" t="s">
        <v>155</v>
      </c>
      <c r="E106" s="222" t="s">
        <v>643</v>
      </c>
      <c r="F106" s="223" t="s">
        <v>644</v>
      </c>
      <c r="G106" s="224" t="s">
        <v>158</v>
      </c>
      <c r="H106" s="225">
        <v>103.158</v>
      </c>
      <c r="I106" s="226"/>
      <c r="J106" s="227">
        <f>ROUND(I106*H106,2)</f>
        <v>0</v>
      </c>
      <c r="K106" s="223" t="s">
        <v>159</v>
      </c>
      <c r="L106" s="72"/>
      <c r="M106" s="228" t="s">
        <v>21</v>
      </c>
      <c r="N106" s="229" t="s">
        <v>43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160</v>
      </c>
      <c r="AT106" s="24" t="s">
        <v>155</v>
      </c>
      <c r="AU106" s="24" t="s">
        <v>82</v>
      </c>
      <c r="AY106" s="24" t="s">
        <v>152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80</v>
      </c>
      <c r="BK106" s="232">
        <f>ROUND(I106*H106,2)</f>
        <v>0</v>
      </c>
      <c r="BL106" s="24" t="s">
        <v>160</v>
      </c>
      <c r="BM106" s="24" t="s">
        <v>265</v>
      </c>
    </row>
    <row r="107" spans="2:47" s="1" customFormat="1" ht="13.5">
      <c r="B107" s="46"/>
      <c r="C107" s="74"/>
      <c r="D107" s="233" t="s">
        <v>162</v>
      </c>
      <c r="E107" s="74"/>
      <c r="F107" s="234" t="s">
        <v>646</v>
      </c>
      <c r="G107" s="74"/>
      <c r="H107" s="74"/>
      <c r="I107" s="191"/>
      <c r="J107" s="74"/>
      <c r="K107" s="74"/>
      <c r="L107" s="72"/>
      <c r="M107" s="235"/>
      <c r="N107" s="47"/>
      <c r="O107" s="47"/>
      <c r="P107" s="47"/>
      <c r="Q107" s="47"/>
      <c r="R107" s="47"/>
      <c r="S107" s="47"/>
      <c r="T107" s="95"/>
      <c r="AT107" s="24" t="s">
        <v>162</v>
      </c>
      <c r="AU107" s="24" t="s">
        <v>82</v>
      </c>
    </row>
    <row r="108" spans="2:51" s="12" customFormat="1" ht="13.5">
      <c r="B108" s="246"/>
      <c r="C108" s="247"/>
      <c r="D108" s="233" t="s">
        <v>164</v>
      </c>
      <c r="E108" s="247"/>
      <c r="F108" s="249" t="s">
        <v>1308</v>
      </c>
      <c r="G108" s="247"/>
      <c r="H108" s="250">
        <v>103.158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164</v>
      </c>
      <c r="AU108" s="256" t="s">
        <v>82</v>
      </c>
      <c r="AV108" s="12" t="s">
        <v>82</v>
      </c>
      <c r="AW108" s="12" t="s">
        <v>6</v>
      </c>
      <c r="AX108" s="12" t="s">
        <v>80</v>
      </c>
      <c r="AY108" s="256" t="s">
        <v>152</v>
      </c>
    </row>
    <row r="109" spans="2:65" s="1" customFormat="1" ht="16.5" customHeight="1">
      <c r="B109" s="46"/>
      <c r="C109" s="221" t="s">
        <v>180</v>
      </c>
      <c r="D109" s="221" t="s">
        <v>155</v>
      </c>
      <c r="E109" s="222" t="s">
        <v>649</v>
      </c>
      <c r="F109" s="223" t="s">
        <v>650</v>
      </c>
      <c r="G109" s="224" t="s">
        <v>158</v>
      </c>
      <c r="H109" s="225">
        <v>29.789</v>
      </c>
      <c r="I109" s="226"/>
      <c r="J109" s="227">
        <f>ROUND(I109*H109,2)</f>
        <v>0</v>
      </c>
      <c r="K109" s="223" t="s">
        <v>159</v>
      </c>
      <c r="L109" s="72"/>
      <c r="M109" s="228" t="s">
        <v>21</v>
      </c>
      <c r="N109" s="229" t="s">
        <v>43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160</v>
      </c>
      <c r="AT109" s="24" t="s">
        <v>155</v>
      </c>
      <c r="AU109" s="24" t="s">
        <v>82</v>
      </c>
      <c r="AY109" s="24" t="s">
        <v>152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80</v>
      </c>
      <c r="BK109" s="232">
        <f>ROUND(I109*H109,2)</f>
        <v>0</v>
      </c>
      <c r="BL109" s="24" t="s">
        <v>160</v>
      </c>
      <c r="BM109" s="24" t="s">
        <v>275</v>
      </c>
    </row>
    <row r="110" spans="2:47" s="1" customFormat="1" ht="13.5">
      <c r="B110" s="46"/>
      <c r="C110" s="74"/>
      <c r="D110" s="233" t="s">
        <v>162</v>
      </c>
      <c r="E110" s="74"/>
      <c r="F110" s="234" t="s">
        <v>652</v>
      </c>
      <c r="G110" s="74"/>
      <c r="H110" s="74"/>
      <c r="I110" s="191"/>
      <c r="J110" s="74"/>
      <c r="K110" s="74"/>
      <c r="L110" s="72"/>
      <c r="M110" s="235"/>
      <c r="N110" s="47"/>
      <c r="O110" s="47"/>
      <c r="P110" s="47"/>
      <c r="Q110" s="47"/>
      <c r="R110" s="47"/>
      <c r="S110" s="47"/>
      <c r="T110" s="95"/>
      <c r="AT110" s="24" t="s">
        <v>162</v>
      </c>
      <c r="AU110" s="24" t="s">
        <v>82</v>
      </c>
    </row>
    <row r="111" spans="2:63" s="10" customFormat="1" ht="29.85" customHeight="1">
      <c r="B111" s="205"/>
      <c r="C111" s="206"/>
      <c r="D111" s="207" t="s">
        <v>71</v>
      </c>
      <c r="E111" s="219" t="s">
        <v>659</v>
      </c>
      <c r="F111" s="219" t="s">
        <v>660</v>
      </c>
      <c r="G111" s="206"/>
      <c r="H111" s="206"/>
      <c r="I111" s="209"/>
      <c r="J111" s="220">
        <f>BK111</f>
        <v>0</v>
      </c>
      <c r="K111" s="206"/>
      <c r="L111" s="211"/>
      <c r="M111" s="212"/>
      <c r="N111" s="213"/>
      <c r="O111" s="213"/>
      <c r="P111" s="214">
        <f>SUM(P112:P113)</f>
        <v>0</v>
      </c>
      <c r="Q111" s="213"/>
      <c r="R111" s="214">
        <f>SUM(R112:R113)</f>
        <v>0</v>
      </c>
      <c r="S111" s="213"/>
      <c r="T111" s="215">
        <f>SUM(T112:T113)</f>
        <v>0</v>
      </c>
      <c r="AR111" s="216" t="s">
        <v>80</v>
      </c>
      <c r="AT111" s="217" t="s">
        <v>71</v>
      </c>
      <c r="AU111" s="217" t="s">
        <v>80</v>
      </c>
      <c r="AY111" s="216" t="s">
        <v>152</v>
      </c>
      <c r="BK111" s="218">
        <f>SUM(BK112:BK113)</f>
        <v>0</v>
      </c>
    </row>
    <row r="112" spans="2:65" s="1" customFormat="1" ht="16.5" customHeight="1">
      <c r="B112" s="46"/>
      <c r="C112" s="221" t="s">
        <v>233</v>
      </c>
      <c r="D112" s="221" t="s">
        <v>155</v>
      </c>
      <c r="E112" s="222" t="s">
        <v>661</v>
      </c>
      <c r="F112" s="223" t="s">
        <v>662</v>
      </c>
      <c r="G112" s="224" t="s">
        <v>158</v>
      </c>
      <c r="H112" s="225">
        <v>28.145</v>
      </c>
      <c r="I112" s="226"/>
      <c r="J112" s="227">
        <f>ROUND(I112*H112,2)</f>
        <v>0</v>
      </c>
      <c r="K112" s="223" t="s">
        <v>159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160</v>
      </c>
      <c r="AT112" s="24" t="s">
        <v>155</v>
      </c>
      <c r="AU112" s="24" t="s">
        <v>82</v>
      </c>
      <c r="AY112" s="24" t="s">
        <v>152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160</v>
      </c>
      <c r="BM112" s="24" t="s">
        <v>1309</v>
      </c>
    </row>
    <row r="113" spans="2:47" s="1" customFormat="1" ht="13.5">
      <c r="B113" s="46"/>
      <c r="C113" s="74"/>
      <c r="D113" s="233" t="s">
        <v>162</v>
      </c>
      <c r="E113" s="74"/>
      <c r="F113" s="234" t="s">
        <v>664</v>
      </c>
      <c r="G113" s="74"/>
      <c r="H113" s="74"/>
      <c r="I113" s="191"/>
      <c r="J113" s="74"/>
      <c r="K113" s="74"/>
      <c r="L113" s="72"/>
      <c r="M113" s="235"/>
      <c r="N113" s="47"/>
      <c r="O113" s="47"/>
      <c r="P113" s="47"/>
      <c r="Q113" s="47"/>
      <c r="R113" s="47"/>
      <c r="S113" s="47"/>
      <c r="T113" s="95"/>
      <c r="AT113" s="24" t="s">
        <v>162</v>
      </c>
      <c r="AU113" s="24" t="s">
        <v>82</v>
      </c>
    </row>
    <row r="114" spans="2:63" s="10" customFormat="1" ht="37.4" customHeight="1">
      <c r="B114" s="205"/>
      <c r="C114" s="206"/>
      <c r="D114" s="207" t="s">
        <v>71</v>
      </c>
      <c r="E114" s="208" t="s">
        <v>665</v>
      </c>
      <c r="F114" s="208" t="s">
        <v>666</v>
      </c>
      <c r="G114" s="206"/>
      <c r="H114" s="206"/>
      <c r="I114" s="209"/>
      <c r="J114" s="210">
        <f>BK114</f>
        <v>0</v>
      </c>
      <c r="K114" s="206"/>
      <c r="L114" s="211"/>
      <c r="M114" s="212"/>
      <c r="N114" s="213"/>
      <c r="O114" s="213"/>
      <c r="P114" s="214">
        <f>P115+P196+P253+P273</f>
        <v>0</v>
      </c>
      <c r="Q114" s="213"/>
      <c r="R114" s="214">
        <f>R115+R196+R253+R273</f>
        <v>1.643437</v>
      </c>
      <c r="S114" s="213"/>
      <c r="T114" s="215">
        <f>T115+T196+T253+T273</f>
        <v>1.9877200000000002</v>
      </c>
      <c r="AR114" s="216" t="s">
        <v>82</v>
      </c>
      <c r="AT114" s="217" t="s">
        <v>71</v>
      </c>
      <c r="AU114" s="217" t="s">
        <v>72</v>
      </c>
      <c r="AY114" s="216" t="s">
        <v>152</v>
      </c>
      <c r="BK114" s="218">
        <f>BK115+BK196+BK253+BK273</f>
        <v>0</v>
      </c>
    </row>
    <row r="115" spans="2:63" s="10" customFormat="1" ht="19.9" customHeight="1">
      <c r="B115" s="205"/>
      <c r="C115" s="206"/>
      <c r="D115" s="207" t="s">
        <v>71</v>
      </c>
      <c r="E115" s="219" t="s">
        <v>1310</v>
      </c>
      <c r="F115" s="219" t="s">
        <v>1311</v>
      </c>
      <c r="G115" s="206"/>
      <c r="H115" s="206"/>
      <c r="I115" s="209"/>
      <c r="J115" s="220">
        <f>BK115</f>
        <v>0</v>
      </c>
      <c r="K115" s="206"/>
      <c r="L115" s="211"/>
      <c r="M115" s="212"/>
      <c r="N115" s="213"/>
      <c r="O115" s="213"/>
      <c r="P115" s="214">
        <f>SUM(P116:P195)</f>
        <v>0</v>
      </c>
      <c r="Q115" s="213"/>
      <c r="R115" s="214">
        <f>SUM(R116:R195)</f>
        <v>0.2252095</v>
      </c>
      <c r="S115" s="213"/>
      <c r="T115" s="215">
        <f>SUM(T116:T195)</f>
        <v>0.45936</v>
      </c>
      <c r="AR115" s="216" t="s">
        <v>82</v>
      </c>
      <c r="AT115" s="217" t="s">
        <v>71</v>
      </c>
      <c r="AU115" s="217" t="s">
        <v>80</v>
      </c>
      <c r="AY115" s="216" t="s">
        <v>152</v>
      </c>
      <c r="BK115" s="218">
        <f>SUM(BK116:BK195)</f>
        <v>0</v>
      </c>
    </row>
    <row r="116" spans="2:65" s="1" customFormat="1" ht="16.5" customHeight="1">
      <c r="B116" s="46"/>
      <c r="C116" s="221" t="s">
        <v>239</v>
      </c>
      <c r="D116" s="221" t="s">
        <v>155</v>
      </c>
      <c r="E116" s="222" t="s">
        <v>1312</v>
      </c>
      <c r="F116" s="223" t="s">
        <v>1313</v>
      </c>
      <c r="G116" s="224" t="s">
        <v>242</v>
      </c>
      <c r="H116" s="225">
        <v>232</v>
      </c>
      <c r="I116" s="226"/>
      <c r="J116" s="227">
        <f>ROUND(I116*H116,2)</f>
        <v>0</v>
      </c>
      <c r="K116" s="223" t="s">
        <v>159</v>
      </c>
      <c r="L116" s="72"/>
      <c r="M116" s="228" t="s">
        <v>21</v>
      </c>
      <c r="N116" s="229" t="s">
        <v>43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0.00198</v>
      </c>
      <c r="T116" s="231">
        <f>S116*H116</f>
        <v>0.45936</v>
      </c>
      <c r="AR116" s="24" t="s">
        <v>275</v>
      </c>
      <c r="AT116" s="24" t="s">
        <v>155</v>
      </c>
      <c r="AU116" s="24" t="s">
        <v>82</v>
      </c>
      <c r="AY116" s="24" t="s">
        <v>152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80</v>
      </c>
      <c r="BK116" s="232">
        <f>ROUND(I116*H116,2)</f>
        <v>0</v>
      </c>
      <c r="BL116" s="24" t="s">
        <v>275</v>
      </c>
      <c r="BM116" s="24" t="s">
        <v>349</v>
      </c>
    </row>
    <row r="117" spans="2:47" s="1" customFormat="1" ht="13.5">
      <c r="B117" s="46"/>
      <c r="C117" s="74"/>
      <c r="D117" s="233" t="s">
        <v>162</v>
      </c>
      <c r="E117" s="74"/>
      <c r="F117" s="234" t="s">
        <v>1314</v>
      </c>
      <c r="G117" s="74"/>
      <c r="H117" s="74"/>
      <c r="I117" s="191"/>
      <c r="J117" s="74"/>
      <c r="K117" s="74"/>
      <c r="L117" s="72"/>
      <c r="M117" s="235"/>
      <c r="N117" s="47"/>
      <c r="O117" s="47"/>
      <c r="P117" s="47"/>
      <c r="Q117" s="47"/>
      <c r="R117" s="47"/>
      <c r="S117" s="47"/>
      <c r="T117" s="95"/>
      <c r="AT117" s="24" t="s">
        <v>162</v>
      </c>
      <c r="AU117" s="24" t="s">
        <v>82</v>
      </c>
    </row>
    <row r="118" spans="2:51" s="12" customFormat="1" ht="13.5">
      <c r="B118" s="246"/>
      <c r="C118" s="247"/>
      <c r="D118" s="233" t="s">
        <v>164</v>
      </c>
      <c r="E118" s="248" t="s">
        <v>21</v>
      </c>
      <c r="F118" s="249" t="s">
        <v>1315</v>
      </c>
      <c r="G118" s="247"/>
      <c r="H118" s="250">
        <v>232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164</v>
      </c>
      <c r="AU118" s="256" t="s">
        <v>82</v>
      </c>
      <c r="AV118" s="12" t="s">
        <v>82</v>
      </c>
      <c r="AW118" s="12" t="s">
        <v>35</v>
      </c>
      <c r="AX118" s="12" t="s">
        <v>80</v>
      </c>
      <c r="AY118" s="256" t="s">
        <v>152</v>
      </c>
    </row>
    <row r="119" spans="2:65" s="1" customFormat="1" ht="16.5" customHeight="1">
      <c r="B119" s="46"/>
      <c r="C119" s="221" t="s">
        <v>246</v>
      </c>
      <c r="D119" s="221" t="s">
        <v>155</v>
      </c>
      <c r="E119" s="222" t="s">
        <v>1316</v>
      </c>
      <c r="F119" s="223" t="s">
        <v>1317</v>
      </c>
      <c r="G119" s="224" t="s">
        <v>242</v>
      </c>
      <c r="H119" s="225">
        <v>40</v>
      </c>
      <c r="I119" s="226"/>
      <c r="J119" s="227">
        <f>ROUND(I119*H119,2)</f>
        <v>0</v>
      </c>
      <c r="K119" s="223" t="s">
        <v>159</v>
      </c>
      <c r="L119" s="72"/>
      <c r="M119" s="228" t="s">
        <v>21</v>
      </c>
      <c r="N119" s="229" t="s">
        <v>43</v>
      </c>
      <c r="O119" s="47"/>
      <c r="P119" s="230">
        <f>O119*H119</f>
        <v>0</v>
      </c>
      <c r="Q119" s="230">
        <v>0.00029</v>
      </c>
      <c r="R119" s="230">
        <f>Q119*H119</f>
        <v>0.0116</v>
      </c>
      <c r="S119" s="230">
        <v>0</v>
      </c>
      <c r="T119" s="231">
        <f>S119*H119</f>
        <v>0</v>
      </c>
      <c r="AR119" s="24" t="s">
        <v>275</v>
      </c>
      <c r="AT119" s="24" t="s">
        <v>155</v>
      </c>
      <c r="AU119" s="24" t="s">
        <v>82</v>
      </c>
      <c r="AY119" s="24" t="s">
        <v>152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80</v>
      </c>
      <c r="BK119" s="232">
        <f>ROUND(I119*H119,2)</f>
        <v>0</v>
      </c>
      <c r="BL119" s="24" t="s">
        <v>275</v>
      </c>
      <c r="BM119" s="24" t="s">
        <v>360</v>
      </c>
    </row>
    <row r="120" spans="2:47" s="1" customFormat="1" ht="13.5">
      <c r="B120" s="46"/>
      <c r="C120" s="74"/>
      <c r="D120" s="233" t="s">
        <v>162</v>
      </c>
      <c r="E120" s="74"/>
      <c r="F120" s="234" t="s">
        <v>1318</v>
      </c>
      <c r="G120" s="74"/>
      <c r="H120" s="74"/>
      <c r="I120" s="191"/>
      <c r="J120" s="74"/>
      <c r="K120" s="74"/>
      <c r="L120" s="72"/>
      <c r="M120" s="235"/>
      <c r="N120" s="47"/>
      <c r="O120" s="47"/>
      <c r="P120" s="47"/>
      <c r="Q120" s="47"/>
      <c r="R120" s="47"/>
      <c r="S120" s="47"/>
      <c r="T120" s="95"/>
      <c r="AT120" s="24" t="s">
        <v>162</v>
      </c>
      <c r="AU120" s="24" t="s">
        <v>82</v>
      </c>
    </row>
    <row r="121" spans="2:51" s="12" customFormat="1" ht="13.5">
      <c r="B121" s="246"/>
      <c r="C121" s="247"/>
      <c r="D121" s="233" t="s">
        <v>164</v>
      </c>
      <c r="E121" s="248" t="s">
        <v>21</v>
      </c>
      <c r="F121" s="249" t="s">
        <v>1319</v>
      </c>
      <c r="G121" s="247"/>
      <c r="H121" s="250">
        <v>36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AT121" s="256" t="s">
        <v>164</v>
      </c>
      <c r="AU121" s="256" t="s">
        <v>82</v>
      </c>
      <c r="AV121" s="12" t="s">
        <v>82</v>
      </c>
      <c r="AW121" s="12" t="s">
        <v>35</v>
      </c>
      <c r="AX121" s="12" t="s">
        <v>72</v>
      </c>
      <c r="AY121" s="256" t="s">
        <v>152</v>
      </c>
    </row>
    <row r="122" spans="2:51" s="12" customFormat="1" ht="13.5">
      <c r="B122" s="246"/>
      <c r="C122" s="247"/>
      <c r="D122" s="233" t="s">
        <v>164</v>
      </c>
      <c r="E122" s="248" t="s">
        <v>21</v>
      </c>
      <c r="F122" s="249" t="s">
        <v>1320</v>
      </c>
      <c r="G122" s="247"/>
      <c r="H122" s="250">
        <v>4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AT122" s="256" t="s">
        <v>164</v>
      </c>
      <c r="AU122" s="256" t="s">
        <v>82</v>
      </c>
      <c r="AV122" s="12" t="s">
        <v>82</v>
      </c>
      <c r="AW122" s="12" t="s">
        <v>35</v>
      </c>
      <c r="AX122" s="12" t="s">
        <v>72</v>
      </c>
      <c r="AY122" s="256" t="s">
        <v>152</v>
      </c>
    </row>
    <row r="123" spans="2:51" s="14" customFormat="1" ht="13.5">
      <c r="B123" s="268"/>
      <c r="C123" s="269"/>
      <c r="D123" s="233" t="s">
        <v>164</v>
      </c>
      <c r="E123" s="270" t="s">
        <v>21</v>
      </c>
      <c r="F123" s="271" t="s">
        <v>1321</v>
      </c>
      <c r="G123" s="269"/>
      <c r="H123" s="272">
        <v>40</v>
      </c>
      <c r="I123" s="273"/>
      <c r="J123" s="269"/>
      <c r="K123" s="269"/>
      <c r="L123" s="274"/>
      <c r="M123" s="275"/>
      <c r="N123" s="276"/>
      <c r="O123" s="276"/>
      <c r="P123" s="276"/>
      <c r="Q123" s="276"/>
      <c r="R123" s="276"/>
      <c r="S123" s="276"/>
      <c r="T123" s="277"/>
      <c r="AT123" s="278" t="s">
        <v>164</v>
      </c>
      <c r="AU123" s="278" t="s">
        <v>82</v>
      </c>
      <c r="AV123" s="14" t="s">
        <v>160</v>
      </c>
      <c r="AW123" s="14" t="s">
        <v>35</v>
      </c>
      <c r="AX123" s="14" t="s">
        <v>80</v>
      </c>
      <c r="AY123" s="278" t="s">
        <v>152</v>
      </c>
    </row>
    <row r="124" spans="2:65" s="1" customFormat="1" ht="16.5" customHeight="1">
      <c r="B124" s="46"/>
      <c r="C124" s="221" t="s">
        <v>251</v>
      </c>
      <c r="D124" s="221" t="s">
        <v>155</v>
      </c>
      <c r="E124" s="222" t="s">
        <v>1322</v>
      </c>
      <c r="F124" s="223" t="s">
        <v>1323</v>
      </c>
      <c r="G124" s="224" t="s">
        <v>242</v>
      </c>
      <c r="H124" s="225">
        <v>49.25</v>
      </c>
      <c r="I124" s="226"/>
      <c r="J124" s="227">
        <f>ROUND(I124*H124,2)</f>
        <v>0</v>
      </c>
      <c r="K124" s="223" t="s">
        <v>159</v>
      </c>
      <c r="L124" s="72"/>
      <c r="M124" s="228" t="s">
        <v>21</v>
      </c>
      <c r="N124" s="229" t="s">
        <v>43</v>
      </c>
      <c r="O124" s="47"/>
      <c r="P124" s="230">
        <f>O124*H124</f>
        <v>0</v>
      </c>
      <c r="Q124" s="230">
        <v>0.00035</v>
      </c>
      <c r="R124" s="230">
        <f>Q124*H124</f>
        <v>0.0172375</v>
      </c>
      <c r="S124" s="230">
        <v>0</v>
      </c>
      <c r="T124" s="231">
        <f>S124*H124</f>
        <v>0</v>
      </c>
      <c r="AR124" s="24" t="s">
        <v>275</v>
      </c>
      <c r="AT124" s="24" t="s">
        <v>155</v>
      </c>
      <c r="AU124" s="24" t="s">
        <v>82</v>
      </c>
      <c r="AY124" s="24" t="s">
        <v>152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80</v>
      </c>
      <c r="BK124" s="232">
        <f>ROUND(I124*H124,2)</f>
        <v>0</v>
      </c>
      <c r="BL124" s="24" t="s">
        <v>275</v>
      </c>
      <c r="BM124" s="24" t="s">
        <v>375</v>
      </c>
    </row>
    <row r="125" spans="2:47" s="1" customFormat="1" ht="13.5">
      <c r="B125" s="46"/>
      <c r="C125" s="74"/>
      <c r="D125" s="233" t="s">
        <v>162</v>
      </c>
      <c r="E125" s="74"/>
      <c r="F125" s="234" t="s">
        <v>1324</v>
      </c>
      <c r="G125" s="74"/>
      <c r="H125" s="74"/>
      <c r="I125" s="191"/>
      <c r="J125" s="74"/>
      <c r="K125" s="74"/>
      <c r="L125" s="72"/>
      <c r="M125" s="235"/>
      <c r="N125" s="47"/>
      <c r="O125" s="47"/>
      <c r="P125" s="47"/>
      <c r="Q125" s="47"/>
      <c r="R125" s="47"/>
      <c r="S125" s="47"/>
      <c r="T125" s="95"/>
      <c r="AT125" s="24" t="s">
        <v>162</v>
      </c>
      <c r="AU125" s="24" t="s">
        <v>82</v>
      </c>
    </row>
    <row r="126" spans="2:51" s="12" customFormat="1" ht="13.5">
      <c r="B126" s="246"/>
      <c r="C126" s="247"/>
      <c r="D126" s="233" t="s">
        <v>164</v>
      </c>
      <c r="E126" s="248" t="s">
        <v>21</v>
      </c>
      <c r="F126" s="249" t="s">
        <v>1325</v>
      </c>
      <c r="G126" s="247"/>
      <c r="H126" s="250">
        <v>49.25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164</v>
      </c>
      <c r="AU126" s="256" t="s">
        <v>82</v>
      </c>
      <c r="AV126" s="12" t="s">
        <v>82</v>
      </c>
      <c r="AW126" s="12" t="s">
        <v>35</v>
      </c>
      <c r="AX126" s="12" t="s">
        <v>72</v>
      </c>
      <c r="AY126" s="256" t="s">
        <v>152</v>
      </c>
    </row>
    <row r="127" spans="2:51" s="14" customFormat="1" ht="13.5">
      <c r="B127" s="268"/>
      <c r="C127" s="269"/>
      <c r="D127" s="233" t="s">
        <v>164</v>
      </c>
      <c r="E127" s="270" t="s">
        <v>21</v>
      </c>
      <c r="F127" s="271" t="s">
        <v>176</v>
      </c>
      <c r="G127" s="269"/>
      <c r="H127" s="272">
        <v>49.25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AT127" s="278" t="s">
        <v>164</v>
      </c>
      <c r="AU127" s="278" t="s">
        <v>82</v>
      </c>
      <c r="AV127" s="14" t="s">
        <v>160</v>
      </c>
      <c r="AW127" s="14" t="s">
        <v>35</v>
      </c>
      <c r="AX127" s="14" t="s">
        <v>80</v>
      </c>
      <c r="AY127" s="278" t="s">
        <v>152</v>
      </c>
    </row>
    <row r="128" spans="2:65" s="1" customFormat="1" ht="16.5" customHeight="1">
      <c r="B128" s="46"/>
      <c r="C128" s="221" t="s">
        <v>257</v>
      </c>
      <c r="D128" s="221" t="s">
        <v>155</v>
      </c>
      <c r="E128" s="222" t="s">
        <v>1326</v>
      </c>
      <c r="F128" s="223" t="s">
        <v>1327</v>
      </c>
      <c r="G128" s="224" t="s">
        <v>242</v>
      </c>
      <c r="H128" s="225">
        <v>26.2</v>
      </c>
      <c r="I128" s="226"/>
      <c r="J128" s="227">
        <f>ROUND(I128*H128,2)</f>
        <v>0</v>
      </c>
      <c r="K128" s="223" t="s">
        <v>159</v>
      </c>
      <c r="L128" s="72"/>
      <c r="M128" s="228" t="s">
        <v>21</v>
      </c>
      <c r="N128" s="229" t="s">
        <v>43</v>
      </c>
      <c r="O128" s="47"/>
      <c r="P128" s="230">
        <f>O128*H128</f>
        <v>0</v>
      </c>
      <c r="Q128" s="230">
        <v>0.00057</v>
      </c>
      <c r="R128" s="230">
        <f>Q128*H128</f>
        <v>0.014934</v>
      </c>
      <c r="S128" s="230">
        <v>0</v>
      </c>
      <c r="T128" s="231">
        <f>S128*H128</f>
        <v>0</v>
      </c>
      <c r="AR128" s="24" t="s">
        <v>275</v>
      </c>
      <c r="AT128" s="24" t="s">
        <v>155</v>
      </c>
      <c r="AU128" s="24" t="s">
        <v>82</v>
      </c>
      <c r="AY128" s="24" t="s">
        <v>152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80</v>
      </c>
      <c r="BK128" s="232">
        <f>ROUND(I128*H128,2)</f>
        <v>0</v>
      </c>
      <c r="BL128" s="24" t="s">
        <v>275</v>
      </c>
      <c r="BM128" s="24" t="s">
        <v>388</v>
      </c>
    </row>
    <row r="129" spans="2:47" s="1" customFormat="1" ht="13.5">
      <c r="B129" s="46"/>
      <c r="C129" s="74"/>
      <c r="D129" s="233" t="s">
        <v>162</v>
      </c>
      <c r="E129" s="74"/>
      <c r="F129" s="234" t="s">
        <v>1328</v>
      </c>
      <c r="G129" s="74"/>
      <c r="H129" s="74"/>
      <c r="I129" s="191"/>
      <c r="J129" s="74"/>
      <c r="K129" s="74"/>
      <c r="L129" s="72"/>
      <c r="M129" s="235"/>
      <c r="N129" s="47"/>
      <c r="O129" s="47"/>
      <c r="P129" s="47"/>
      <c r="Q129" s="47"/>
      <c r="R129" s="47"/>
      <c r="S129" s="47"/>
      <c r="T129" s="95"/>
      <c r="AT129" s="24" t="s">
        <v>162</v>
      </c>
      <c r="AU129" s="24" t="s">
        <v>82</v>
      </c>
    </row>
    <row r="130" spans="2:51" s="12" customFormat="1" ht="13.5">
      <c r="B130" s="246"/>
      <c r="C130" s="247"/>
      <c r="D130" s="233" t="s">
        <v>164</v>
      </c>
      <c r="E130" s="248" t="s">
        <v>21</v>
      </c>
      <c r="F130" s="249" t="s">
        <v>1329</v>
      </c>
      <c r="G130" s="247"/>
      <c r="H130" s="250">
        <v>26.2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164</v>
      </c>
      <c r="AU130" s="256" t="s">
        <v>82</v>
      </c>
      <c r="AV130" s="12" t="s">
        <v>82</v>
      </c>
      <c r="AW130" s="12" t="s">
        <v>35</v>
      </c>
      <c r="AX130" s="12" t="s">
        <v>80</v>
      </c>
      <c r="AY130" s="256" t="s">
        <v>152</v>
      </c>
    </row>
    <row r="131" spans="2:65" s="1" customFormat="1" ht="16.5" customHeight="1">
      <c r="B131" s="46"/>
      <c r="C131" s="221" t="s">
        <v>265</v>
      </c>
      <c r="D131" s="221" t="s">
        <v>155</v>
      </c>
      <c r="E131" s="222" t="s">
        <v>1330</v>
      </c>
      <c r="F131" s="223" t="s">
        <v>1331</v>
      </c>
      <c r="G131" s="224" t="s">
        <v>242</v>
      </c>
      <c r="H131" s="225">
        <v>93.2</v>
      </c>
      <c r="I131" s="226"/>
      <c r="J131" s="227">
        <f>ROUND(I131*H131,2)</f>
        <v>0</v>
      </c>
      <c r="K131" s="223" t="s">
        <v>159</v>
      </c>
      <c r="L131" s="72"/>
      <c r="M131" s="228" t="s">
        <v>21</v>
      </c>
      <c r="N131" s="229" t="s">
        <v>43</v>
      </c>
      <c r="O131" s="47"/>
      <c r="P131" s="230">
        <f>O131*H131</f>
        <v>0</v>
      </c>
      <c r="Q131" s="230">
        <v>0.00114</v>
      </c>
      <c r="R131" s="230">
        <f>Q131*H131</f>
        <v>0.106248</v>
      </c>
      <c r="S131" s="230">
        <v>0</v>
      </c>
      <c r="T131" s="231">
        <f>S131*H131</f>
        <v>0</v>
      </c>
      <c r="AR131" s="24" t="s">
        <v>275</v>
      </c>
      <c r="AT131" s="24" t="s">
        <v>155</v>
      </c>
      <c r="AU131" s="24" t="s">
        <v>82</v>
      </c>
      <c r="AY131" s="24" t="s">
        <v>152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80</v>
      </c>
      <c r="BK131" s="232">
        <f>ROUND(I131*H131,2)</f>
        <v>0</v>
      </c>
      <c r="BL131" s="24" t="s">
        <v>275</v>
      </c>
      <c r="BM131" s="24" t="s">
        <v>407</v>
      </c>
    </row>
    <row r="132" spans="2:47" s="1" customFormat="1" ht="13.5">
      <c r="B132" s="46"/>
      <c r="C132" s="74"/>
      <c r="D132" s="233" t="s">
        <v>162</v>
      </c>
      <c r="E132" s="74"/>
      <c r="F132" s="234" t="s">
        <v>1332</v>
      </c>
      <c r="G132" s="74"/>
      <c r="H132" s="74"/>
      <c r="I132" s="191"/>
      <c r="J132" s="74"/>
      <c r="K132" s="74"/>
      <c r="L132" s="72"/>
      <c r="M132" s="235"/>
      <c r="N132" s="47"/>
      <c r="O132" s="47"/>
      <c r="P132" s="47"/>
      <c r="Q132" s="47"/>
      <c r="R132" s="47"/>
      <c r="S132" s="47"/>
      <c r="T132" s="95"/>
      <c r="AT132" s="24" t="s">
        <v>162</v>
      </c>
      <c r="AU132" s="24" t="s">
        <v>82</v>
      </c>
    </row>
    <row r="133" spans="2:51" s="12" customFormat="1" ht="13.5">
      <c r="B133" s="246"/>
      <c r="C133" s="247"/>
      <c r="D133" s="233" t="s">
        <v>164</v>
      </c>
      <c r="E133" s="248" t="s">
        <v>21</v>
      </c>
      <c r="F133" s="249" t="s">
        <v>1333</v>
      </c>
      <c r="G133" s="247"/>
      <c r="H133" s="250">
        <v>93.2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164</v>
      </c>
      <c r="AU133" s="256" t="s">
        <v>82</v>
      </c>
      <c r="AV133" s="12" t="s">
        <v>82</v>
      </c>
      <c r="AW133" s="12" t="s">
        <v>35</v>
      </c>
      <c r="AX133" s="12" t="s">
        <v>80</v>
      </c>
      <c r="AY133" s="256" t="s">
        <v>152</v>
      </c>
    </row>
    <row r="134" spans="2:65" s="1" customFormat="1" ht="25.5" customHeight="1">
      <c r="B134" s="46"/>
      <c r="C134" s="221" t="s">
        <v>10</v>
      </c>
      <c r="D134" s="221" t="s">
        <v>155</v>
      </c>
      <c r="E134" s="222" t="s">
        <v>1334</v>
      </c>
      <c r="F134" s="223" t="s">
        <v>1335</v>
      </c>
      <c r="G134" s="224" t="s">
        <v>242</v>
      </c>
      <c r="H134" s="225">
        <v>9</v>
      </c>
      <c r="I134" s="226"/>
      <c r="J134" s="227">
        <f>ROUND(I134*H134,2)</f>
        <v>0</v>
      </c>
      <c r="K134" s="223" t="s">
        <v>159</v>
      </c>
      <c r="L134" s="72"/>
      <c r="M134" s="228" t="s">
        <v>21</v>
      </c>
      <c r="N134" s="229" t="s">
        <v>43</v>
      </c>
      <c r="O134" s="47"/>
      <c r="P134" s="230">
        <f>O134*H134</f>
        <v>0</v>
      </c>
      <c r="Q134" s="230">
        <v>0.00242</v>
      </c>
      <c r="R134" s="230">
        <f>Q134*H134</f>
        <v>0.021779999999999997</v>
      </c>
      <c r="S134" s="230">
        <v>0</v>
      </c>
      <c r="T134" s="231">
        <f>S134*H134</f>
        <v>0</v>
      </c>
      <c r="AR134" s="24" t="s">
        <v>275</v>
      </c>
      <c r="AT134" s="24" t="s">
        <v>155</v>
      </c>
      <c r="AU134" s="24" t="s">
        <v>82</v>
      </c>
      <c r="AY134" s="24" t="s">
        <v>152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80</v>
      </c>
      <c r="BK134" s="232">
        <f>ROUND(I134*H134,2)</f>
        <v>0</v>
      </c>
      <c r="BL134" s="24" t="s">
        <v>275</v>
      </c>
      <c r="BM134" s="24" t="s">
        <v>419</v>
      </c>
    </row>
    <row r="135" spans="2:47" s="1" customFormat="1" ht="13.5">
      <c r="B135" s="46"/>
      <c r="C135" s="74"/>
      <c r="D135" s="233" t="s">
        <v>162</v>
      </c>
      <c r="E135" s="74"/>
      <c r="F135" s="234" t="s">
        <v>1336</v>
      </c>
      <c r="G135" s="74"/>
      <c r="H135" s="74"/>
      <c r="I135" s="191"/>
      <c r="J135" s="74"/>
      <c r="K135" s="74"/>
      <c r="L135" s="72"/>
      <c r="M135" s="235"/>
      <c r="N135" s="47"/>
      <c r="O135" s="47"/>
      <c r="P135" s="47"/>
      <c r="Q135" s="47"/>
      <c r="R135" s="47"/>
      <c r="S135" s="47"/>
      <c r="T135" s="95"/>
      <c r="AT135" s="24" t="s">
        <v>162</v>
      </c>
      <c r="AU135" s="24" t="s">
        <v>82</v>
      </c>
    </row>
    <row r="136" spans="2:51" s="12" customFormat="1" ht="13.5">
      <c r="B136" s="246"/>
      <c r="C136" s="247"/>
      <c r="D136" s="233" t="s">
        <v>164</v>
      </c>
      <c r="E136" s="248" t="s">
        <v>21</v>
      </c>
      <c r="F136" s="249" t="s">
        <v>1337</v>
      </c>
      <c r="G136" s="247"/>
      <c r="H136" s="250">
        <v>9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164</v>
      </c>
      <c r="AU136" s="256" t="s">
        <v>82</v>
      </c>
      <c r="AV136" s="12" t="s">
        <v>82</v>
      </c>
      <c r="AW136" s="12" t="s">
        <v>35</v>
      </c>
      <c r="AX136" s="12" t="s">
        <v>80</v>
      </c>
      <c r="AY136" s="256" t="s">
        <v>152</v>
      </c>
    </row>
    <row r="137" spans="2:65" s="1" customFormat="1" ht="16.5" customHeight="1">
      <c r="B137" s="46"/>
      <c r="C137" s="279" t="s">
        <v>275</v>
      </c>
      <c r="D137" s="279" t="s">
        <v>177</v>
      </c>
      <c r="E137" s="280" t="s">
        <v>1338</v>
      </c>
      <c r="F137" s="281" t="s">
        <v>1339</v>
      </c>
      <c r="G137" s="282" t="s">
        <v>371</v>
      </c>
      <c r="H137" s="283">
        <v>45</v>
      </c>
      <c r="I137" s="284"/>
      <c r="J137" s="285">
        <f>ROUND(I137*H137,2)</f>
        <v>0</v>
      </c>
      <c r="K137" s="281" t="s">
        <v>159</v>
      </c>
      <c r="L137" s="286"/>
      <c r="M137" s="287" t="s">
        <v>21</v>
      </c>
      <c r="N137" s="288" t="s">
        <v>43</v>
      </c>
      <c r="O137" s="47"/>
      <c r="P137" s="230">
        <f>O137*H137</f>
        <v>0</v>
      </c>
      <c r="Q137" s="230">
        <v>0.00011</v>
      </c>
      <c r="R137" s="230">
        <f>Q137*H137</f>
        <v>0.00495</v>
      </c>
      <c r="S137" s="230">
        <v>0</v>
      </c>
      <c r="T137" s="231">
        <f>S137*H137</f>
        <v>0</v>
      </c>
      <c r="AR137" s="24" t="s">
        <v>431</v>
      </c>
      <c r="AT137" s="24" t="s">
        <v>177</v>
      </c>
      <c r="AU137" s="24" t="s">
        <v>82</v>
      </c>
      <c r="AY137" s="24" t="s">
        <v>152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80</v>
      </c>
      <c r="BK137" s="232">
        <f>ROUND(I137*H137,2)</f>
        <v>0</v>
      </c>
      <c r="BL137" s="24" t="s">
        <v>275</v>
      </c>
      <c r="BM137" s="24" t="s">
        <v>431</v>
      </c>
    </row>
    <row r="138" spans="2:47" s="1" customFormat="1" ht="13.5">
      <c r="B138" s="46"/>
      <c r="C138" s="74"/>
      <c r="D138" s="233" t="s">
        <v>162</v>
      </c>
      <c r="E138" s="74"/>
      <c r="F138" s="234" t="s">
        <v>1340</v>
      </c>
      <c r="G138" s="74"/>
      <c r="H138" s="74"/>
      <c r="I138" s="191"/>
      <c r="J138" s="74"/>
      <c r="K138" s="74"/>
      <c r="L138" s="72"/>
      <c r="M138" s="235"/>
      <c r="N138" s="47"/>
      <c r="O138" s="47"/>
      <c r="P138" s="47"/>
      <c r="Q138" s="47"/>
      <c r="R138" s="47"/>
      <c r="S138" s="47"/>
      <c r="T138" s="95"/>
      <c r="AT138" s="24" t="s">
        <v>162</v>
      </c>
      <c r="AU138" s="24" t="s">
        <v>82</v>
      </c>
    </row>
    <row r="139" spans="2:51" s="12" customFormat="1" ht="13.5">
      <c r="B139" s="246"/>
      <c r="C139" s="247"/>
      <c r="D139" s="233" t="s">
        <v>164</v>
      </c>
      <c r="E139" s="248" t="s">
        <v>21</v>
      </c>
      <c r="F139" s="249" t="s">
        <v>1341</v>
      </c>
      <c r="G139" s="247"/>
      <c r="H139" s="250">
        <v>9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AT139" s="256" t="s">
        <v>164</v>
      </c>
      <c r="AU139" s="256" t="s">
        <v>82</v>
      </c>
      <c r="AV139" s="12" t="s">
        <v>82</v>
      </c>
      <c r="AW139" s="12" t="s">
        <v>35</v>
      </c>
      <c r="AX139" s="12" t="s">
        <v>72</v>
      </c>
      <c r="AY139" s="256" t="s">
        <v>152</v>
      </c>
    </row>
    <row r="140" spans="2:51" s="12" customFormat="1" ht="13.5">
      <c r="B140" s="246"/>
      <c r="C140" s="247"/>
      <c r="D140" s="233" t="s">
        <v>164</v>
      </c>
      <c r="E140" s="248" t="s">
        <v>21</v>
      </c>
      <c r="F140" s="249" t="s">
        <v>1342</v>
      </c>
      <c r="G140" s="247"/>
      <c r="H140" s="250">
        <v>36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164</v>
      </c>
      <c r="AU140" s="256" t="s">
        <v>82</v>
      </c>
      <c r="AV140" s="12" t="s">
        <v>82</v>
      </c>
      <c r="AW140" s="12" t="s">
        <v>35</v>
      </c>
      <c r="AX140" s="12" t="s">
        <v>72</v>
      </c>
      <c r="AY140" s="256" t="s">
        <v>152</v>
      </c>
    </row>
    <row r="141" spans="2:51" s="14" customFormat="1" ht="13.5">
      <c r="B141" s="268"/>
      <c r="C141" s="269"/>
      <c r="D141" s="233" t="s">
        <v>164</v>
      </c>
      <c r="E141" s="270" t="s">
        <v>21</v>
      </c>
      <c r="F141" s="271" t="s">
        <v>1321</v>
      </c>
      <c r="G141" s="269"/>
      <c r="H141" s="272">
        <v>45</v>
      </c>
      <c r="I141" s="273"/>
      <c r="J141" s="269"/>
      <c r="K141" s="269"/>
      <c r="L141" s="274"/>
      <c r="M141" s="275"/>
      <c r="N141" s="276"/>
      <c r="O141" s="276"/>
      <c r="P141" s="276"/>
      <c r="Q141" s="276"/>
      <c r="R141" s="276"/>
      <c r="S141" s="276"/>
      <c r="T141" s="277"/>
      <c r="AT141" s="278" t="s">
        <v>164</v>
      </c>
      <c r="AU141" s="278" t="s">
        <v>82</v>
      </c>
      <c r="AV141" s="14" t="s">
        <v>160</v>
      </c>
      <c r="AW141" s="14" t="s">
        <v>35</v>
      </c>
      <c r="AX141" s="14" t="s">
        <v>80</v>
      </c>
      <c r="AY141" s="278" t="s">
        <v>152</v>
      </c>
    </row>
    <row r="142" spans="2:65" s="1" customFormat="1" ht="16.5" customHeight="1">
      <c r="B142" s="46"/>
      <c r="C142" s="279" t="s">
        <v>284</v>
      </c>
      <c r="D142" s="279" t="s">
        <v>177</v>
      </c>
      <c r="E142" s="280" t="s">
        <v>1343</v>
      </c>
      <c r="F142" s="281" t="s">
        <v>1344</v>
      </c>
      <c r="G142" s="282" t="s">
        <v>371</v>
      </c>
      <c r="H142" s="283">
        <v>8</v>
      </c>
      <c r="I142" s="284"/>
      <c r="J142" s="285">
        <f>ROUND(I142*H142,2)</f>
        <v>0</v>
      </c>
      <c r="K142" s="281" t="s">
        <v>21</v>
      </c>
      <c r="L142" s="286"/>
      <c r="M142" s="287" t="s">
        <v>21</v>
      </c>
      <c r="N142" s="288" t="s">
        <v>43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431</v>
      </c>
      <c r="AT142" s="24" t="s">
        <v>177</v>
      </c>
      <c r="AU142" s="24" t="s">
        <v>82</v>
      </c>
      <c r="AY142" s="24" t="s">
        <v>152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80</v>
      </c>
      <c r="BK142" s="232">
        <f>ROUND(I142*H142,2)</f>
        <v>0</v>
      </c>
      <c r="BL142" s="24" t="s">
        <v>275</v>
      </c>
      <c r="BM142" s="24" t="s">
        <v>448</v>
      </c>
    </row>
    <row r="143" spans="2:47" s="1" customFormat="1" ht="13.5">
      <c r="B143" s="46"/>
      <c r="C143" s="74"/>
      <c r="D143" s="233" t="s">
        <v>162</v>
      </c>
      <c r="E143" s="74"/>
      <c r="F143" s="234" t="s">
        <v>1344</v>
      </c>
      <c r="G143" s="74"/>
      <c r="H143" s="74"/>
      <c r="I143" s="191"/>
      <c r="J143" s="74"/>
      <c r="K143" s="74"/>
      <c r="L143" s="72"/>
      <c r="M143" s="235"/>
      <c r="N143" s="47"/>
      <c r="O143" s="47"/>
      <c r="P143" s="47"/>
      <c r="Q143" s="47"/>
      <c r="R143" s="47"/>
      <c r="S143" s="47"/>
      <c r="T143" s="95"/>
      <c r="AT143" s="24" t="s">
        <v>162</v>
      </c>
      <c r="AU143" s="24" t="s">
        <v>82</v>
      </c>
    </row>
    <row r="144" spans="2:51" s="12" customFormat="1" ht="13.5">
      <c r="B144" s="246"/>
      <c r="C144" s="247"/>
      <c r="D144" s="233" t="s">
        <v>164</v>
      </c>
      <c r="E144" s="248" t="s">
        <v>21</v>
      </c>
      <c r="F144" s="249" t="s">
        <v>1345</v>
      </c>
      <c r="G144" s="247"/>
      <c r="H144" s="250">
        <v>8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164</v>
      </c>
      <c r="AU144" s="256" t="s">
        <v>82</v>
      </c>
      <c r="AV144" s="12" t="s">
        <v>82</v>
      </c>
      <c r="AW144" s="12" t="s">
        <v>35</v>
      </c>
      <c r="AX144" s="12" t="s">
        <v>80</v>
      </c>
      <c r="AY144" s="256" t="s">
        <v>152</v>
      </c>
    </row>
    <row r="145" spans="2:65" s="1" customFormat="1" ht="16.5" customHeight="1">
      <c r="B145" s="46"/>
      <c r="C145" s="221" t="s">
        <v>295</v>
      </c>
      <c r="D145" s="221" t="s">
        <v>155</v>
      </c>
      <c r="E145" s="222" t="s">
        <v>1346</v>
      </c>
      <c r="F145" s="223" t="s">
        <v>1347</v>
      </c>
      <c r="G145" s="224" t="s">
        <v>371</v>
      </c>
      <c r="H145" s="225">
        <v>22</v>
      </c>
      <c r="I145" s="226"/>
      <c r="J145" s="227">
        <f>ROUND(I145*H145,2)</f>
        <v>0</v>
      </c>
      <c r="K145" s="223" t="s">
        <v>159</v>
      </c>
      <c r="L145" s="72"/>
      <c r="M145" s="228" t="s">
        <v>21</v>
      </c>
      <c r="N145" s="229" t="s">
        <v>43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275</v>
      </c>
      <c r="AT145" s="24" t="s">
        <v>155</v>
      </c>
      <c r="AU145" s="24" t="s">
        <v>82</v>
      </c>
      <c r="AY145" s="24" t="s">
        <v>152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80</v>
      </c>
      <c r="BK145" s="232">
        <f>ROUND(I145*H145,2)</f>
        <v>0</v>
      </c>
      <c r="BL145" s="24" t="s">
        <v>275</v>
      </c>
      <c r="BM145" s="24" t="s">
        <v>459</v>
      </c>
    </row>
    <row r="146" spans="2:47" s="1" customFormat="1" ht="13.5">
      <c r="B146" s="46"/>
      <c r="C146" s="74"/>
      <c r="D146" s="233" t="s">
        <v>162</v>
      </c>
      <c r="E146" s="74"/>
      <c r="F146" s="234" t="s">
        <v>1348</v>
      </c>
      <c r="G146" s="74"/>
      <c r="H146" s="74"/>
      <c r="I146" s="191"/>
      <c r="J146" s="74"/>
      <c r="K146" s="74"/>
      <c r="L146" s="72"/>
      <c r="M146" s="235"/>
      <c r="N146" s="47"/>
      <c r="O146" s="47"/>
      <c r="P146" s="47"/>
      <c r="Q146" s="47"/>
      <c r="R146" s="47"/>
      <c r="S146" s="47"/>
      <c r="T146" s="95"/>
      <c r="AT146" s="24" t="s">
        <v>162</v>
      </c>
      <c r="AU146" s="24" t="s">
        <v>82</v>
      </c>
    </row>
    <row r="147" spans="2:51" s="12" customFormat="1" ht="13.5">
      <c r="B147" s="246"/>
      <c r="C147" s="247"/>
      <c r="D147" s="233" t="s">
        <v>164</v>
      </c>
      <c r="E147" s="248" t="s">
        <v>21</v>
      </c>
      <c r="F147" s="249" t="s">
        <v>1349</v>
      </c>
      <c r="G147" s="247"/>
      <c r="H147" s="250">
        <v>22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164</v>
      </c>
      <c r="AU147" s="256" t="s">
        <v>82</v>
      </c>
      <c r="AV147" s="12" t="s">
        <v>82</v>
      </c>
      <c r="AW147" s="12" t="s">
        <v>35</v>
      </c>
      <c r="AX147" s="12" t="s">
        <v>80</v>
      </c>
      <c r="AY147" s="256" t="s">
        <v>152</v>
      </c>
    </row>
    <row r="148" spans="2:65" s="1" customFormat="1" ht="16.5" customHeight="1">
      <c r="B148" s="46"/>
      <c r="C148" s="221" t="s">
        <v>343</v>
      </c>
      <c r="D148" s="221" t="s">
        <v>155</v>
      </c>
      <c r="E148" s="222" t="s">
        <v>1350</v>
      </c>
      <c r="F148" s="223" t="s">
        <v>1351</v>
      </c>
      <c r="G148" s="224" t="s">
        <v>371</v>
      </c>
      <c r="H148" s="225">
        <v>12</v>
      </c>
      <c r="I148" s="226"/>
      <c r="J148" s="227">
        <f>ROUND(I148*H148,2)</f>
        <v>0</v>
      </c>
      <c r="K148" s="223" t="s">
        <v>159</v>
      </c>
      <c r="L148" s="72"/>
      <c r="M148" s="228" t="s">
        <v>21</v>
      </c>
      <c r="N148" s="229" t="s">
        <v>43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275</v>
      </c>
      <c r="AT148" s="24" t="s">
        <v>155</v>
      </c>
      <c r="AU148" s="24" t="s">
        <v>82</v>
      </c>
      <c r="AY148" s="24" t="s">
        <v>152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80</v>
      </c>
      <c r="BK148" s="232">
        <f>ROUND(I148*H148,2)</f>
        <v>0</v>
      </c>
      <c r="BL148" s="24" t="s">
        <v>275</v>
      </c>
      <c r="BM148" s="24" t="s">
        <v>475</v>
      </c>
    </row>
    <row r="149" spans="2:47" s="1" customFormat="1" ht="13.5">
      <c r="B149" s="46"/>
      <c r="C149" s="74"/>
      <c r="D149" s="233" t="s">
        <v>162</v>
      </c>
      <c r="E149" s="74"/>
      <c r="F149" s="234" t="s">
        <v>1352</v>
      </c>
      <c r="G149" s="74"/>
      <c r="H149" s="74"/>
      <c r="I149" s="191"/>
      <c r="J149" s="74"/>
      <c r="K149" s="74"/>
      <c r="L149" s="72"/>
      <c r="M149" s="235"/>
      <c r="N149" s="47"/>
      <c r="O149" s="47"/>
      <c r="P149" s="47"/>
      <c r="Q149" s="47"/>
      <c r="R149" s="47"/>
      <c r="S149" s="47"/>
      <c r="T149" s="95"/>
      <c r="AT149" s="24" t="s">
        <v>162</v>
      </c>
      <c r="AU149" s="24" t="s">
        <v>82</v>
      </c>
    </row>
    <row r="150" spans="2:51" s="12" customFormat="1" ht="13.5">
      <c r="B150" s="246"/>
      <c r="C150" s="247"/>
      <c r="D150" s="233" t="s">
        <v>164</v>
      </c>
      <c r="E150" s="248" t="s">
        <v>21</v>
      </c>
      <c r="F150" s="249" t="s">
        <v>1353</v>
      </c>
      <c r="G150" s="247"/>
      <c r="H150" s="250">
        <v>12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164</v>
      </c>
      <c r="AU150" s="256" t="s">
        <v>82</v>
      </c>
      <c r="AV150" s="12" t="s">
        <v>82</v>
      </c>
      <c r="AW150" s="12" t="s">
        <v>35</v>
      </c>
      <c r="AX150" s="12" t="s">
        <v>80</v>
      </c>
      <c r="AY150" s="256" t="s">
        <v>152</v>
      </c>
    </row>
    <row r="151" spans="2:65" s="1" customFormat="1" ht="16.5" customHeight="1">
      <c r="B151" s="46"/>
      <c r="C151" s="221" t="s">
        <v>349</v>
      </c>
      <c r="D151" s="221" t="s">
        <v>155</v>
      </c>
      <c r="E151" s="222" t="s">
        <v>1354</v>
      </c>
      <c r="F151" s="223" t="s">
        <v>1355</v>
      </c>
      <c r="G151" s="224" t="s">
        <v>371</v>
      </c>
      <c r="H151" s="225">
        <v>16</v>
      </c>
      <c r="I151" s="226"/>
      <c r="J151" s="227">
        <f>ROUND(I151*H151,2)</f>
        <v>0</v>
      </c>
      <c r="K151" s="223" t="s">
        <v>159</v>
      </c>
      <c r="L151" s="72"/>
      <c r="M151" s="228" t="s">
        <v>21</v>
      </c>
      <c r="N151" s="229" t="s">
        <v>43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275</v>
      </c>
      <c r="AT151" s="24" t="s">
        <v>155</v>
      </c>
      <c r="AU151" s="24" t="s">
        <v>82</v>
      </c>
      <c r="AY151" s="24" t="s">
        <v>152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80</v>
      </c>
      <c r="BK151" s="232">
        <f>ROUND(I151*H151,2)</f>
        <v>0</v>
      </c>
      <c r="BL151" s="24" t="s">
        <v>275</v>
      </c>
      <c r="BM151" s="24" t="s">
        <v>493</v>
      </c>
    </row>
    <row r="152" spans="2:47" s="1" customFormat="1" ht="13.5">
      <c r="B152" s="46"/>
      <c r="C152" s="74"/>
      <c r="D152" s="233" t="s">
        <v>162</v>
      </c>
      <c r="E152" s="74"/>
      <c r="F152" s="234" t="s">
        <v>1356</v>
      </c>
      <c r="G152" s="74"/>
      <c r="H152" s="74"/>
      <c r="I152" s="191"/>
      <c r="J152" s="74"/>
      <c r="K152" s="74"/>
      <c r="L152" s="72"/>
      <c r="M152" s="235"/>
      <c r="N152" s="47"/>
      <c r="O152" s="47"/>
      <c r="P152" s="47"/>
      <c r="Q152" s="47"/>
      <c r="R152" s="47"/>
      <c r="S152" s="47"/>
      <c r="T152" s="95"/>
      <c r="AT152" s="24" t="s">
        <v>162</v>
      </c>
      <c r="AU152" s="24" t="s">
        <v>82</v>
      </c>
    </row>
    <row r="153" spans="2:51" s="12" customFormat="1" ht="13.5">
      <c r="B153" s="246"/>
      <c r="C153" s="247"/>
      <c r="D153" s="233" t="s">
        <v>164</v>
      </c>
      <c r="E153" s="248" t="s">
        <v>21</v>
      </c>
      <c r="F153" s="249" t="s">
        <v>1357</v>
      </c>
      <c r="G153" s="247"/>
      <c r="H153" s="250">
        <v>16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AT153" s="256" t="s">
        <v>164</v>
      </c>
      <c r="AU153" s="256" t="s">
        <v>82</v>
      </c>
      <c r="AV153" s="12" t="s">
        <v>82</v>
      </c>
      <c r="AW153" s="12" t="s">
        <v>35</v>
      </c>
      <c r="AX153" s="12" t="s">
        <v>80</v>
      </c>
      <c r="AY153" s="256" t="s">
        <v>152</v>
      </c>
    </row>
    <row r="154" spans="2:65" s="1" customFormat="1" ht="16.5" customHeight="1">
      <c r="B154" s="46"/>
      <c r="C154" s="221" t="s">
        <v>9</v>
      </c>
      <c r="D154" s="221" t="s">
        <v>155</v>
      </c>
      <c r="E154" s="222" t="s">
        <v>1358</v>
      </c>
      <c r="F154" s="223" t="s">
        <v>1359</v>
      </c>
      <c r="G154" s="224" t="s">
        <v>371</v>
      </c>
      <c r="H154" s="225">
        <v>1</v>
      </c>
      <c r="I154" s="226"/>
      <c r="J154" s="227">
        <f>ROUND(I154*H154,2)</f>
        <v>0</v>
      </c>
      <c r="K154" s="223" t="s">
        <v>159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0.00018</v>
      </c>
      <c r="R154" s="230">
        <f>Q154*H154</f>
        <v>0.00018</v>
      </c>
      <c r="S154" s="230">
        <v>0</v>
      </c>
      <c r="T154" s="231">
        <f>S154*H154</f>
        <v>0</v>
      </c>
      <c r="AR154" s="24" t="s">
        <v>275</v>
      </c>
      <c r="AT154" s="24" t="s">
        <v>155</v>
      </c>
      <c r="AU154" s="24" t="s">
        <v>82</v>
      </c>
      <c r="AY154" s="24" t="s">
        <v>152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275</v>
      </c>
      <c r="BM154" s="24" t="s">
        <v>508</v>
      </c>
    </row>
    <row r="155" spans="2:47" s="1" customFormat="1" ht="13.5">
      <c r="B155" s="46"/>
      <c r="C155" s="74"/>
      <c r="D155" s="233" t="s">
        <v>162</v>
      </c>
      <c r="E155" s="74"/>
      <c r="F155" s="234" t="s">
        <v>1360</v>
      </c>
      <c r="G155" s="74"/>
      <c r="H155" s="74"/>
      <c r="I155" s="191"/>
      <c r="J155" s="74"/>
      <c r="K155" s="74"/>
      <c r="L155" s="72"/>
      <c r="M155" s="235"/>
      <c r="N155" s="47"/>
      <c r="O155" s="47"/>
      <c r="P155" s="47"/>
      <c r="Q155" s="47"/>
      <c r="R155" s="47"/>
      <c r="S155" s="47"/>
      <c r="T155" s="95"/>
      <c r="AT155" s="24" t="s">
        <v>162</v>
      </c>
      <c r="AU155" s="24" t="s">
        <v>82</v>
      </c>
    </row>
    <row r="156" spans="2:51" s="12" customFormat="1" ht="13.5">
      <c r="B156" s="246"/>
      <c r="C156" s="247"/>
      <c r="D156" s="233" t="s">
        <v>164</v>
      </c>
      <c r="E156" s="248" t="s">
        <v>21</v>
      </c>
      <c r="F156" s="249" t="s">
        <v>1361</v>
      </c>
      <c r="G156" s="247"/>
      <c r="H156" s="250">
        <v>1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164</v>
      </c>
      <c r="AU156" s="256" t="s">
        <v>82</v>
      </c>
      <c r="AV156" s="12" t="s">
        <v>82</v>
      </c>
      <c r="AW156" s="12" t="s">
        <v>35</v>
      </c>
      <c r="AX156" s="12" t="s">
        <v>80</v>
      </c>
      <c r="AY156" s="256" t="s">
        <v>152</v>
      </c>
    </row>
    <row r="157" spans="2:65" s="1" customFormat="1" ht="16.5" customHeight="1">
      <c r="B157" s="46"/>
      <c r="C157" s="279" t="s">
        <v>360</v>
      </c>
      <c r="D157" s="279" t="s">
        <v>177</v>
      </c>
      <c r="E157" s="280" t="s">
        <v>1362</v>
      </c>
      <c r="F157" s="281" t="s">
        <v>1363</v>
      </c>
      <c r="G157" s="282" t="s">
        <v>371</v>
      </c>
      <c r="H157" s="283">
        <v>1</v>
      </c>
      <c r="I157" s="284"/>
      <c r="J157" s="285">
        <f>ROUND(I157*H157,2)</f>
        <v>0</v>
      </c>
      <c r="K157" s="281" t="s">
        <v>21</v>
      </c>
      <c r="L157" s="286"/>
      <c r="M157" s="287" t="s">
        <v>21</v>
      </c>
      <c r="N157" s="288" t="s">
        <v>43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431</v>
      </c>
      <c r="AT157" s="24" t="s">
        <v>177</v>
      </c>
      <c r="AU157" s="24" t="s">
        <v>82</v>
      </c>
      <c r="AY157" s="24" t="s">
        <v>152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80</v>
      </c>
      <c r="BK157" s="232">
        <f>ROUND(I157*H157,2)</f>
        <v>0</v>
      </c>
      <c r="BL157" s="24" t="s">
        <v>275</v>
      </c>
      <c r="BM157" s="24" t="s">
        <v>525</v>
      </c>
    </row>
    <row r="158" spans="2:47" s="1" customFormat="1" ht="13.5">
      <c r="B158" s="46"/>
      <c r="C158" s="74"/>
      <c r="D158" s="233" t="s">
        <v>162</v>
      </c>
      <c r="E158" s="74"/>
      <c r="F158" s="234" t="s">
        <v>1363</v>
      </c>
      <c r="G158" s="74"/>
      <c r="H158" s="74"/>
      <c r="I158" s="191"/>
      <c r="J158" s="74"/>
      <c r="K158" s="74"/>
      <c r="L158" s="72"/>
      <c r="M158" s="235"/>
      <c r="N158" s="47"/>
      <c r="O158" s="47"/>
      <c r="P158" s="47"/>
      <c r="Q158" s="47"/>
      <c r="R158" s="47"/>
      <c r="S158" s="47"/>
      <c r="T158" s="95"/>
      <c r="AT158" s="24" t="s">
        <v>162</v>
      </c>
      <c r="AU158" s="24" t="s">
        <v>82</v>
      </c>
    </row>
    <row r="159" spans="2:51" s="12" customFormat="1" ht="13.5">
      <c r="B159" s="246"/>
      <c r="C159" s="247"/>
      <c r="D159" s="233" t="s">
        <v>164</v>
      </c>
      <c r="E159" s="248" t="s">
        <v>21</v>
      </c>
      <c r="F159" s="249" t="s">
        <v>1361</v>
      </c>
      <c r="G159" s="247"/>
      <c r="H159" s="250">
        <v>1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AT159" s="256" t="s">
        <v>164</v>
      </c>
      <c r="AU159" s="256" t="s">
        <v>82</v>
      </c>
      <c r="AV159" s="12" t="s">
        <v>82</v>
      </c>
      <c r="AW159" s="12" t="s">
        <v>35</v>
      </c>
      <c r="AX159" s="12" t="s">
        <v>80</v>
      </c>
      <c r="AY159" s="256" t="s">
        <v>152</v>
      </c>
    </row>
    <row r="160" spans="2:65" s="1" customFormat="1" ht="25.5" customHeight="1">
      <c r="B160" s="46"/>
      <c r="C160" s="221" t="s">
        <v>368</v>
      </c>
      <c r="D160" s="221" t="s">
        <v>155</v>
      </c>
      <c r="E160" s="222" t="s">
        <v>1364</v>
      </c>
      <c r="F160" s="223" t="s">
        <v>1365</v>
      </c>
      <c r="G160" s="224" t="s">
        <v>371</v>
      </c>
      <c r="H160" s="225">
        <v>8</v>
      </c>
      <c r="I160" s="226"/>
      <c r="J160" s="227">
        <f>ROUND(I160*H160,2)</f>
        <v>0</v>
      </c>
      <c r="K160" s="223" t="s">
        <v>159</v>
      </c>
      <c r="L160" s="72"/>
      <c r="M160" s="228" t="s">
        <v>21</v>
      </c>
      <c r="N160" s="229" t="s">
        <v>43</v>
      </c>
      <c r="O160" s="47"/>
      <c r="P160" s="230">
        <f>O160*H160</f>
        <v>0</v>
      </c>
      <c r="Q160" s="230">
        <v>0.0058</v>
      </c>
      <c r="R160" s="230">
        <f>Q160*H160</f>
        <v>0.0464</v>
      </c>
      <c r="S160" s="230">
        <v>0</v>
      </c>
      <c r="T160" s="231">
        <f>S160*H160</f>
        <v>0</v>
      </c>
      <c r="AR160" s="24" t="s">
        <v>275</v>
      </c>
      <c r="AT160" s="24" t="s">
        <v>155</v>
      </c>
      <c r="AU160" s="24" t="s">
        <v>82</v>
      </c>
      <c r="AY160" s="24" t="s">
        <v>152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80</v>
      </c>
      <c r="BK160" s="232">
        <f>ROUND(I160*H160,2)</f>
        <v>0</v>
      </c>
      <c r="BL160" s="24" t="s">
        <v>275</v>
      </c>
      <c r="BM160" s="24" t="s">
        <v>536</v>
      </c>
    </row>
    <row r="161" spans="2:47" s="1" customFormat="1" ht="13.5">
      <c r="B161" s="46"/>
      <c r="C161" s="74"/>
      <c r="D161" s="233" t="s">
        <v>162</v>
      </c>
      <c r="E161" s="74"/>
      <c r="F161" s="234" t="s">
        <v>1366</v>
      </c>
      <c r="G161" s="74"/>
      <c r="H161" s="74"/>
      <c r="I161" s="191"/>
      <c r="J161" s="74"/>
      <c r="K161" s="74"/>
      <c r="L161" s="72"/>
      <c r="M161" s="235"/>
      <c r="N161" s="47"/>
      <c r="O161" s="47"/>
      <c r="P161" s="47"/>
      <c r="Q161" s="47"/>
      <c r="R161" s="47"/>
      <c r="S161" s="47"/>
      <c r="T161" s="95"/>
      <c r="AT161" s="24" t="s">
        <v>162</v>
      </c>
      <c r="AU161" s="24" t="s">
        <v>82</v>
      </c>
    </row>
    <row r="162" spans="2:51" s="12" customFormat="1" ht="13.5">
      <c r="B162" s="246"/>
      <c r="C162" s="247"/>
      <c r="D162" s="233" t="s">
        <v>164</v>
      </c>
      <c r="E162" s="248" t="s">
        <v>21</v>
      </c>
      <c r="F162" s="249" t="s">
        <v>1345</v>
      </c>
      <c r="G162" s="247"/>
      <c r="H162" s="250">
        <v>8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164</v>
      </c>
      <c r="AU162" s="256" t="s">
        <v>82</v>
      </c>
      <c r="AV162" s="12" t="s">
        <v>82</v>
      </c>
      <c r="AW162" s="12" t="s">
        <v>35</v>
      </c>
      <c r="AX162" s="12" t="s">
        <v>80</v>
      </c>
      <c r="AY162" s="256" t="s">
        <v>152</v>
      </c>
    </row>
    <row r="163" spans="2:65" s="1" customFormat="1" ht="16.5" customHeight="1">
      <c r="B163" s="46"/>
      <c r="C163" s="221" t="s">
        <v>375</v>
      </c>
      <c r="D163" s="221" t="s">
        <v>155</v>
      </c>
      <c r="E163" s="222" t="s">
        <v>1367</v>
      </c>
      <c r="F163" s="223" t="s">
        <v>1368</v>
      </c>
      <c r="G163" s="224" t="s">
        <v>371</v>
      </c>
      <c r="H163" s="225">
        <v>1</v>
      </c>
      <c r="I163" s="226"/>
      <c r="J163" s="227">
        <f>ROUND(I163*H163,2)</f>
        <v>0</v>
      </c>
      <c r="K163" s="223" t="s">
        <v>159</v>
      </c>
      <c r="L163" s="72"/>
      <c r="M163" s="228" t="s">
        <v>21</v>
      </c>
      <c r="N163" s="229" t="s">
        <v>43</v>
      </c>
      <c r="O163" s="47"/>
      <c r="P163" s="230">
        <f>O163*H163</f>
        <v>0</v>
      </c>
      <c r="Q163" s="230">
        <v>6E-05</v>
      </c>
      <c r="R163" s="230">
        <f>Q163*H163</f>
        <v>6E-05</v>
      </c>
      <c r="S163" s="230">
        <v>0</v>
      </c>
      <c r="T163" s="231">
        <f>S163*H163</f>
        <v>0</v>
      </c>
      <c r="AR163" s="24" t="s">
        <v>275</v>
      </c>
      <c r="AT163" s="24" t="s">
        <v>155</v>
      </c>
      <c r="AU163" s="24" t="s">
        <v>82</v>
      </c>
      <c r="AY163" s="24" t="s">
        <v>152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80</v>
      </c>
      <c r="BK163" s="232">
        <f>ROUND(I163*H163,2)</f>
        <v>0</v>
      </c>
      <c r="BL163" s="24" t="s">
        <v>275</v>
      </c>
      <c r="BM163" s="24" t="s">
        <v>548</v>
      </c>
    </row>
    <row r="164" spans="2:47" s="1" customFormat="1" ht="13.5">
      <c r="B164" s="46"/>
      <c r="C164" s="74"/>
      <c r="D164" s="233" t="s">
        <v>162</v>
      </c>
      <c r="E164" s="74"/>
      <c r="F164" s="234" t="s">
        <v>1369</v>
      </c>
      <c r="G164" s="74"/>
      <c r="H164" s="74"/>
      <c r="I164" s="191"/>
      <c r="J164" s="74"/>
      <c r="K164" s="74"/>
      <c r="L164" s="72"/>
      <c r="M164" s="235"/>
      <c r="N164" s="47"/>
      <c r="O164" s="47"/>
      <c r="P164" s="47"/>
      <c r="Q164" s="47"/>
      <c r="R164" s="47"/>
      <c r="S164" s="47"/>
      <c r="T164" s="95"/>
      <c r="AT164" s="24" t="s">
        <v>162</v>
      </c>
      <c r="AU164" s="24" t="s">
        <v>82</v>
      </c>
    </row>
    <row r="165" spans="2:51" s="12" customFormat="1" ht="13.5">
      <c r="B165" s="246"/>
      <c r="C165" s="247"/>
      <c r="D165" s="233" t="s">
        <v>164</v>
      </c>
      <c r="E165" s="248" t="s">
        <v>21</v>
      </c>
      <c r="F165" s="249" t="s">
        <v>1361</v>
      </c>
      <c r="G165" s="247"/>
      <c r="H165" s="250">
        <v>1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164</v>
      </c>
      <c r="AU165" s="256" t="s">
        <v>82</v>
      </c>
      <c r="AV165" s="12" t="s">
        <v>82</v>
      </c>
      <c r="AW165" s="12" t="s">
        <v>35</v>
      </c>
      <c r="AX165" s="12" t="s">
        <v>80</v>
      </c>
      <c r="AY165" s="256" t="s">
        <v>152</v>
      </c>
    </row>
    <row r="166" spans="2:65" s="1" customFormat="1" ht="25.5" customHeight="1">
      <c r="B166" s="46"/>
      <c r="C166" s="221" t="s">
        <v>381</v>
      </c>
      <c r="D166" s="221" t="s">
        <v>155</v>
      </c>
      <c r="E166" s="222" t="s">
        <v>1370</v>
      </c>
      <c r="F166" s="223" t="s">
        <v>1371</v>
      </c>
      <c r="G166" s="224" t="s">
        <v>371</v>
      </c>
      <c r="H166" s="225">
        <v>4</v>
      </c>
      <c r="I166" s="226"/>
      <c r="J166" s="227">
        <f>ROUND(I166*H166,2)</f>
        <v>0</v>
      </c>
      <c r="K166" s="223" t="s">
        <v>21</v>
      </c>
      <c r="L166" s="72"/>
      <c r="M166" s="228" t="s">
        <v>21</v>
      </c>
      <c r="N166" s="229" t="s">
        <v>43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275</v>
      </c>
      <c r="AT166" s="24" t="s">
        <v>155</v>
      </c>
      <c r="AU166" s="24" t="s">
        <v>82</v>
      </c>
      <c r="AY166" s="24" t="s">
        <v>152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80</v>
      </c>
      <c r="BK166" s="232">
        <f>ROUND(I166*H166,2)</f>
        <v>0</v>
      </c>
      <c r="BL166" s="24" t="s">
        <v>275</v>
      </c>
      <c r="BM166" s="24" t="s">
        <v>563</v>
      </c>
    </row>
    <row r="167" spans="2:47" s="1" customFormat="1" ht="13.5">
      <c r="B167" s="46"/>
      <c r="C167" s="74"/>
      <c r="D167" s="233" t="s">
        <v>162</v>
      </c>
      <c r="E167" s="74"/>
      <c r="F167" s="234" t="s">
        <v>1371</v>
      </c>
      <c r="G167" s="74"/>
      <c r="H167" s="74"/>
      <c r="I167" s="191"/>
      <c r="J167" s="74"/>
      <c r="K167" s="74"/>
      <c r="L167" s="72"/>
      <c r="M167" s="235"/>
      <c r="N167" s="47"/>
      <c r="O167" s="47"/>
      <c r="P167" s="47"/>
      <c r="Q167" s="47"/>
      <c r="R167" s="47"/>
      <c r="S167" s="47"/>
      <c r="T167" s="95"/>
      <c r="AT167" s="24" t="s">
        <v>162</v>
      </c>
      <c r="AU167" s="24" t="s">
        <v>82</v>
      </c>
    </row>
    <row r="168" spans="2:51" s="12" customFormat="1" ht="13.5">
      <c r="B168" s="246"/>
      <c r="C168" s="247"/>
      <c r="D168" s="233" t="s">
        <v>164</v>
      </c>
      <c r="E168" s="248" t="s">
        <v>21</v>
      </c>
      <c r="F168" s="249" t="s">
        <v>1372</v>
      </c>
      <c r="G168" s="247"/>
      <c r="H168" s="250">
        <v>4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164</v>
      </c>
      <c r="AU168" s="256" t="s">
        <v>82</v>
      </c>
      <c r="AV168" s="12" t="s">
        <v>82</v>
      </c>
      <c r="AW168" s="12" t="s">
        <v>35</v>
      </c>
      <c r="AX168" s="12" t="s">
        <v>80</v>
      </c>
      <c r="AY168" s="256" t="s">
        <v>152</v>
      </c>
    </row>
    <row r="169" spans="2:65" s="1" customFormat="1" ht="25.5" customHeight="1">
      <c r="B169" s="46"/>
      <c r="C169" s="221" t="s">
        <v>388</v>
      </c>
      <c r="D169" s="221" t="s">
        <v>155</v>
      </c>
      <c r="E169" s="222" t="s">
        <v>1373</v>
      </c>
      <c r="F169" s="223" t="s">
        <v>1374</v>
      </c>
      <c r="G169" s="224" t="s">
        <v>371</v>
      </c>
      <c r="H169" s="225">
        <v>16</v>
      </c>
      <c r="I169" s="226"/>
      <c r="J169" s="227">
        <f>ROUND(I169*H169,2)</f>
        <v>0</v>
      </c>
      <c r="K169" s="223" t="s">
        <v>21</v>
      </c>
      <c r="L169" s="72"/>
      <c r="M169" s="228" t="s">
        <v>21</v>
      </c>
      <c r="N169" s="229" t="s">
        <v>43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275</v>
      </c>
      <c r="AT169" s="24" t="s">
        <v>155</v>
      </c>
      <c r="AU169" s="24" t="s">
        <v>82</v>
      </c>
      <c r="AY169" s="24" t="s">
        <v>152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80</v>
      </c>
      <c r="BK169" s="232">
        <f>ROUND(I169*H169,2)</f>
        <v>0</v>
      </c>
      <c r="BL169" s="24" t="s">
        <v>275</v>
      </c>
      <c r="BM169" s="24" t="s">
        <v>575</v>
      </c>
    </row>
    <row r="170" spans="2:47" s="1" customFormat="1" ht="13.5">
      <c r="B170" s="46"/>
      <c r="C170" s="74"/>
      <c r="D170" s="233" t="s">
        <v>162</v>
      </c>
      <c r="E170" s="74"/>
      <c r="F170" s="234" t="s">
        <v>1374</v>
      </c>
      <c r="G170" s="74"/>
      <c r="H170" s="74"/>
      <c r="I170" s="191"/>
      <c r="J170" s="74"/>
      <c r="K170" s="74"/>
      <c r="L170" s="72"/>
      <c r="M170" s="235"/>
      <c r="N170" s="47"/>
      <c r="O170" s="47"/>
      <c r="P170" s="47"/>
      <c r="Q170" s="47"/>
      <c r="R170" s="47"/>
      <c r="S170" s="47"/>
      <c r="T170" s="95"/>
      <c r="AT170" s="24" t="s">
        <v>162</v>
      </c>
      <c r="AU170" s="24" t="s">
        <v>82</v>
      </c>
    </row>
    <row r="171" spans="2:51" s="12" customFormat="1" ht="13.5">
      <c r="B171" s="246"/>
      <c r="C171" s="247"/>
      <c r="D171" s="233" t="s">
        <v>164</v>
      </c>
      <c r="E171" s="248" t="s">
        <v>21</v>
      </c>
      <c r="F171" s="249" t="s">
        <v>1375</v>
      </c>
      <c r="G171" s="247"/>
      <c r="H171" s="250">
        <v>16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164</v>
      </c>
      <c r="AU171" s="256" t="s">
        <v>82</v>
      </c>
      <c r="AV171" s="12" t="s">
        <v>82</v>
      </c>
      <c r="AW171" s="12" t="s">
        <v>35</v>
      </c>
      <c r="AX171" s="12" t="s">
        <v>80</v>
      </c>
      <c r="AY171" s="256" t="s">
        <v>152</v>
      </c>
    </row>
    <row r="172" spans="2:65" s="1" customFormat="1" ht="16.5" customHeight="1">
      <c r="B172" s="46"/>
      <c r="C172" s="221" t="s">
        <v>395</v>
      </c>
      <c r="D172" s="221" t="s">
        <v>155</v>
      </c>
      <c r="E172" s="222" t="s">
        <v>1376</v>
      </c>
      <c r="F172" s="223" t="s">
        <v>1377</v>
      </c>
      <c r="G172" s="224" t="s">
        <v>371</v>
      </c>
      <c r="H172" s="225">
        <v>4</v>
      </c>
      <c r="I172" s="226"/>
      <c r="J172" s="227">
        <f>ROUND(I172*H172,2)</f>
        <v>0</v>
      </c>
      <c r="K172" s="223" t="s">
        <v>159</v>
      </c>
      <c r="L172" s="72"/>
      <c r="M172" s="228" t="s">
        <v>21</v>
      </c>
      <c r="N172" s="229" t="s">
        <v>43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275</v>
      </c>
      <c r="AT172" s="24" t="s">
        <v>155</v>
      </c>
      <c r="AU172" s="24" t="s">
        <v>82</v>
      </c>
      <c r="AY172" s="24" t="s">
        <v>152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80</v>
      </c>
      <c r="BK172" s="232">
        <f>ROUND(I172*H172,2)</f>
        <v>0</v>
      </c>
      <c r="BL172" s="24" t="s">
        <v>275</v>
      </c>
      <c r="BM172" s="24" t="s">
        <v>587</v>
      </c>
    </row>
    <row r="173" spans="2:47" s="1" customFormat="1" ht="13.5">
      <c r="B173" s="46"/>
      <c r="C173" s="74"/>
      <c r="D173" s="233" t="s">
        <v>162</v>
      </c>
      <c r="E173" s="74"/>
      <c r="F173" s="234" t="s">
        <v>1378</v>
      </c>
      <c r="G173" s="74"/>
      <c r="H173" s="74"/>
      <c r="I173" s="191"/>
      <c r="J173" s="74"/>
      <c r="K173" s="74"/>
      <c r="L173" s="72"/>
      <c r="M173" s="235"/>
      <c r="N173" s="47"/>
      <c r="O173" s="47"/>
      <c r="P173" s="47"/>
      <c r="Q173" s="47"/>
      <c r="R173" s="47"/>
      <c r="S173" s="47"/>
      <c r="T173" s="95"/>
      <c r="AT173" s="24" t="s">
        <v>162</v>
      </c>
      <c r="AU173" s="24" t="s">
        <v>82</v>
      </c>
    </row>
    <row r="174" spans="2:51" s="12" customFormat="1" ht="13.5">
      <c r="B174" s="246"/>
      <c r="C174" s="247"/>
      <c r="D174" s="233" t="s">
        <v>164</v>
      </c>
      <c r="E174" s="248" t="s">
        <v>21</v>
      </c>
      <c r="F174" s="249" t="s">
        <v>1379</v>
      </c>
      <c r="G174" s="247"/>
      <c r="H174" s="250">
        <v>4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164</v>
      </c>
      <c r="AU174" s="256" t="s">
        <v>82</v>
      </c>
      <c r="AV174" s="12" t="s">
        <v>82</v>
      </c>
      <c r="AW174" s="12" t="s">
        <v>35</v>
      </c>
      <c r="AX174" s="12" t="s">
        <v>80</v>
      </c>
      <c r="AY174" s="256" t="s">
        <v>152</v>
      </c>
    </row>
    <row r="175" spans="2:65" s="1" customFormat="1" ht="16.5" customHeight="1">
      <c r="B175" s="46"/>
      <c r="C175" s="279" t="s">
        <v>407</v>
      </c>
      <c r="D175" s="279" t="s">
        <v>177</v>
      </c>
      <c r="E175" s="280" t="s">
        <v>1380</v>
      </c>
      <c r="F175" s="281" t="s">
        <v>1381</v>
      </c>
      <c r="G175" s="282" t="s">
        <v>371</v>
      </c>
      <c r="H175" s="283">
        <v>4</v>
      </c>
      <c r="I175" s="284"/>
      <c r="J175" s="285">
        <f>ROUND(I175*H175,2)</f>
        <v>0</v>
      </c>
      <c r="K175" s="281" t="s">
        <v>21</v>
      </c>
      <c r="L175" s="286"/>
      <c r="M175" s="287" t="s">
        <v>21</v>
      </c>
      <c r="N175" s="288" t="s">
        <v>43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431</v>
      </c>
      <c r="AT175" s="24" t="s">
        <v>177</v>
      </c>
      <c r="AU175" s="24" t="s">
        <v>82</v>
      </c>
      <c r="AY175" s="24" t="s">
        <v>152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80</v>
      </c>
      <c r="BK175" s="232">
        <f>ROUND(I175*H175,2)</f>
        <v>0</v>
      </c>
      <c r="BL175" s="24" t="s">
        <v>275</v>
      </c>
      <c r="BM175" s="24" t="s">
        <v>624</v>
      </c>
    </row>
    <row r="176" spans="2:47" s="1" customFormat="1" ht="13.5">
      <c r="B176" s="46"/>
      <c r="C176" s="74"/>
      <c r="D176" s="233" t="s">
        <v>162</v>
      </c>
      <c r="E176" s="74"/>
      <c r="F176" s="234" t="s">
        <v>1381</v>
      </c>
      <c r="G176" s="74"/>
      <c r="H176" s="74"/>
      <c r="I176" s="191"/>
      <c r="J176" s="74"/>
      <c r="K176" s="74"/>
      <c r="L176" s="72"/>
      <c r="M176" s="235"/>
      <c r="N176" s="47"/>
      <c r="O176" s="47"/>
      <c r="P176" s="47"/>
      <c r="Q176" s="47"/>
      <c r="R176" s="47"/>
      <c r="S176" s="47"/>
      <c r="T176" s="95"/>
      <c r="AT176" s="24" t="s">
        <v>162</v>
      </c>
      <c r="AU176" s="24" t="s">
        <v>82</v>
      </c>
    </row>
    <row r="177" spans="2:51" s="12" customFormat="1" ht="13.5">
      <c r="B177" s="246"/>
      <c r="C177" s="247"/>
      <c r="D177" s="233" t="s">
        <v>164</v>
      </c>
      <c r="E177" s="248" t="s">
        <v>21</v>
      </c>
      <c r="F177" s="249" t="s">
        <v>1372</v>
      </c>
      <c r="G177" s="247"/>
      <c r="H177" s="250">
        <v>4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AT177" s="256" t="s">
        <v>164</v>
      </c>
      <c r="AU177" s="256" t="s">
        <v>82</v>
      </c>
      <c r="AV177" s="12" t="s">
        <v>82</v>
      </c>
      <c r="AW177" s="12" t="s">
        <v>35</v>
      </c>
      <c r="AX177" s="12" t="s">
        <v>80</v>
      </c>
      <c r="AY177" s="256" t="s">
        <v>152</v>
      </c>
    </row>
    <row r="178" spans="2:65" s="1" customFormat="1" ht="16.5" customHeight="1">
      <c r="B178" s="46"/>
      <c r="C178" s="221" t="s">
        <v>414</v>
      </c>
      <c r="D178" s="221" t="s">
        <v>155</v>
      </c>
      <c r="E178" s="222" t="s">
        <v>1382</v>
      </c>
      <c r="F178" s="223" t="s">
        <v>1383</v>
      </c>
      <c r="G178" s="224" t="s">
        <v>371</v>
      </c>
      <c r="H178" s="225">
        <v>31</v>
      </c>
      <c r="I178" s="226"/>
      <c r="J178" s="227">
        <f>ROUND(I178*H178,2)</f>
        <v>0</v>
      </c>
      <c r="K178" s="223" t="s">
        <v>159</v>
      </c>
      <c r="L178" s="72"/>
      <c r="M178" s="228" t="s">
        <v>21</v>
      </c>
      <c r="N178" s="229" t="s">
        <v>43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275</v>
      </c>
      <c r="AT178" s="24" t="s">
        <v>155</v>
      </c>
      <c r="AU178" s="24" t="s">
        <v>82</v>
      </c>
      <c r="AY178" s="24" t="s">
        <v>152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80</v>
      </c>
      <c r="BK178" s="232">
        <f>ROUND(I178*H178,2)</f>
        <v>0</v>
      </c>
      <c r="BL178" s="24" t="s">
        <v>275</v>
      </c>
      <c r="BM178" s="24" t="s">
        <v>637</v>
      </c>
    </row>
    <row r="179" spans="2:47" s="1" customFormat="1" ht="13.5">
      <c r="B179" s="46"/>
      <c r="C179" s="74"/>
      <c r="D179" s="233" t="s">
        <v>162</v>
      </c>
      <c r="E179" s="74"/>
      <c r="F179" s="234" t="s">
        <v>1384</v>
      </c>
      <c r="G179" s="74"/>
      <c r="H179" s="74"/>
      <c r="I179" s="191"/>
      <c r="J179" s="74"/>
      <c r="K179" s="74"/>
      <c r="L179" s="72"/>
      <c r="M179" s="235"/>
      <c r="N179" s="47"/>
      <c r="O179" s="47"/>
      <c r="P179" s="47"/>
      <c r="Q179" s="47"/>
      <c r="R179" s="47"/>
      <c r="S179" s="47"/>
      <c r="T179" s="95"/>
      <c r="AT179" s="24" t="s">
        <v>162</v>
      </c>
      <c r="AU179" s="24" t="s">
        <v>82</v>
      </c>
    </row>
    <row r="180" spans="2:51" s="12" customFormat="1" ht="13.5">
      <c r="B180" s="246"/>
      <c r="C180" s="247"/>
      <c r="D180" s="233" t="s">
        <v>164</v>
      </c>
      <c r="E180" s="248" t="s">
        <v>21</v>
      </c>
      <c r="F180" s="249" t="s">
        <v>1385</v>
      </c>
      <c r="G180" s="247"/>
      <c r="H180" s="250">
        <v>4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164</v>
      </c>
      <c r="AU180" s="256" t="s">
        <v>82</v>
      </c>
      <c r="AV180" s="12" t="s">
        <v>82</v>
      </c>
      <c r="AW180" s="12" t="s">
        <v>35</v>
      </c>
      <c r="AX180" s="12" t="s">
        <v>72</v>
      </c>
      <c r="AY180" s="256" t="s">
        <v>152</v>
      </c>
    </row>
    <row r="181" spans="2:51" s="12" customFormat="1" ht="13.5">
      <c r="B181" s="246"/>
      <c r="C181" s="247"/>
      <c r="D181" s="233" t="s">
        <v>164</v>
      </c>
      <c r="E181" s="248" t="s">
        <v>21</v>
      </c>
      <c r="F181" s="249" t="s">
        <v>1386</v>
      </c>
      <c r="G181" s="247"/>
      <c r="H181" s="250">
        <v>14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164</v>
      </c>
      <c r="AU181" s="256" t="s">
        <v>82</v>
      </c>
      <c r="AV181" s="12" t="s">
        <v>82</v>
      </c>
      <c r="AW181" s="12" t="s">
        <v>35</v>
      </c>
      <c r="AX181" s="12" t="s">
        <v>72</v>
      </c>
      <c r="AY181" s="256" t="s">
        <v>152</v>
      </c>
    </row>
    <row r="182" spans="2:51" s="12" customFormat="1" ht="13.5">
      <c r="B182" s="246"/>
      <c r="C182" s="247"/>
      <c r="D182" s="233" t="s">
        <v>164</v>
      </c>
      <c r="E182" s="248" t="s">
        <v>21</v>
      </c>
      <c r="F182" s="249" t="s">
        <v>1387</v>
      </c>
      <c r="G182" s="247"/>
      <c r="H182" s="250">
        <v>13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AT182" s="256" t="s">
        <v>164</v>
      </c>
      <c r="AU182" s="256" t="s">
        <v>82</v>
      </c>
      <c r="AV182" s="12" t="s">
        <v>82</v>
      </c>
      <c r="AW182" s="12" t="s">
        <v>35</v>
      </c>
      <c r="AX182" s="12" t="s">
        <v>72</v>
      </c>
      <c r="AY182" s="256" t="s">
        <v>152</v>
      </c>
    </row>
    <row r="183" spans="2:51" s="14" customFormat="1" ht="13.5">
      <c r="B183" s="268"/>
      <c r="C183" s="269"/>
      <c r="D183" s="233" t="s">
        <v>164</v>
      </c>
      <c r="E183" s="270" t="s">
        <v>21</v>
      </c>
      <c r="F183" s="271" t="s">
        <v>1321</v>
      </c>
      <c r="G183" s="269"/>
      <c r="H183" s="272">
        <v>31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164</v>
      </c>
      <c r="AU183" s="278" t="s">
        <v>82</v>
      </c>
      <c r="AV183" s="14" t="s">
        <v>160</v>
      </c>
      <c r="AW183" s="14" t="s">
        <v>35</v>
      </c>
      <c r="AX183" s="14" t="s">
        <v>80</v>
      </c>
      <c r="AY183" s="278" t="s">
        <v>152</v>
      </c>
    </row>
    <row r="184" spans="2:65" s="1" customFormat="1" ht="16.5" customHeight="1">
      <c r="B184" s="46"/>
      <c r="C184" s="279" t="s">
        <v>419</v>
      </c>
      <c r="D184" s="279" t="s">
        <v>177</v>
      </c>
      <c r="E184" s="280" t="s">
        <v>1388</v>
      </c>
      <c r="F184" s="281" t="s">
        <v>1389</v>
      </c>
      <c r="G184" s="282" t="s">
        <v>371</v>
      </c>
      <c r="H184" s="283">
        <v>4</v>
      </c>
      <c r="I184" s="284"/>
      <c r="J184" s="285">
        <f>ROUND(I184*H184,2)</f>
        <v>0</v>
      </c>
      <c r="K184" s="281" t="s">
        <v>21</v>
      </c>
      <c r="L184" s="286"/>
      <c r="M184" s="287" t="s">
        <v>21</v>
      </c>
      <c r="N184" s="288" t="s">
        <v>43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431</v>
      </c>
      <c r="AT184" s="24" t="s">
        <v>177</v>
      </c>
      <c r="AU184" s="24" t="s">
        <v>82</v>
      </c>
      <c r="AY184" s="24" t="s">
        <v>152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80</v>
      </c>
      <c r="BK184" s="232">
        <f>ROUND(I184*H184,2)</f>
        <v>0</v>
      </c>
      <c r="BL184" s="24" t="s">
        <v>275</v>
      </c>
      <c r="BM184" s="24" t="s">
        <v>648</v>
      </c>
    </row>
    <row r="185" spans="2:47" s="1" customFormat="1" ht="13.5">
      <c r="B185" s="46"/>
      <c r="C185" s="74"/>
      <c r="D185" s="233" t="s">
        <v>162</v>
      </c>
      <c r="E185" s="74"/>
      <c r="F185" s="234" t="s">
        <v>1389</v>
      </c>
      <c r="G185" s="74"/>
      <c r="H185" s="74"/>
      <c r="I185" s="191"/>
      <c r="J185" s="74"/>
      <c r="K185" s="74"/>
      <c r="L185" s="72"/>
      <c r="M185" s="235"/>
      <c r="N185" s="47"/>
      <c r="O185" s="47"/>
      <c r="P185" s="47"/>
      <c r="Q185" s="47"/>
      <c r="R185" s="47"/>
      <c r="S185" s="47"/>
      <c r="T185" s="95"/>
      <c r="AT185" s="24" t="s">
        <v>162</v>
      </c>
      <c r="AU185" s="24" t="s">
        <v>82</v>
      </c>
    </row>
    <row r="186" spans="2:51" s="12" customFormat="1" ht="13.5">
      <c r="B186" s="246"/>
      <c r="C186" s="247"/>
      <c r="D186" s="233" t="s">
        <v>164</v>
      </c>
      <c r="E186" s="248" t="s">
        <v>21</v>
      </c>
      <c r="F186" s="249" t="s">
        <v>1372</v>
      </c>
      <c r="G186" s="247"/>
      <c r="H186" s="250">
        <v>4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AT186" s="256" t="s">
        <v>164</v>
      </c>
      <c r="AU186" s="256" t="s">
        <v>82</v>
      </c>
      <c r="AV186" s="12" t="s">
        <v>82</v>
      </c>
      <c r="AW186" s="12" t="s">
        <v>35</v>
      </c>
      <c r="AX186" s="12" t="s">
        <v>80</v>
      </c>
      <c r="AY186" s="256" t="s">
        <v>152</v>
      </c>
    </row>
    <row r="187" spans="2:65" s="1" customFormat="1" ht="16.5" customHeight="1">
      <c r="B187" s="46"/>
      <c r="C187" s="279" t="s">
        <v>425</v>
      </c>
      <c r="D187" s="279" t="s">
        <v>177</v>
      </c>
      <c r="E187" s="280" t="s">
        <v>1390</v>
      </c>
      <c r="F187" s="281" t="s">
        <v>1391</v>
      </c>
      <c r="G187" s="282" t="s">
        <v>371</v>
      </c>
      <c r="H187" s="283">
        <v>14</v>
      </c>
      <c r="I187" s="284"/>
      <c r="J187" s="285">
        <f>ROUND(I187*H187,2)</f>
        <v>0</v>
      </c>
      <c r="K187" s="281" t="s">
        <v>21</v>
      </c>
      <c r="L187" s="286"/>
      <c r="M187" s="287" t="s">
        <v>21</v>
      </c>
      <c r="N187" s="288" t="s">
        <v>43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431</v>
      </c>
      <c r="AT187" s="24" t="s">
        <v>177</v>
      </c>
      <c r="AU187" s="24" t="s">
        <v>82</v>
      </c>
      <c r="AY187" s="24" t="s">
        <v>152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80</v>
      </c>
      <c r="BK187" s="232">
        <f>ROUND(I187*H187,2)</f>
        <v>0</v>
      </c>
      <c r="BL187" s="24" t="s">
        <v>275</v>
      </c>
      <c r="BM187" s="24" t="s">
        <v>366</v>
      </c>
    </row>
    <row r="188" spans="2:47" s="1" customFormat="1" ht="13.5">
      <c r="B188" s="46"/>
      <c r="C188" s="74"/>
      <c r="D188" s="233" t="s">
        <v>162</v>
      </c>
      <c r="E188" s="74"/>
      <c r="F188" s="234" t="s">
        <v>1391</v>
      </c>
      <c r="G188" s="74"/>
      <c r="H188" s="74"/>
      <c r="I188" s="191"/>
      <c r="J188" s="74"/>
      <c r="K188" s="74"/>
      <c r="L188" s="72"/>
      <c r="M188" s="235"/>
      <c r="N188" s="47"/>
      <c r="O188" s="47"/>
      <c r="P188" s="47"/>
      <c r="Q188" s="47"/>
      <c r="R188" s="47"/>
      <c r="S188" s="47"/>
      <c r="T188" s="95"/>
      <c r="AT188" s="24" t="s">
        <v>162</v>
      </c>
      <c r="AU188" s="24" t="s">
        <v>82</v>
      </c>
    </row>
    <row r="189" spans="2:51" s="12" customFormat="1" ht="13.5">
      <c r="B189" s="246"/>
      <c r="C189" s="247"/>
      <c r="D189" s="233" t="s">
        <v>164</v>
      </c>
      <c r="E189" s="248" t="s">
        <v>21</v>
      </c>
      <c r="F189" s="249" t="s">
        <v>1392</v>
      </c>
      <c r="G189" s="247"/>
      <c r="H189" s="250">
        <v>14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AT189" s="256" t="s">
        <v>164</v>
      </c>
      <c r="AU189" s="256" t="s">
        <v>82</v>
      </c>
      <c r="AV189" s="12" t="s">
        <v>82</v>
      </c>
      <c r="AW189" s="12" t="s">
        <v>35</v>
      </c>
      <c r="AX189" s="12" t="s">
        <v>80</v>
      </c>
      <c r="AY189" s="256" t="s">
        <v>152</v>
      </c>
    </row>
    <row r="190" spans="2:65" s="1" customFormat="1" ht="16.5" customHeight="1">
      <c r="B190" s="46"/>
      <c r="C190" s="279" t="s">
        <v>431</v>
      </c>
      <c r="D190" s="279" t="s">
        <v>177</v>
      </c>
      <c r="E190" s="280" t="s">
        <v>1393</v>
      </c>
      <c r="F190" s="281" t="s">
        <v>1394</v>
      </c>
      <c r="G190" s="282" t="s">
        <v>371</v>
      </c>
      <c r="H190" s="283">
        <v>13</v>
      </c>
      <c r="I190" s="284"/>
      <c r="J190" s="285">
        <f>ROUND(I190*H190,2)</f>
        <v>0</v>
      </c>
      <c r="K190" s="281" t="s">
        <v>159</v>
      </c>
      <c r="L190" s="286"/>
      <c r="M190" s="287" t="s">
        <v>21</v>
      </c>
      <c r="N190" s="288" t="s">
        <v>43</v>
      </c>
      <c r="O190" s="47"/>
      <c r="P190" s="230">
        <f>O190*H190</f>
        <v>0</v>
      </c>
      <c r="Q190" s="230">
        <v>0.00014</v>
      </c>
      <c r="R190" s="230">
        <f>Q190*H190</f>
        <v>0.0018199999999999998</v>
      </c>
      <c r="S190" s="230">
        <v>0</v>
      </c>
      <c r="T190" s="231">
        <f>S190*H190</f>
        <v>0</v>
      </c>
      <c r="AR190" s="24" t="s">
        <v>431</v>
      </c>
      <c r="AT190" s="24" t="s">
        <v>177</v>
      </c>
      <c r="AU190" s="24" t="s">
        <v>82</v>
      </c>
      <c r="AY190" s="24" t="s">
        <v>152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80</v>
      </c>
      <c r="BK190" s="232">
        <f>ROUND(I190*H190,2)</f>
        <v>0</v>
      </c>
      <c r="BL190" s="24" t="s">
        <v>275</v>
      </c>
      <c r="BM190" s="24" t="s">
        <v>412</v>
      </c>
    </row>
    <row r="191" spans="2:47" s="1" customFormat="1" ht="13.5">
      <c r="B191" s="46"/>
      <c r="C191" s="74"/>
      <c r="D191" s="233" t="s">
        <v>162</v>
      </c>
      <c r="E191" s="74"/>
      <c r="F191" s="234" t="s">
        <v>1395</v>
      </c>
      <c r="G191" s="74"/>
      <c r="H191" s="74"/>
      <c r="I191" s="191"/>
      <c r="J191" s="74"/>
      <c r="K191" s="74"/>
      <c r="L191" s="72"/>
      <c r="M191" s="235"/>
      <c r="N191" s="47"/>
      <c r="O191" s="47"/>
      <c r="P191" s="47"/>
      <c r="Q191" s="47"/>
      <c r="R191" s="47"/>
      <c r="S191" s="47"/>
      <c r="T191" s="95"/>
      <c r="AT191" s="24" t="s">
        <v>162</v>
      </c>
      <c r="AU191" s="24" t="s">
        <v>82</v>
      </c>
    </row>
    <row r="192" spans="2:47" s="1" customFormat="1" ht="13.5">
      <c r="B192" s="46"/>
      <c r="C192" s="74"/>
      <c r="D192" s="233" t="s">
        <v>182</v>
      </c>
      <c r="E192" s="74"/>
      <c r="F192" s="289" t="s">
        <v>1396</v>
      </c>
      <c r="G192" s="74"/>
      <c r="H192" s="74"/>
      <c r="I192" s="191"/>
      <c r="J192" s="74"/>
      <c r="K192" s="74"/>
      <c r="L192" s="72"/>
      <c r="M192" s="235"/>
      <c r="N192" s="47"/>
      <c r="O192" s="47"/>
      <c r="P192" s="47"/>
      <c r="Q192" s="47"/>
      <c r="R192" s="47"/>
      <c r="S192" s="47"/>
      <c r="T192" s="95"/>
      <c r="AT192" s="24" t="s">
        <v>182</v>
      </c>
      <c r="AU192" s="24" t="s">
        <v>82</v>
      </c>
    </row>
    <row r="193" spans="2:51" s="12" customFormat="1" ht="13.5">
      <c r="B193" s="246"/>
      <c r="C193" s="247"/>
      <c r="D193" s="233" t="s">
        <v>164</v>
      </c>
      <c r="E193" s="248" t="s">
        <v>21</v>
      </c>
      <c r="F193" s="249" t="s">
        <v>1397</v>
      </c>
      <c r="G193" s="247"/>
      <c r="H193" s="250">
        <v>13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164</v>
      </c>
      <c r="AU193" s="256" t="s">
        <v>82</v>
      </c>
      <c r="AV193" s="12" t="s">
        <v>82</v>
      </c>
      <c r="AW193" s="12" t="s">
        <v>35</v>
      </c>
      <c r="AX193" s="12" t="s">
        <v>80</v>
      </c>
      <c r="AY193" s="256" t="s">
        <v>152</v>
      </c>
    </row>
    <row r="194" spans="2:65" s="1" customFormat="1" ht="16.5" customHeight="1">
      <c r="B194" s="46"/>
      <c r="C194" s="221" t="s">
        <v>439</v>
      </c>
      <c r="D194" s="221" t="s">
        <v>155</v>
      </c>
      <c r="E194" s="222" t="s">
        <v>1398</v>
      </c>
      <c r="F194" s="223" t="s">
        <v>1399</v>
      </c>
      <c r="G194" s="224" t="s">
        <v>1400</v>
      </c>
      <c r="H194" s="293"/>
      <c r="I194" s="226"/>
      <c r="J194" s="227">
        <f>ROUND(I194*H194,2)</f>
        <v>0</v>
      </c>
      <c r="K194" s="223" t="s">
        <v>159</v>
      </c>
      <c r="L194" s="72"/>
      <c r="M194" s="228" t="s">
        <v>21</v>
      </c>
      <c r="N194" s="229" t="s">
        <v>43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275</v>
      </c>
      <c r="AT194" s="24" t="s">
        <v>155</v>
      </c>
      <c r="AU194" s="24" t="s">
        <v>82</v>
      </c>
      <c r="AY194" s="24" t="s">
        <v>152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80</v>
      </c>
      <c r="BK194" s="232">
        <f>ROUND(I194*H194,2)</f>
        <v>0</v>
      </c>
      <c r="BL194" s="24" t="s">
        <v>275</v>
      </c>
      <c r="BM194" s="24" t="s">
        <v>1401</v>
      </c>
    </row>
    <row r="195" spans="2:47" s="1" customFormat="1" ht="13.5">
      <c r="B195" s="46"/>
      <c r="C195" s="74"/>
      <c r="D195" s="233" t="s">
        <v>162</v>
      </c>
      <c r="E195" s="74"/>
      <c r="F195" s="234" t="s">
        <v>1402</v>
      </c>
      <c r="G195" s="74"/>
      <c r="H195" s="74"/>
      <c r="I195" s="191"/>
      <c r="J195" s="74"/>
      <c r="K195" s="74"/>
      <c r="L195" s="72"/>
      <c r="M195" s="235"/>
      <c r="N195" s="47"/>
      <c r="O195" s="47"/>
      <c r="P195" s="47"/>
      <c r="Q195" s="47"/>
      <c r="R195" s="47"/>
      <c r="S195" s="47"/>
      <c r="T195" s="95"/>
      <c r="AT195" s="24" t="s">
        <v>162</v>
      </c>
      <c r="AU195" s="24" t="s">
        <v>82</v>
      </c>
    </row>
    <row r="196" spans="2:63" s="10" customFormat="1" ht="29.85" customHeight="1">
      <c r="B196" s="205"/>
      <c r="C196" s="206"/>
      <c r="D196" s="207" t="s">
        <v>71</v>
      </c>
      <c r="E196" s="219" t="s">
        <v>1403</v>
      </c>
      <c r="F196" s="219" t="s">
        <v>1404</v>
      </c>
      <c r="G196" s="206"/>
      <c r="H196" s="206"/>
      <c r="I196" s="209"/>
      <c r="J196" s="220">
        <f>BK196</f>
        <v>0</v>
      </c>
      <c r="K196" s="206"/>
      <c r="L196" s="211"/>
      <c r="M196" s="212"/>
      <c r="N196" s="213"/>
      <c r="O196" s="213"/>
      <c r="P196" s="214">
        <f>SUM(P197:P252)</f>
        <v>0</v>
      </c>
      <c r="Q196" s="213"/>
      <c r="R196" s="214">
        <f>SUM(R197:R252)</f>
        <v>0.3349074999999999</v>
      </c>
      <c r="S196" s="213"/>
      <c r="T196" s="215">
        <f>SUM(T197:T252)</f>
        <v>0.6816</v>
      </c>
      <c r="AR196" s="216" t="s">
        <v>82</v>
      </c>
      <c r="AT196" s="217" t="s">
        <v>71</v>
      </c>
      <c r="AU196" s="217" t="s">
        <v>80</v>
      </c>
      <c r="AY196" s="216" t="s">
        <v>152</v>
      </c>
      <c r="BK196" s="218">
        <f>SUM(BK197:BK252)</f>
        <v>0</v>
      </c>
    </row>
    <row r="197" spans="2:65" s="1" customFormat="1" ht="16.5" customHeight="1">
      <c r="B197" s="46"/>
      <c r="C197" s="221" t="s">
        <v>448</v>
      </c>
      <c r="D197" s="221" t="s">
        <v>155</v>
      </c>
      <c r="E197" s="222" t="s">
        <v>1405</v>
      </c>
      <c r="F197" s="223" t="s">
        <v>1406</v>
      </c>
      <c r="G197" s="224" t="s">
        <v>242</v>
      </c>
      <c r="H197" s="225">
        <v>320</v>
      </c>
      <c r="I197" s="226"/>
      <c r="J197" s="227">
        <f>ROUND(I197*H197,2)</f>
        <v>0</v>
      </c>
      <c r="K197" s="223" t="s">
        <v>159</v>
      </c>
      <c r="L197" s="72"/>
      <c r="M197" s="228" t="s">
        <v>21</v>
      </c>
      <c r="N197" s="229" t="s">
        <v>43</v>
      </c>
      <c r="O197" s="47"/>
      <c r="P197" s="230">
        <f>O197*H197</f>
        <v>0</v>
      </c>
      <c r="Q197" s="230">
        <v>0</v>
      </c>
      <c r="R197" s="230">
        <f>Q197*H197</f>
        <v>0</v>
      </c>
      <c r="S197" s="230">
        <v>0.00213</v>
      </c>
      <c r="T197" s="231">
        <f>S197*H197</f>
        <v>0.6816</v>
      </c>
      <c r="AR197" s="24" t="s">
        <v>275</v>
      </c>
      <c r="AT197" s="24" t="s">
        <v>155</v>
      </c>
      <c r="AU197" s="24" t="s">
        <v>82</v>
      </c>
      <c r="AY197" s="24" t="s">
        <v>152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80</v>
      </c>
      <c r="BK197" s="232">
        <f>ROUND(I197*H197,2)</f>
        <v>0</v>
      </c>
      <c r="BL197" s="24" t="s">
        <v>275</v>
      </c>
      <c r="BM197" s="24" t="s">
        <v>695</v>
      </c>
    </row>
    <row r="198" spans="2:47" s="1" customFormat="1" ht="13.5">
      <c r="B198" s="46"/>
      <c r="C198" s="74"/>
      <c r="D198" s="233" t="s">
        <v>162</v>
      </c>
      <c r="E198" s="74"/>
      <c r="F198" s="234" t="s">
        <v>1407</v>
      </c>
      <c r="G198" s="74"/>
      <c r="H198" s="74"/>
      <c r="I198" s="191"/>
      <c r="J198" s="74"/>
      <c r="K198" s="74"/>
      <c r="L198" s="72"/>
      <c r="M198" s="235"/>
      <c r="N198" s="47"/>
      <c r="O198" s="47"/>
      <c r="P198" s="47"/>
      <c r="Q198" s="47"/>
      <c r="R198" s="47"/>
      <c r="S198" s="47"/>
      <c r="T198" s="95"/>
      <c r="AT198" s="24" t="s">
        <v>162</v>
      </c>
      <c r="AU198" s="24" t="s">
        <v>82</v>
      </c>
    </row>
    <row r="199" spans="2:51" s="12" customFormat="1" ht="13.5">
      <c r="B199" s="246"/>
      <c r="C199" s="247"/>
      <c r="D199" s="233" t="s">
        <v>164</v>
      </c>
      <c r="E199" s="248" t="s">
        <v>21</v>
      </c>
      <c r="F199" s="249" t="s">
        <v>1408</v>
      </c>
      <c r="G199" s="247"/>
      <c r="H199" s="250">
        <v>320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164</v>
      </c>
      <c r="AU199" s="256" t="s">
        <v>82</v>
      </c>
      <c r="AV199" s="12" t="s">
        <v>82</v>
      </c>
      <c r="AW199" s="12" t="s">
        <v>35</v>
      </c>
      <c r="AX199" s="12" t="s">
        <v>80</v>
      </c>
      <c r="AY199" s="256" t="s">
        <v>152</v>
      </c>
    </row>
    <row r="200" spans="2:65" s="1" customFormat="1" ht="16.5" customHeight="1">
      <c r="B200" s="46"/>
      <c r="C200" s="221" t="s">
        <v>453</v>
      </c>
      <c r="D200" s="221" t="s">
        <v>155</v>
      </c>
      <c r="E200" s="222" t="s">
        <v>1409</v>
      </c>
      <c r="F200" s="223" t="s">
        <v>1410</v>
      </c>
      <c r="G200" s="224" t="s">
        <v>242</v>
      </c>
      <c r="H200" s="225">
        <v>214.25</v>
      </c>
      <c r="I200" s="226"/>
      <c r="J200" s="227">
        <f>ROUND(I200*H200,2)</f>
        <v>0</v>
      </c>
      <c r="K200" s="223" t="s">
        <v>159</v>
      </c>
      <c r="L200" s="72"/>
      <c r="M200" s="228" t="s">
        <v>21</v>
      </c>
      <c r="N200" s="229" t="s">
        <v>43</v>
      </c>
      <c r="O200" s="47"/>
      <c r="P200" s="230">
        <f>O200*H200</f>
        <v>0</v>
      </c>
      <c r="Q200" s="230">
        <v>0.00078</v>
      </c>
      <c r="R200" s="230">
        <f>Q200*H200</f>
        <v>0.16711499999999999</v>
      </c>
      <c r="S200" s="230">
        <v>0</v>
      </c>
      <c r="T200" s="231">
        <f>S200*H200</f>
        <v>0</v>
      </c>
      <c r="AR200" s="24" t="s">
        <v>275</v>
      </c>
      <c r="AT200" s="24" t="s">
        <v>155</v>
      </c>
      <c r="AU200" s="24" t="s">
        <v>82</v>
      </c>
      <c r="AY200" s="24" t="s">
        <v>152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80</v>
      </c>
      <c r="BK200" s="232">
        <f>ROUND(I200*H200,2)</f>
        <v>0</v>
      </c>
      <c r="BL200" s="24" t="s">
        <v>275</v>
      </c>
      <c r="BM200" s="24" t="s">
        <v>712</v>
      </c>
    </row>
    <row r="201" spans="2:47" s="1" customFormat="1" ht="13.5">
      <c r="B201" s="46"/>
      <c r="C201" s="74"/>
      <c r="D201" s="233" t="s">
        <v>162</v>
      </c>
      <c r="E201" s="74"/>
      <c r="F201" s="234" t="s">
        <v>1411</v>
      </c>
      <c r="G201" s="74"/>
      <c r="H201" s="74"/>
      <c r="I201" s="191"/>
      <c r="J201" s="74"/>
      <c r="K201" s="74"/>
      <c r="L201" s="72"/>
      <c r="M201" s="235"/>
      <c r="N201" s="47"/>
      <c r="O201" s="47"/>
      <c r="P201" s="47"/>
      <c r="Q201" s="47"/>
      <c r="R201" s="47"/>
      <c r="S201" s="47"/>
      <c r="T201" s="95"/>
      <c r="AT201" s="24" t="s">
        <v>162</v>
      </c>
      <c r="AU201" s="24" t="s">
        <v>82</v>
      </c>
    </row>
    <row r="202" spans="2:51" s="12" customFormat="1" ht="13.5">
      <c r="B202" s="246"/>
      <c r="C202" s="247"/>
      <c r="D202" s="233" t="s">
        <v>164</v>
      </c>
      <c r="E202" s="248" t="s">
        <v>21</v>
      </c>
      <c r="F202" s="249" t="s">
        <v>1412</v>
      </c>
      <c r="G202" s="247"/>
      <c r="H202" s="250">
        <v>150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164</v>
      </c>
      <c r="AU202" s="256" t="s">
        <v>82</v>
      </c>
      <c r="AV202" s="12" t="s">
        <v>82</v>
      </c>
      <c r="AW202" s="12" t="s">
        <v>35</v>
      </c>
      <c r="AX202" s="12" t="s">
        <v>72</v>
      </c>
      <c r="AY202" s="256" t="s">
        <v>152</v>
      </c>
    </row>
    <row r="203" spans="2:51" s="12" customFormat="1" ht="13.5">
      <c r="B203" s="246"/>
      <c r="C203" s="247"/>
      <c r="D203" s="233" t="s">
        <v>164</v>
      </c>
      <c r="E203" s="248" t="s">
        <v>21</v>
      </c>
      <c r="F203" s="249" t="s">
        <v>1413</v>
      </c>
      <c r="G203" s="247"/>
      <c r="H203" s="250">
        <v>62.25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164</v>
      </c>
      <c r="AU203" s="256" t="s">
        <v>82</v>
      </c>
      <c r="AV203" s="12" t="s">
        <v>82</v>
      </c>
      <c r="AW203" s="12" t="s">
        <v>35</v>
      </c>
      <c r="AX203" s="12" t="s">
        <v>72</v>
      </c>
      <c r="AY203" s="256" t="s">
        <v>152</v>
      </c>
    </row>
    <row r="204" spans="2:51" s="12" customFormat="1" ht="13.5">
      <c r="B204" s="246"/>
      <c r="C204" s="247"/>
      <c r="D204" s="233" t="s">
        <v>164</v>
      </c>
      <c r="E204" s="248" t="s">
        <v>21</v>
      </c>
      <c r="F204" s="249" t="s">
        <v>1414</v>
      </c>
      <c r="G204" s="247"/>
      <c r="H204" s="250">
        <v>2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AT204" s="256" t="s">
        <v>164</v>
      </c>
      <c r="AU204" s="256" t="s">
        <v>82</v>
      </c>
      <c r="AV204" s="12" t="s">
        <v>82</v>
      </c>
      <c r="AW204" s="12" t="s">
        <v>35</v>
      </c>
      <c r="AX204" s="12" t="s">
        <v>72</v>
      </c>
      <c r="AY204" s="256" t="s">
        <v>152</v>
      </c>
    </row>
    <row r="205" spans="2:51" s="14" customFormat="1" ht="13.5">
      <c r="B205" s="268"/>
      <c r="C205" s="269"/>
      <c r="D205" s="233" t="s">
        <v>164</v>
      </c>
      <c r="E205" s="270" t="s">
        <v>21</v>
      </c>
      <c r="F205" s="271" t="s">
        <v>1321</v>
      </c>
      <c r="G205" s="269"/>
      <c r="H205" s="272">
        <v>214.25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164</v>
      </c>
      <c r="AU205" s="278" t="s">
        <v>82</v>
      </c>
      <c r="AV205" s="14" t="s">
        <v>160</v>
      </c>
      <c r="AW205" s="14" t="s">
        <v>35</v>
      </c>
      <c r="AX205" s="14" t="s">
        <v>80</v>
      </c>
      <c r="AY205" s="278" t="s">
        <v>152</v>
      </c>
    </row>
    <row r="206" spans="2:65" s="1" customFormat="1" ht="16.5" customHeight="1">
      <c r="B206" s="46"/>
      <c r="C206" s="279" t="s">
        <v>459</v>
      </c>
      <c r="D206" s="279" t="s">
        <v>177</v>
      </c>
      <c r="E206" s="280" t="s">
        <v>1415</v>
      </c>
      <c r="F206" s="281" t="s">
        <v>1416</v>
      </c>
      <c r="G206" s="282" t="s">
        <v>371</v>
      </c>
      <c r="H206" s="283">
        <v>2</v>
      </c>
      <c r="I206" s="284"/>
      <c r="J206" s="285">
        <f>ROUND(I206*H206,2)</f>
        <v>0</v>
      </c>
      <c r="K206" s="281" t="s">
        <v>159</v>
      </c>
      <c r="L206" s="286"/>
      <c r="M206" s="287" t="s">
        <v>21</v>
      </c>
      <c r="N206" s="288" t="s">
        <v>43</v>
      </c>
      <c r="O206" s="47"/>
      <c r="P206" s="230">
        <f>O206*H206</f>
        <v>0</v>
      </c>
      <c r="Q206" s="230">
        <v>0.00024</v>
      </c>
      <c r="R206" s="230">
        <f>Q206*H206</f>
        <v>0.00048</v>
      </c>
      <c r="S206" s="230">
        <v>0</v>
      </c>
      <c r="T206" s="231">
        <f>S206*H206</f>
        <v>0</v>
      </c>
      <c r="AR206" s="24" t="s">
        <v>431</v>
      </c>
      <c r="AT206" s="24" t="s">
        <v>177</v>
      </c>
      <c r="AU206" s="24" t="s">
        <v>82</v>
      </c>
      <c r="AY206" s="24" t="s">
        <v>152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80</v>
      </c>
      <c r="BK206" s="232">
        <f>ROUND(I206*H206,2)</f>
        <v>0</v>
      </c>
      <c r="BL206" s="24" t="s">
        <v>275</v>
      </c>
      <c r="BM206" s="24" t="s">
        <v>727</v>
      </c>
    </row>
    <row r="207" spans="2:47" s="1" customFormat="1" ht="13.5">
      <c r="B207" s="46"/>
      <c r="C207" s="74"/>
      <c r="D207" s="233" t="s">
        <v>162</v>
      </c>
      <c r="E207" s="74"/>
      <c r="F207" s="234" t="s">
        <v>1416</v>
      </c>
      <c r="G207" s="74"/>
      <c r="H207" s="74"/>
      <c r="I207" s="191"/>
      <c r="J207" s="74"/>
      <c r="K207" s="74"/>
      <c r="L207" s="72"/>
      <c r="M207" s="235"/>
      <c r="N207" s="47"/>
      <c r="O207" s="47"/>
      <c r="P207" s="47"/>
      <c r="Q207" s="47"/>
      <c r="R207" s="47"/>
      <c r="S207" s="47"/>
      <c r="T207" s="95"/>
      <c r="AT207" s="24" t="s">
        <v>162</v>
      </c>
      <c r="AU207" s="24" t="s">
        <v>82</v>
      </c>
    </row>
    <row r="208" spans="2:47" s="1" customFormat="1" ht="13.5">
      <c r="B208" s="46"/>
      <c r="C208" s="74"/>
      <c r="D208" s="233" t="s">
        <v>182</v>
      </c>
      <c r="E208" s="74"/>
      <c r="F208" s="289" t="s">
        <v>1417</v>
      </c>
      <c r="G208" s="74"/>
      <c r="H208" s="74"/>
      <c r="I208" s="191"/>
      <c r="J208" s="74"/>
      <c r="K208" s="74"/>
      <c r="L208" s="72"/>
      <c r="M208" s="235"/>
      <c r="N208" s="47"/>
      <c r="O208" s="47"/>
      <c r="P208" s="47"/>
      <c r="Q208" s="47"/>
      <c r="R208" s="47"/>
      <c r="S208" s="47"/>
      <c r="T208" s="95"/>
      <c r="AT208" s="24" t="s">
        <v>182</v>
      </c>
      <c r="AU208" s="24" t="s">
        <v>82</v>
      </c>
    </row>
    <row r="209" spans="2:51" s="12" customFormat="1" ht="13.5">
      <c r="B209" s="246"/>
      <c r="C209" s="247"/>
      <c r="D209" s="233" t="s">
        <v>164</v>
      </c>
      <c r="E209" s="248" t="s">
        <v>21</v>
      </c>
      <c r="F209" s="249" t="s">
        <v>1418</v>
      </c>
      <c r="G209" s="247"/>
      <c r="H209" s="250">
        <v>2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164</v>
      </c>
      <c r="AU209" s="256" t="s">
        <v>82</v>
      </c>
      <c r="AV209" s="12" t="s">
        <v>82</v>
      </c>
      <c r="AW209" s="12" t="s">
        <v>35</v>
      </c>
      <c r="AX209" s="12" t="s">
        <v>80</v>
      </c>
      <c r="AY209" s="256" t="s">
        <v>152</v>
      </c>
    </row>
    <row r="210" spans="2:65" s="1" customFormat="1" ht="16.5" customHeight="1">
      <c r="B210" s="46"/>
      <c r="C210" s="221" t="s">
        <v>467</v>
      </c>
      <c r="D210" s="221" t="s">
        <v>155</v>
      </c>
      <c r="E210" s="222" t="s">
        <v>1419</v>
      </c>
      <c r="F210" s="223" t="s">
        <v>1420</v>
      </c>
      <c r="G210" s="224" t="s">
        <v>242</v>
      </c>
      <c r="H210" s="225">
        <v>90</v>
      </c>
      <c r="I210" s="226"/>
      <c r="J210" s="227">
        <f>ROUND(I210*H210,2)</f>
        <v>0</v>
      </c>
      <c r="K210" s="223" t="s">
        <v>159</v>
      </c>
      <c r="L210" s="72"/>
      <c r="M210" s="228" t="s">
        <v>21</v>
      </c>
      <c r="N210" s="229" t="s">
        <v>43</v>
      </c>
      <c r="O210" s="47"/>
      <c r="P210" s="230">
        <f>O210*H210</f>
        <v>0</v>
      </c>
      <c r="Q210" s="230">
        <v>0.00096</v>
      </c>
      <c r="R210" s="230">
        <f>Q210*H210</f>
        <v>0.0864</v>
      </c>
      <c r="S210" s="230">
        <v>0</v>
      </c>
      <c r="T210" s="231">
        <f>S210*H210</f>
        <v>0</v>
      </c>
      <c r="AR210" s="24" t="s">
        <v>275</v>
      </c>
      <c r="AT210" s="24" t="s">
        <v>155</v>
      </c>
      <c r="AU210" s="24" t="s">
        <v>82</v>
      </c>
      <c r="AY210" s="24" t="s">
        <v>152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80</v>
      </c>
      <c r="BK210" s="232">
        <f>ROUND(I210*H210,2)</f>
        <v>0</v>
      </c>
      <c r="BL210" s="24" t="s">
        <v>275</v>
      </c>
      <c r="BM210" s="24" t="s">
        <v>734</v>
      </c>
    </row>
    <row r="211" spans="2:47" s="1" customFormat="1" ht="13.5">
      <c r="B211" s="46"/>
      <c r="C211" s="74"/>
      <c r="D211" s="233" t="s">
        <v>162</v>
      </c>
      <c r="E211" s="74"/>
      <c r="F211" s="234" t="s">
        <v>1421</v>
      </c>
      <c r="G211" s="74"/>
      <c r="H211" s="74"/>
      <c r="I211" s="191"/>
      <c r="J211" s="74"/>
      <c r="K211" s="74"/>
      <c r="L211" s="72"/>
      <c r="M211" s="235"/>
      <c r="N211" s="47"/>
      <c r="O211" s="47"/>
      <c r="P211" s="47"/>
      <c r="Q211" s="47"/>
      <c r="R211" s="47"/>
      <c r="S211" s="47"/>
      <c r="T211" s="95"/>
      <c r="AT211" s="24" t="s">
        <v>162</v>
      </c>
      <c r="AU211" s="24" t="s">
        <v>82</v>
      </c>
    </row>
    <row r="212" spans="2:51" s="12" customFormat="1" ht="13.5">
      <c r="B212" s="246"/>
      <c r="C212" s="247"/>
      <c r="D212" s="233" t="s">
        <v>164</v>
      </c>
      <c r="E212" s="248" t="s">
        <v>21</v>
      </c>
      <c r="F212" s="249" t="s">
        <v>1422</v>
      </c>
      <c r="G212" s="247"/>
      <c r="H212" s="250">
        <v>90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AT212" s="256" t="s">
        <v>164</v>
      </c>
      <c r="AU212" s="256" t="s">
        <v>82</v>
      </c>
      <c r="AV212" s="12" t="s">
        <v>82</v>
      </c>
      <c r="AW212" s="12" t="s">
        <v>35</v>
      </c>
      <c r="AX212" s="12" t="s">
        <v>80</v>
      </c>
      <c r="AY212" s="256" t="s">
        <v>152</v>
      </c>
    </row>
    <row r="213" spans="2:65" s="1" customFormat="1" ht="16.5" customHeight="1">
      <c r="B213" s="46"/>
      <c r="C213" s="279" t="s">
        <v>475</v>
      </c>
      <c r="D213" s="279" t="s">
        <v>177</v>
      </c>
      <c r="E213" s="280" t="s">
        <v>1423</v>
      </c>
      <c r="F213" s="281" t="s">
        <v>1424</v>
      </c>
      <c r="G213" s="282" t="s">
        <v>371</v>
      </c>
      <c r="H213" s="283">
        <v>22</v>
      </c>
      <c r="I213" s="284"/>
      <c r="J213" s="285">
        <f>ROUND(I213*H213,2)</f>
        <v>0</v>
      </c>
      <c r="K213" s="281" t="s">
        <v>159</v>
      </c>
      <c r="L213" s="286"/>
      <c r="M213" s="287" t="s">
        <v>21</v>
      </c>
      <c r="N213" s="288" t="s">
        <v>43</v>
      </c>
      <c r="O213" s="47"/>
      <c r="P213" s="230">
        <f>O213*H213</f>
        <v>0</v>
      </c>
      <c r="Q213" s="230">
        <v>0.00025</v>
      </c>
      <c r="R213" s="230">
        <f>Q213*H213</f>
        <v>0.0055</v>
      </c>
      <c r="S213" s="230">
        <v>0</v>
      </c>
      <c r="T213" s="231">
        <f>S213*H213</f>
        <v>0</v>
      </c>
      <c r="AR213" s="24" t="s">
        <v>431</v>
      </c>
      <c r="AT213" s="24" t="s">
        <v>177</v>
      </c>
      <c r="AU213" s="24" t="s">
        <v>82</v>
      </c>
      <c r="AY213" s="24" t="s">
        <v>152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80</v>
      </c>
      <c r="BK213" s="232">
        <f>ROUND(I213*H213,2)</f>
        <v>0</v>
      </c>
      <c r="BL213" s="24" t="s">
        <v>275</v>
      </c>
      <c r="BM213" s="24" t="s">
        <v>744</v>
      </c>
    </row>
    <row r="214" spans="2:47" s="1" customFormat="1" ht="13.5">
      <c r="B214" s="46"/>
      <c r="C214" s="74"/>
      <c r="D214" s="233" t="s">
        <v>162</v>
      </c>
      <c r="E214" s="74"/>
      <c r="F214" s="234" t="s">
        <v>1424</v>
      </c>
      <c r="G214" s="74"/>
      <c r="H214" s="74"/>
      <c r="I214" s="191"/>
      <c r="J214" s="74"/>
      <c r="K214" s="74"/>
      <c r="L214" s="72"/>
      <c r="M214" s="235"/>
      <c r="N214" s="47"/>
      <c r="O214" s="47"/>
      <c r="P214" s="47"/>
      <c r="Q214" s="47"/>
      <c r="R214" s="47"/>
      <c r="S214" s="47"/>
      <c r="T214" s="95"/>
      <c r="AT214" s="24" t="s">
        <v>162</v>
      </c>
      <c r="AU214" s="24" t="s">
        <v>82</v>
      </c>
    </row>
    <row r="215" spans="2:47" s="1" customFormat="1" ht="13.5">
      <c r="B215" s="46"/>
      <c r="C215" s="74"/>
      <c r="D215" s="233" t="s">
        <v>182</v>
      </c>
      <c r="E215" s="74"/>
      <c r="F215" s="289" t="s">
        <v>1425</v>
      </c>
      <c r="G215" s="74"/>
      <c r="H215" s="74"/>
      <c r="I215" s="191"/>
      <c r="J215" s="74"/>
      <c r="K215" s="74"/>
      <c r="L215" s="72"/>
      <c r="M215" s="235"/>
      <c r="N215" s="47"/>
      <c r="O215" s="47"/>
      <c r="P215" s="47"/>
      <c r="Q215" s="47"/>
      <c r="R215" s="47"/>
      <c r="S215" s="47"/>
      <c r="T215" s="95"/>
      <c r="AT215" s="24" t="s">
        <v>182</v>
      </c>
      <c r="AU215" s="24" t="s">
        <v>82</v>
      </c>
    </row>
    <row r="216" spans="2:51" s="12" customFormat="1" ht="13.5">
      <c r="B216" s="246"/>
      <c r="C216" s="247"/>
      <c r="D216" s="233" t="s">
        <v>164</v>
      </c>
      <c r="E216" s="248" t="s">
        <v>21</v>
      </c>
      <c r="F216" s="249" t="s">
        <v>1426</v>
      </c>
      <c r="G216" s="247"/>
      <c r="H216" s="250">
        <v>22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AT216" s="256" t="s">
        <v>164</v>
      </c>
      <c r="AU216" s="256" t="s">
        <v>82</v>
      </c>
      <c r="AV216" s="12" t="s">
        <v>82</v>
      </c>
      <c r="AW216" s="12" t="s">
        <v>35</v>
      </c>
      <c r="AX216" s="12" t="s">
        <v>80</v>
      </c>
      <c r="AY216" s="256" t="s">
        <v>152</v>
      </c>
    </row>
    <row r="217" spans="2:65" s="1" customFormat="1" ht="25.5" customHeight="1">
      <c r="B217" s="46"/>
      <c r="C217" s="221" t="s">
        <v>487</v>
      </c>
      <c r="D217" s="221" t="s">
        <v>155</v>
      </c>
      <c r="E217" s="222" t="s">
        <v>1427</v>
      </c>
      <c r="F217" s="223" t="s">
        <v>1428</v>
      </c>
      <c r="G217" s="224" t="s">
        <v>242</v>
      </c>
      <c r="H217" s="225">
        <v>214.25</v>
      </c>
      <c r="I217" s="226"/>
      <c r="J217" s="227">
        <f>ROUND(I217*H217,2)</f>
        <v>0</v>
      </c>
      <c r="K217" s="223" t="s">
        <v>159</v>
      </c>
      <c r="L217" s="72"/>
      <c r="M217" s="228" t="s">
        <v>21</v>
      </c>
      <c r="N217" s="229" t="s">
        <v>43</v>
      </c>
      <c r="O217" s="47"/>
      <c r="P217" s="230">
        <f>O217*H217</f>
        <v>0</v>
      </c>
      <c r="Q217" s="230">
        <v>5E-05</v>
      </c>
      <c r="R217" s="230">
        <f>Q217*H217</f>
        <v>0.0107125</v>
      </c>
      <c r="S217" s="230">
        <v>0</v>
      </c>
      <c r="T217" s="231">
        <f>S217*H217</f>
        <v>0</v>
      </c>
      <c r="AR217" s="24" t="s">
        <v>275</v>
      </c>
      <c r="AT217" s="24" t="s">
        <v>155</v>
      </c>
      <c r="AU217" s="24" t="s">
        <v>82</v>
      </c>
      <c r="AY217" s="24" t="s">
        <v>152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80</v>
      </c>
      <c r="BK217" s="232">
        <f>ROUND(I217*H217,2)</f>
        <v>0</v>
      </c>
      <c r="BL217" s="24" t="s">
        <v>275</v>
      </c>
      <c r="BM217" s="24" t="s">
        <v>754</v>
      </c>
    </row>
    <row r="218" spans="2:47" s="1" customFormat="1" ht="13.5">
      <c r="B218" s="46"/>
      <c r="C218" s="74"/>
      <c r="D218" s="233" t="s">
        <v>162</v>
      </c>
      <c r="E218" s="74"/>
      <c r="F218" s="234" t="s">
        <v>1429</v>
      </c>
      <c r="G218" s="74"/>
      <c r="H218" s="74"/>
      <c r="I218" s="191"/>
      <c r="J218" s="74"/>
      <c r="K218" s="74"/>
      <c r="L218" s="72"/>
      <c r="M218" s="235"/>
      <c r="N218" s="47"/>
      <c r="O218" s="47"/>
      <c r="P218" s="47"/>
      <c r="Q218" s="47"/>
      <c r="R218" s="47"/>
      <c r="S218" s="47"/>
      <c r="T218" s="95"/>
      <c r="AT218" s="24" t="s">
        <v>162</v>
      </c>
      <c r="AU218" s="24" t="s">
        <v>82</v>
      </c>
    </row>
    <row r="219" spans="2:51" s="12" customFormat="1" ht="13.5">
      <c r="B219" s="246"/>
      <c r="C219" s="247"/>
      <c r="D219" s="233" t="s">
        <v>164</v>
      </c>
      <c r="E219" s="248" t="s">
        <v>21</v>
      </c>
      <c r="F219" s="249" t="s">
        <v>1430</v>
      </c>
      <c r="G219" s="247"/>
      <c r="H219" s="250">
        <v>214.25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AT219" s="256" t="s">
        <v>164</v>
      </c>
      <c r="AU219" s="256" t="s">
        <v>82</v>
      </c>
      <c r="AV219" s="12" t="s">
        <v>82</v>
      </c>
      <c r="AW219" s="12" t="s">
        <v>35</v>
      </c>
      <c r="AX219" s="12" t="s">
        <v>80</v>
      </c>
      <c r="AY219" s="256" t="s">
        <v>152</v>
      </c>
    </row>
    <row r="220" spans="2:65" s="1" customFormat="1" ht="25.5" customHeight="1">
      <c r="B220" s="46"/>
      <c r="C220" s="221" t="s">
        <v>493</v>
      </c>
      <c r="D220" s="221" t="s">
        <v>155</v>
      </c>
      <c r="E220" s="222" t="s">
        <v>1431</v>
      </c>
      <c r="F220" s="223" t="s">
        <v>1432</v>
      </c>
      <c r="G220" s="224" t="s">
        <v>242</v>
      </c>
      <c r="H220" s="225">
        <v>90</v>
      </c>
      <c r="I220" s="226"/>
      <c r="J220" s="227">
        <f>ROUND(I220*H220,2)</f>
        <v>0</v>
      </c>
      <c r="K220" s="223" t="s">
        <v>159</v>
      </c>
      <c r="L220" s="72"/>
      <c r="M220" s="228" t="s">
        <v>21</v>
      </c>
      <c r="N220" s="229" t="s">
        <v>43</v>
      </c>
      <c r="O220" s="47"/>
      <c r="P220" s="230">
        <f>O220*H220</f>
        <v>0</v>
      </c>
      <c r="Q220" s="230">
        <v>7E-05</v>
      </c>
      <c r="R220" s="230">
        <f>Q220*H220</f>
        <v>0.006299999999999999</v>
      </c>
      <c r="S220" s="230">
        <v>0</v>
      </c>
      <c r="T220" s="231">
        <f>S220*H220</f>
        <v>0</v>
      </c>
      <c r="AR220" s="24" t="s">
        <v>275</v>
      </c>
      <c r="AT220" s="24" t="s">
        <v>155</v>
      </c>
      <c r="AU220" s="24" t="s">
        <v>82</v>
      </c>
      <c r="AY220" s="24" t="s">
        <v>152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4" t="s">
        <v>80</v>
      </c>
      <c r="BK220" s="232">
        <f>ROUND(I220*H220,2)</f>
        <v>0</v>
      </c>
      <c r="BL220" s="24" t="s">
        <v>275</v>
      </c>
      <c r="BM220" s="24" t="s">
        <v>768</v>
      </c>
    </row>
    <row r="221" spans="2:47" s="1" customFormat="1" ht="13.5">
      <c r="B221" s="46"/>
      <c r="C221" s="74"/>
      <c r="D221" s="233" t="s">
        <v>162</v>
      </c>
      <c r="E221" s="74"/>
      <c r="F221" s="234" t="s">
        <v>1433</v>
      </c>
      <c r="G221" s="74"/>
      <c r="H221" s="74"/>
      <c r="I221" s="191"/>
      <c r="J221" s="74"/>
      <c r="K221" s="74"/>
      <c r="L221" s="72"/>
      <c r="M221" s="235"/>
      <c r="N221" s="47"/>
      <c r="O221" s="47"/>
      <c r="P221" s="47"/>
      <c r="Q221" s="47"/>
      <c r="R221" s="47"/>
      <c r="S221" s="47"/>
      <c r="T221" s="95"/>
      <c r="AT221" s="24" t="s">
        <v>162</v>
      </c>
      <c r="AU221" s="24" t="s">
        <v>82</v>
      </c>
    </row>
    <row r="222" spans="2:51" s="12" customFormat="1" ht="13.5">
      <c r="B222" s="246"/>
      <c r="C222" s="247"/>
      <c r="D222" s="233" t="s">
        <v>164</v>
      </c>
      <c r="E222" s="248" t="s">
        <v>21</v>
      </c>
      <c r="F222" s="249" t="s">
        <v>1422</v>
      </c>
      <c r="G222" s="247"/>
      <c r="H222" s="250">
        <v>90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164</v>
      </c>
      <c r="AU222" s="256" t="s">
        <v>82</v>
      </c>
      <c r="AV222" s="12" t="s">
        <v>82</v>
      </c>
      <c r="AW222" s="12" t="s">
        <v>35</v>
      </c>
      <c r="AX222" s="12" t="s">
        <v>80</v>
      </c>
      <c r="AY222" s="256" t="s">
        <v>152</v>
      </c>
    </row>
    <row r="223" spans="2:65" s="1" customFormat="1" ht="16.5" customHeight="1">
      <c r="B223" s="46"/>
      <c r="C223" s="221" t="s">
        <v>499</v>
      </c>
      <c r="D223" s="221" t="s">
        <v>155</v>
      </c>
      <c r="E223" s="222" t="s">
        <v>1434</v>
      </c>
      <c r="F223" s="223" t="s">
        <v>1435</v>
      </c>
      <c r="G223" s="224" t="s">
        <v>371</v>
      </c>
      <c r="H223" s="225">
        <v>85</v>
      </c>
      <c r="I223" s="226"/>
      <c r="J223" s="227">
        <f>ROUND(I223*H223,2)</f>
        <v>0</v>
      </c>
      <c r="K223" s="223" t="s">
        <v>159</v>
      </c>
      <c r="L223" s="72"/>
      <c r="M223" s="228" t="s">
        <v>21</v>
      </c>
      <c r="N223" s="229" t="s">
        <v>43</v>
      </c>
      <c r="O223" s="47"/>
      <c r="P223" s="230">
        <f>O223*H223</f>
        <v>0</v>
      </c>
      <c r="Q223" s="230">
        <v>0.00017</v>
      </c>
      <c r="R223" s="230">
        <f>Q223*H223</f>
        <v>0.014450000000000001</v>
      </c>
      <c r="S223" s="230">
        <v>0</v>
      </c>
      <c r="T223" s="231">
        <f>S223*H223</f>
        <v>0</v>
      </c>
      <c r="AR223" s="24" t="s">
        <v>275</v>
      </c>
      <c r="AT223" s="24" t="s">
        <v>155</v>
      </c>
      <c r="AU223" s="24" t="s">
        <v>82</v>
      </c>
      <c r="AY223" s="24" t="s">
        <v>152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4" t="s">
        <v>80</v>
      </c>
      <c r="BK223" s="232">
        <f>ROUND(I223*H223,2)</f>
        <v>0</v>
      </c>
      <c r="BL223" s="24" t="s">
        <v>275</v>
      </c>
      <c r="BM223" s="24" t="s">
        <v>785</v>
      </c>
    </row>
    <row r="224" spans="2:47" s="1" customFormat="1" ht="13.5">
      <c r="B224" s="46"/>
      <c r="C224" s="74"/>
      <c r="D224" s="233" t="s">
        <v>162</v>
      </c>
      <c r="E224" s="74"/>
      <c r="F224" s="234" t="s">
        <v>1436</v>
      </c>
      <c r="G224" s="74"/>
      <c r="H224" s="74"/>
      <c r="I224" s="191"/>
      <c r="J224" s="74"/>
      <c r="K224" s="74"/>
      <c r="L224" s="72"/>
      <c r="M224" s="235"/>
      <c r="N224" s="47"/>
      <c r="O224" s="47"/>
      <c r="P224" s="47"/>
      <c r="Q224" s="47"/>
      <c r="R224" s="47"/>
      <c r="S224" s="47"/>
      <c r="T224" s="95"/>
      <c r="AT224" s="24" t="s">
        <v>162</v>
      </c>
      <c r="AU224" s="24" t="s">
        <v>82</v>
      </c>
    </row>
    <row r="225" spans="2:51" s="12" customFormat="1" ht="13.5">
      <c r="B225" s="246"/>
      <c r="C225" s="247"/>
      <c r="D225" s="233" t="s">
        <v>164</v>
      </c>
      <c r="E225" s="248" t="s">
        <v>21</v>
      </c>
      <c r="F225" s="249" t="s">
        <v>1437</v>
      </c>
      <c r="G225" s="247"/>
      <c r="H225" s="250">
        <v>85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AT225" s="256" t="s">
        <v>164</v>
      </c>
      <c r="AU225" s="256" t="s">
        <v>82</v>
      </c>
      <c r="AV225" s="12" t="s">
        <v>82</v>
      </c>
      <c r="AW225" s="12" t="s">
        <v>35</v>
      </c>
      <c r="AX225" s="12" t="s">
        <v>80</v>
      </c>
      <c r="AY225" s="256" t="s">
        <v>152</v>
      </c>
    </row>
    <row r="226" spans="2:65" s="1" customFormat="1" ht="16.5" customHeight="1">
      <c r="B226" s="46"/>
      <c r="C226" s="221" t="s">
        <v>508</v>
      </c>
      <c r="D226" s="221" t="s">
        <v>155</v>
      </c>
      <c r="E226" s="222" t="s">
        <v>1438</v>
      </c>
      <c r="F226" s="223" t="s">
        <v>1439</v>
      </c>
      <c r="G226" s="224" t="s">
        <v>371</v>
      </c>
      <c r="H226" s="225">
        <v>5</v>
      </c>
      <c r="I226" s="226"/>
      <c r="J226" s="227">
        <f>ROUND(I226*H226,2)</f>
        <v>0</v>
      </c>
      <c r="K226" s="223" t="s">
        <v>159</v>
      </c>
      <c r="L226" s="72"/>
      <c r="M226" s="228" t="s">
        <v>21</v>
      </c>
      <c r="N226" s="229" t="s">
        <v>43</v>
      </c>
      <c r="O226" s="47"/>
      <c r="P226" s="230">
        <f>O226*H226</f>
        <v>0</v>
      </c>
      <c r="Q226" s="230">
        <v>0.00034</v>
      </c>
      <c r="R226" s="230">
        <f>Q226*H226</f>
        <v>0.0017000000000000001</v>
      </c>
      <c r="S226" s="230">
        <v>0</v>
      </c>
      <c r="T226" s="231">
        <f>S226*H226</f>
        <v>0</v>
      </c>
      <c r="AR226" s="24" t="s">
        <v>275</v>
      </c>
      <c r="AT226" s="24" t="s">
        <v>155</v>
      </c>
      <c r="AU226" s="24" t="s">
        <v>82</v>
      </c>
      <c r="AY226" s="24" t="s">
        <v>152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80</v>
      </c>
      <c r="BK226" s="232">
        <f>ROUND(I226*H226,2)</f>
        <v>0</v>
      </c>
      <c r="BL226" s="24" t="s">
        <v>275</v>
      </c>
      <c r="BM226" s="24" t="s">
        <v>795</v>
      </c>
    </row>
    <row r="227" spans="2:47" s="1" customFormat="1" ht="13.5">
      <c r="B227" s="46"/>
      <c r="C227" s="74"/>
      <c r="D227" s="233" t="s">
        <v>162</v>
      </c>
      <c r="E227" s="74"/>
      <c r="F227" s="234" t="s">
        <v>1440</v>
      </c>
      <c r="G227" s="74"/>
      <c r="H227" s="74"/>
      <c r="I227" s="191"/>
      <c r="J227" s="74"/>
      <c r="K227" s="74"/>
      <c r="L227" s="72"/>
      <c r="M227" s="235"/>
      <c r="N227" s="47"/>
      <c r="O227" s="47"/>
      <c r="P227" s="47"/>
      <c r="Q227" s="47"/>
      <c r="R227" s="47"/>
      <c r="S227" s="47"/>
      <c r="T227" s="95"/>
      <c r="AT227" s="24" t="s">
        <v>162</v>
      </c>
      <c r="AU227" s="24" t="s">
        <v>82</v>
      </c>
    </row>
    <row r="228" spans="2:51" s="12" customFormat="1" ht="13.5">
      <c r="B228" s="246"/>
      <c r="C228" s="247"/>
      <c r="D228" s="233" t="s">
        <v>164</v>
      </c>
      <c r="E228" s="248" t="s">
        <v>21</v>
      </c>
      <c r="F228" s="249" t="s">
        <v>1441</v>
      </c>
      <c r="G228" s="247"/>
      <c r="H228" s="250">
        <v>5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AT228" s="256" t="s">
        <v>164</v>
      </c>
      <c r="AU228" s="256" t="s">
        <v>82</v>
      </c>
      <c r="AV228" s="12" t="s">
        <v>82</v>
      </c>
      <c r="AW228" s="12" t="s">
        <v>35</v>
      </c>
      <c r="AX228" s="12" t="s">
        <v>80</v>
      </c>
      <c r="AY228" s="256" t="s">
        <v>152</v>
      </c>
    </row>
    <row r="229" spans="2:65" s="1" customFormat="1" ht="16.5" customHeight="1">
      <c r="B229" s="46"/>
      <c r="C229" s="221" t="s">
        <v>517</v>
      </c>
      <c r="D229" s="221" t="s">
        <v>155</v>
      </c>
      <c r="E229" s="222" t="s">
        <v>1442</v>
      </c>
      <c r="F229" s="223" t="s">
        <v>1443</v>
      </c>
      <c r="G229" s="224" t="s">
        <v>371</v>
      </c>
      <c r="H229" s="225">
        <v>22</v>
      </c>
      <c r="I229" s="226"/>
      <c r="J229" s="227">
        <f>ROUND(I229*H229,2)</f>
        <v>0</v>
      </c>
      <c r="K229" s="223" t="s">
        <v>159</v>
      </c>
      <c r="L229" s="72"/>
      <c r="M229" s="228" t="s">
        <v>21</v>
      </c>
      <c r="N229" s="229" t="s">
        <v>43</v>
      </c>
      <c r="O229" s="47"/>
      <c r="P229" s="230">
        <f>O229*H229</f>
        <v>0</v>
      </c>
      <c r="Q229" s="230">
        <v>0.0005</v>
      </c>
      <c r="R229" s="230">
        <f>Q229*H229</f>
        <v>0.011</v>
      </c>
      <c r="S229" s="230">
        <v>0</v>
      </c>
      <c r="T229" s="231">
        <f>S229*H229</f>
        <v>0</v>
      </c>
      <c r="AR229" s="24" t="s">
        <v>275</v>
      </c>
      <c r="AT229" s="24" t="s">
        <v>155</v>
      </c>
      <c r="AU229" s="24" t="s">
        <v>82</v>
      </c>
      <c r="AY229" s="24" t="s">
        <v>152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80</v>
      </c>
      <c r="BK229" s="232">
        <f>ROUND(I229*H229,2)</f>
        <v>0</v>
      </c>
      <c r="BL229" s="24" t="s">
        <v>275</v>
      </c>
      <c r="BM229" s="24" t="s">
        <v>807</v>
      </c>
    </row>
    <row r="230" spans="2:47" s="1" customFormat="1" ht="13.5">
      <c r="B230" s="46"/>
      <c r="C230" s="74"/>
      <c r="D230" s="233" t="s">
        <v>162</v>
      </c>
      <c r="E230" s="74"/>
      <c r="F230" s="234" t="s">
        <v>1444</v>
      </c>
      <c r="G230" s="74"/>
      <c r="H230" s="74"/>
      <c r="I230" s="191"/>
      <c r="J230" s="74"/>
      <c r="K230" s="74"/>
      <c r="L230" s="72"/>
      <c r="M230" s="235"/>
      <c r="N230" s="47"/>
      <c r="O230" s="47"/>
      <c r="P230" s="47"/>
      <c r="Q230" s="47"/>
      <c r="R230" s="47"/>
      <c r="S230" s="47"/>
      <c r="T230" s="95"/>
      <c r="AT230" s="24" t="s">
        <v>162</v>
      </c>
      <c r="AU230" s="24" t="s">
        <v>82</v>
      </c>
    </row>
    <row r="231" spans="2:51" s="12" customFormat="1" ht="13.5">
      <c r="B231" s="246"/>
      <c r="C231" s="247"/>
      <c r="D231" s="233" t="s">
        <v>164</v>
      </c>
      <c r="E231" s="248" t="s">
        <v>21</v>
      </c>
      <c r="F231" s="249" t="s">
        <v>1426</v>
      </c>
      <c r="G231" s="247"/>
      <c r="H231" s="250">
        <v>22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AT231" s="256" t="s">
        <v>164</v>
      </c>
      <c r="AU231" s="256" t="s">
        <v>82</v>
      </c>
      <c r="AV231" s="12" t="s">
        <v>82</v>
      </c>
      <c r="AW231" s="12" t="s">
        <v>35</v>
      </c>
      <c r="AX231" s="12" t="s">
        <v>80</v>
      </c>
      <c r="AY231" s="256" t="s">
        <v>152</v>
      </c>
    </row>
    <row r="232" spans="2:65" s="1" customFormat="1" ht="16.5" customHeight="1">
      <c r="B232" s="46"/>
      <c r="C232" s="221" t="s">
        <v>525</v>
      </c>
      <c r="D232" s="221" t="s">
        <v>155</v>
      </c>
      <c r="E232" s="222" t="s">
        <v>1445</v>
      </c>
      <c r="F232" s="223" t="s">
        <v>1446</v>
      </c>
      <c r="G232" s="224" t="s">
        <v>1447</v>
      </c>
      <c r="H232" s="225">
        <v>51</v>
      </c>
      <c r="I232" s="226"/>
      <c r="J232" s="227">
        <f>ROUND(I232*H232,2)</f>
        <v>0</v>
      </c>
      <c r="K232" s="223" t="s">
        <v>159</v>
      </c>
      <c r="L232" s="72"/>
      <c r="M232" s="228" t="s">
        <v>21</v>
      </c>
      <c r="N232" s="229" t="s">
        <v>43</v>
      </c>
      <c r="O232" s="47"/>
      <c r="P232" s="230">
        <f>O232*H232</f>
        <v>0</v>
      </c>
      <c r="Q232" s="230">
        <v>9E-05</v>
      </c>
      <c r="R232" s="230">
        <f>Q232*H232</f>
        <v>0.00459</v>
      </c>
      <c r="S232" s="230">
        <v>0</v>
      </c>
      <c r="T232" s="231">
        <f>S232*H232</f>
        <v>0</v>
      </c>
      <c r="AR232" s="24" t="s">
        <v>275</v>
      </c>
      <c r="AT232" s="24" t="s">
        <v>155</v>
      </c>
      <c r="AU232" s="24" t="s">
        <v>82</v>
      </c>
      <c r="AY232" s="24" t="s">
        <v>152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4" t="s">
        <v>80</v>
      </c>
      <c r="BK232" s="232">
        <f>ROUND(I232*H232,2)</f>
        <v>0</v>
      </c>
      <c r="BL232" s="24" t="s">
        <v>275</v>
      </c>
      <c r="BM232" s="24" t="s">
        <v>815</v>
      </c>
    </row>
    <row r="233" spans="2:47" s="1" customFormat="1" ht="13.5">
      <c r="B233" s="46"/>
      <c r="C233" s="74"/>
      <c r="D233" s="233" t="s">
        <v>162</v>
      </c>
      <c r="E233" s="74"/>
      <c r="F233" s="234" t="s">
        <v>1448</v>
      </c>
      <c r="G233" s="74"/>
      <c r="H233" s="74"/>
      <c r="I233" s="191"/>
      <c r="J233" s="74"/>
      <c r="K233" s="74"/>
      <c r="L233" s="72"/>
      <c r="M233" s="235"/>
      <c r="N233" s="47"/>
      <c r="O233" s="47"/>
      <c r="P233" s="47"/>
      <c r="Q233" s="47"/>
      <c r="R233" s="47"/>
      <c r="S233" s="47"/>
      <c r="T233" s="95"/>
      <c r="AT233" s="24" t="s">
        <v>162</v>
      </c>
      <c r="AU233" s="24" t="s">
        <v>82</v>
      </c>
    </row>
    <row r="234" spans="2:51" s="12" customFormat="1" ht="13.5">
      <c r="B234" s="246"/>
      <c r="C234" s="247"/>
      <c r="D234" s="233" t="s">
        <v>164</v>
      </c>
      <c r="E234" s="248" t="s">
        <v>21</v>
      </c>
      <c r="F234" s="249" t="s">
        <v>1449</v>
      </c>
      <c r="G234" s="247"/>
      <c r="H234" s="250">
        <v>51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AT234" s="256" t="s">
        <v>164</v>
      </c>
      <c r="AU234" s="256" t="s">
        <v>82</v>
      </c>
      <c r="AV234" s="12" t="s">
        <v>82</v>
      </c>
      <c r="AW234" s="12" t="s">
        <v>35</v>
      </c>
      <c r="AX234" s="12" t="s">
        <v>80</v>
      </c>
      <c r="AY234" s="256" t="s">
        <v>152</v>
      </c>
    </row>
    <row r="235" spans="2:65" s="1" customFormat="1" ht="16.5" customHeight="1">
      <c r="B235" s="46"/>
      <c r="C235" s="279" t="s">
        <v>530</v>
      </c>
      <c r="D235" s="279" t="s">
        <v>177</v>
      </c>
      <c r="E235" s="280" t="s">
        <v>1450</v>
      </c>
      <c r="F235" s="281" t="s">
        <v>1451</v>
      </c>
      <c r="G235" s="282" t="s">
        <v>371</v>
      </c>
      <c r="H235" s="283">
        <v>51</v>
      </c>
      <c r="I235" s="284"/>
      <c r="J235" s="285">
        <f>ROUND(I235*H235,2)</f>
        <v>0</v>
      </c>
      <c r="K235" s="281" t="s">
        <v>159</v>
      </c>
      <c r="L235" s="286"/>
      <c r="M235" s="287" t="s">
        <v>21</v>
      </c>
      <c r="N235" s="288" t="s">
        <v>43</v>
      </c>
      <c r="O235" s="47"/>
      <c r="P235" s="230">
        <f>O235*H235</f>
        <v>0</v>
      </c>
      <c r="Q235" s="230">
        <v>0.00021</v>
      </c>
      <c r="R235" s="230">
        <f>Q235*H235</f>
        <v>0.01071</v>
      </c>
      <c r="S235" s="230">
        <v>0</v>
      </c>
      <c r="T235" s="231">
        <f>S235*H235</f>
        <v>0</v>
      </c>
      <c r="AR235" s="24" t="s">
        <v>431</v>
      </c>
      <c r="AT235" s="24" t="s">
        <v>177</v>
      </c>
      <c r="AU235" s="24" t="s">
        <v>82</v>
      </c>
      <c r="AY235" s="24" t="s">
        <v>152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24" t="s">
        <v>80</v>
      </c>
      <c r="BK235" s="232">
        <f>ROUND(I235*H235,2)</f>
        <v>0</v>
      </c>
      <c r="BL235" s="24" t="s">
        <v>275</v>
      </c>
      <c r="BM235" s="24" t="s">
        <v>831</v>
      </c>
    </row>
    <row r="236" spans="2:47" s="1" customFormat="1" ht="13.5">
      <c r="B236" s="46"/>
      <c r="C236" s="74"/>
      <c r="D236" s="233" t="s">
        <v>162</v>
      </c>
      <c r="E236" s="74"/>
      <c r="F236" s="234" t="s">
        <v>1452</v>
      </c>
      <c r="G236" s="74"/>
      <c r="H236" s="74"/>
      <c r="I236" s="191"/>
      <c r="J236" s="74"/>
      <c r="K236" s="74"/>
      <c r="L236" s="72"/>
      <c r="M236" s="235"/>
      <c r="N236" s="47"/>
      <c r="O236" s="47"/>
      <c r="P236" s="47"/>
      <c r="Q236" s="47"/>
      <c r="R236" s="47"/>
      <c r="S236" s="47"/>
      <c r="T236" s="95"/>
      <c r="AT236" s="24" t="s">
        <v>162</v>
      </c>
      <c r="AU236" s="24" t="s">
        <v>82</v>
      </c>
    </row>
    <row r="237" spans="2:51" s="12" customFormat="1" ht="13.5">
      <c r="B237" s="246"/>
      <c r="C237" s="247"/>
      <c r="D237" s="233" t="s">
        <v>164</v>
      </c>
      <c r="E237" s="248" t="s">
        <v>21</v>
      </c>
      <c r="F237" s="249" t="s">
        <v>1453</v>
      </c>
      <c r="G237" s="247"/>
      <c r="H237" s="250">
        <v>51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164</v>
      </c>
      <c r="AU237" s="256" t="s">
        <v>82</v>
      </c>
      <c r="AV237" s="12" t="s">
        <v>82</v>
      </c>
      <c r="AW237" s="12" t="s">
        <v>35</v>
      </c>
      <c r="AX237" s="12" t="s">
        <v>80</v>
      </c>
      <c r="AY237" s="256" t="s">
        <v>152</v>
      </c>
    </row>
    <row r="238" spans="2:65" s="1" customFormat="1" ht="16.5" customHeight="1">
      <c r="B238" s="46"/>
      <c r="C238" s="279" t="s">
        <v>536</v>
      </c>
      <c r="D238" s="279" t="s">
        <v>177</v>
      </c>
      <c r="E238" s="280" t="s">
        <v>1454</v>
      </c>
      <c r="F238" s="281" t="s">
        <v>1455</v>
      </c>
      <c r="G238" s="282" t="s">
        <v>371</v>
      </c>
      <c r="H238" s="283">
        <v>51</v>
      </c>
      <c r="I238" s="284"/>
      <c r="J238" s="285">
        <f>ROUND(I238*H238,2)</f>
        <v>0</v>
      </c>
      <c r="K238" s="281" t="s">
        <v>159</v>
      </c>
      <c r="L238" s="286"/>
      <c r="M238" s="287" t="s">
        <v>21</v>
      </c>
      <c r="N238" s="288" t="s">
        <v>43</v>
      </c>
      <c r="O238" s="47"/>
      <c r="P238" s="230">
        <f>O238*H238</f>
        <v>0</v>
      </c>
      <c r="Q238" s="230">
        <v>9E-05</v>
      </c>
      <c r="R238" s="230">
        <f>Q238*H238</f>
        <v>0.00459</v>
      </c>
      <c r="S238" s="230">
        <v>0</v>
      </c>
      <c r="T238" s="231">
        <f>S238*H238</f>
        <v>0</v>
      </c>
      <c r="AR238" s="24" t="s">
        <v>431</v>
      </c>
      <c r="AT238" s="24" t="s">
        <v>177</v>
      </c>
      <c r="AU238" s="24" t="s">
        <v>82</v>
      </c>
      <c r="AY238" s="24" t="s">
        <v>152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80</v>
      </c>
      <c r="BK238" s="232">
        <f>ROUND(I238*H238,2)</f>
        <v>0</v>
      </c>
      <c r="BL238" s="24" t="s">
        <v>275</v>
      </c>
      <c r="BM238" s="24" t="s">
        <v>845</v>
      </c>
    </row>
    <row r="239" spans="2:47" s="1" customFormat="1" ht="13.5">
      <c r="B239" s="46"/>
      <c r="C239" s="74"/>
      <c r="D239" s="233" t="s">
        <v>162</v>
      </c>
      <c r="E239" s="74"/>
      <c r="F239" s="234" t="s">
        <v>1455</v>
      </c>
      <c r="G239" s="74"/>
      <c r="H239" s="74"/>
      <c r="I239" s="191"/>
      <c r="J239" s="74"/>
      <c r="K239" s="74"/>
      <c r="L239" s="72"/>
      <c r="M239" s="235"/>
      <c r="N239" s="47"/>
      <c r="O239" s="47"/>
      <c r="P239" s="47"/>
      <c r="Q239" s="47"/>
      <c r="R239" s="47"/>
      <c r="S239" s="47"/>
      <c r="T239" s="95"/>
      <c r="AT239" s="24" t="s">
        <v>162</v>
      </c>
      <c r="AU239" s="24" t="s">
        <v>82</v>
      </c>
    </row>
    <row r="240" spans="2:47" s="1" customFormat="1" ht="13.5">
      <c r="B240" s="46"/>
      <c r="C240" s="74"/>
      <c r="D240" s="233" t="s">
        <v>182</v>
      </c>
      <c r="E240" s="74"/>
      <c r="F240" s="289" t="s">
        <v>1456</v>
      </c>
      <c r="G240" s="74"/>
      <c r="H240" s="74"/>
      <c r="I240" s="191"/>
      <c r="J240" s="74"/>
      <c r="K240" s="74"/>
      <c r="L240" s="72"/>
      <c r="M240" s="235"/>
      <c r="N240" s="47"/>
      <c r="O240" s="47"/>
      <c r="P240" s="47"/>
      <c r="Q240" s="47"/>
      <c r="R240" s="47"/>
      <c r="S240" s="47"/>
      <c r="T240" s="95"/>
      <c r="AT240" s="24" t="s">
        <v>182</v>
      </c>
      <c r="AU240" s="24" t="s">
        <v>82</v>
      </c>
    </row>
    <row r="241" spans="2:51" s="12" customFormat="1" ht="13.5">
      <c r="B241" s="246"/>
      <c r="C241" s="247"/>
      <c r="D241" s="233" t="s">
        <v>164</v>
      </c>
      <c r="E241" s="248" t="s">
        <v>21</v>
      </c>
      <c r="F241" s="249" t="s">
        <v>1457</v>
      </c>
      <c r="G241" s="247"/>
      <c r="H241" s="250">
        <v>51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AT241" s="256" t="s">
        <v>164</v>
      </c>
      <c r="AU241" s="256" t="s">
        <v>82</v>
      </c>
      <c r="AV241" s="12" t="s">
        <v>82</v>
      </c>
      <c r="AW241" s="12" t="s">
        <v>35</v>
      </c>
      <c r="AX241" s="12" t="s">
        <v>80</v>
      </c>
      <c r="AY241" s="256" t="s">
        <v>152</v>
      </c>
    </row>
    <row r="242" spans="2:65" s="1" customFormat="1" ht="16.5" customHeight="1">
      <c r="B242" s="46"/>
      <c r="C242" s="221" t="s">
        <v>542</v>
      </c>
      <c r="D242" s="221" t="s">
        <v>155</v>
      </c>
      <c r="E242" s="222" t="s">
        <v>1458</v>
      </c>
      <c r="F242" s="223" t="s">
        <v>1459</v>
      </c>
      <c r="G242" s="224" t="s">
        <v>242</v>
      </c>
      <c r="H242" s="225">
        <v>4</v>
      </c>
      <c r="I242" s="226"/>
      <c r="J242" s="227">
        <f>ROUND(I242*H242,2)</f>
        <v>0</v>
      </c>
      <c r="K242" s="223" t="s">
        <v>159</v>
      </c>
      <c r="L242" s="72"/>
      <c r="M242" s="228" t="s">
        <v>21</v>
      </c>
      <c r="N242" s="229" t="s">
        <v>43</v>
      </c>
      <c r="O242" s="47"/>
      <c r="P242" s="230">
        <f>O242*H242</f>
        <v>0</v>
      </c>
      <c r="Q242" s="230">
        <v>0.00284</v>
      </c>
      <c r="R242" s="230">
        <f>Q242*H242</f>
        <v>0.01136</v>
      </c>
      <c r="S242" s="230">
        <v>0</v>
      </c>
      <c r="T242" s="231">
        <f>S242*H242</f>
        <v>0</v>
      </c>
      <c r="AR242" s="24" t="s">
        <v>275</v>
      </c>
      <c r="AT242" s="24" t="s">
        <v>155</v>
      </c>
      <c r="AU242" s="24" t="s">
        <v>82</v>
      </c>
      <c r="AY242" s="24" t="s">
        <v>152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80</v>
      </c>
      <c r="BK242" s="232">
        <f>ROUND(I242*H242,2)</f>
        <v>0</v>
      </c>
      <c r="BL242" s="24" t="s">
        <v>275</v>
      </c>
      <c r="BM242" s="24" t="s">
        <v>437</v>
      </c>
    </row>
    <row r="243" spans="2:47" s="1" customFormat="1" ht="13.5">
      <c r="B243" s="46"/>
      <c r="C243" s="74"/>
      <c r="D243" s="233" t="s">
        <v>162</v>
      </c>
      <c r="E243" s="74"/>
      <c r="F243" s="234" t="s">
        <v>1460</v>
      </c>
      <c r="G243" s="74"/>
      <c r="H243" s="74"/>
      <c r="I243" s="191"/>
      <c r="J243" s="74"/>
      <c r="K243" s="74"/>
      <c r="L243" s="72"/>
      <c r="M243" s="235"/>
      <c r="N243" s="47"/>
      <c r="O243" s="47"/>
      <c r="P243" s="47"/>
      <c r="Q243" s="47"/>
      <c r="R243" s="47"/>
      <c r="S243" s="47"/>
      <c r="T243" s="95"/>
      <c r="AT243" s="24" t="s">
        <v>162</v>
      </c>
      <c r="AU243" s="24" t="s">
        <v>82</v>
      </c>
    </row>
    <row r="244" spans="2:51" s="12" customFormat="1" ht="13.5">
      <c r="B244" s="246"/>
      <c r="C244" s="247"/>
      <c r="D244" s="233" t="s">
        <v>164</v>
      </c>
      <c r="E244" s="248" t="s">
        <v>21</v>
      </c>
      <c r="F244" s="249" t="s">
        <v>1379</v>
      </c>
      <c r="G244" s="247"/>
      <c r="H244" s="250">
        <v>4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AT244" s="256" t="s">
        <v>164</v>
      </c>
      <c r="AU244" s="256" t="s">
        <v>82</v>
      </c>
      <c r="AV244" s="12" t="s">
        <v>82</v>
      </c>
      <c r="AW244" s="12" t="s">
        <v>35</v>
      </c>
      <c r="AX244" s="12" t="s">
        <v>80</v>
      </c>
      <c r="AY244" s="256" t="s">
        <v>152</v>
      </c>
    </row>
    <row r="245" spans="2:65" s="1" customFormat="1" ht="16.5" customHeight="1">
      <c r="B245" s="46"/>
      <c r="C245" s="221" t="s">
        <v>548</v>
      </c>
      <c r="D245" s="221" t="s">
        <v>155</v>
      </c>
      <c r="E245" s="222" t="s">
        <v>1461</v>
      </c>
      <c r="F245" s="223" t="s">
        <v>1462</v>
      </c>
      <c r="G245" s="224" t="s">
        <v>242</v>
      </c>
      <c r="H245" s="225">
        <v>308.5</v>
      </c>
      <c r="I245" s="226"/>
      <c r="J245" s="227">
        <f>ROUND(I245*H245,2)</f>
        <v>0</v>
      </c>
      <c r="K245" s="223" t="s">
        <v>159</v>
      </c>
      <c r="L245" s="72"/>
      <c r="M245" s="228" t="s">
        <v>21</v>
      </c>
      <c r="N245" s="229" t="s">
        <v>43</v>
      </c>
      <c r="O245" s="47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AR245" s="24" t="s">
        <v>275</v>
      </c>
      <c r="AT245" s="24" t="s">
        <v>155</v>
      </c>
      <c r="AU245" s="24" t="s">
        <v>82</v>
      </c>
      <c r="AY245" s="24" t="s">
        <v>152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80</v>
      </c>
      <c r="BK245" s="232">
        <f>ROUND(I245*H245,2)</f>
        <v>0</v>
      </c>
      <c r="BL245" s="24" t="s">
        <v>275</v>
      </c>
      <c r="BM245" s="24" t="s">
        <v>465</v>
      </c>
    </row>
    <row r="246" spans="2:47" s="1" customFormat="1" ht="13.5">
      <c r="B246" s="46"/>
      <c r="C246" s="74"/>
      <c r="D246" s="233" t="s">
        <v>162</v>
      </c>
      <c r="E246" s="74"/>
      <c r="F246" s="234" t="s">
        <v>1462</v>
      </c>
      <c r="G246" s="74"/>
      <c r="H246" s="74"/>
      <c r="I246" s="191"/>
      <c r="J246" s="74"/>
      <c r="K246" s="74"/>
      <c r="L246" s="72"/>
      <c r="M246" s="235"/>
      <c r="N246" s="47"/>
      <c r="O246" s="47"/>
      <c r="P246" s="47"/>
      <c r="Q246" s="47"/>
      <c r="R246" s="47"/>
      <c r="S246" s="47"/>
      <c r="T246" s="95"/>
      <c r="AT246" s="24" t="s">
        <v>162</v>
      </c>
      <c r="AU246" s="24" t="s">
        <v>82</v>
      </c>
    </row>
    <row r="247" spans="2:51" s="12" customFormat="1" ht="13.5">
      <c r="B247" s="246"/>
      <c r="C247" s="247"/>
      <c r="D247" s="233" t="s">
        <v>164</v>
      </c>
      <c r="E247" s="248" t="s">
        <v>21</v>
      </c>
      <c r="F247" s="249" t="s">
        <v>1463</v>
      </c>
      <c r="G247" s="247"/>
      <c r="H247" s="250">
        <v>308.5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AT247" s="256" t="s">
        <v>164</v>
      </c>
      <c r="AU247" s="256" t="s">
        <v>82</v>
      </c>
      <c r="AV247" s="12" t="s">
        <v>82</v>
      </c>
      <c r="AW247" s="12" t="s">
        <v>35</v>
      </c>
      <c r="AX247" s="12" t="s">
        <v>80</v>
      </c>
      <c r="AY247" s="256" t="s">
        <v>152</v>
      </c>
    </row>
    <row r="248" spans="2:65" s="1" customFormat="1" ht="16.5" customHeight="1">
      <c r="B248" s="46"/>
      <c r="C248" s="221" t="s">
        <v>557</v>
      </c>
      <c r="D248" s="221" t="s">
        <v>155</v>
      </c>
      <c r="E248" s="222" t="s">
        <v>1464</v>
      </c>
      <c r="F248" s="223" t="s">
        <v>1465</v>
      </c>
      <c r="G248" s="224" t="s">
        <v>242</v>
      </c>
      <c r="H248" s="225">
        <v>308.5</v>
      </c>
      <c r="I248" s="226"/>
      <c r="J248" s="227">
        <f>ROUND(I248*H248,2)</f>
        <v>0</v>
      </c>
      <c r="K248" s="223" t="s">
        <v>159</v>
      </c>
      <c r="L248" s="72"/>
      <c r="M248" s="228" t="s">
        <v>21</v>
      </c>
      <c r="N248" s="229" t="s">
        <v>43</v>
      </c>
      <c r="O248" s="47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4" t="s">
        <v>275</v>
      </c>
      <c r="AT248" s="24" t="s">
        <v>155</v>
      </c>
      <c r="AU248" s="24" t="s">
        <v>82</v>
      </c>
      <c r="AY248" s="24" t="s">
        <v>152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80</v>
      </c>
      <c r="BK248" s="232">
        <f>ROUND(I248*H248,2)</f>
        <v>0</v>
      </c>
      <c r="BL248" s="24" t="s">
        <v>275</v>
      </c>
      <c r="BM248" s="24" t="s">
        <v>876</v>
      </c>
    </row>
    <row r="249" spans="2:47" s="1" customFormat="1" ht="13.5">
      <c r="B249" s="46"/>
      <c r="C249" s="74"/>
      <c r="D249" s="233" t="s">
        <v>162</v>
      </c>
      <c r="E249" s="74"/>
      <c r="F249" s="234" t="s">
        <v>1466</v>
      </c>
      <c r="G249" s="74"/>
      <c r="H249" s="74"/>
      <c r="I249" s="191"/>
      <c r="J249" s="74"/>
      <c r="K249" s="74"/>
      <c r="L249" s="72"/>
      <c r="M249" s="235"/>
      <c r="N249" s="47"/>
      <c r="O249" s="47"/>
      <c r="P249" s="47"/>
      <c r="Q249" s="47"/>
      <c r="R249" s="47"/>
      <c r="S249" s="47"/>
      <c r="T249" s="95"/>
      <c r="AT249" s="24" t="s">
        <v>162</v>
      </c>
      <c r="AU249" s="24" t="s">
        <v>82</v>
      </c>
    </row>
    <row r="250" spans="2:51" s="12" customFormat="1" ht="13.5">
      <c r="B250" s="246"/>
      <c r="C250" s="247"/>
      <c r="D250" s="233" t="s">
        <v>164</v>
      </c>
      <c r="E250" s="248" t="s">
        <v>21</v>
      </c>
      <c r="F250" s="249" t="s">
        <v>1467</v>
      </c>
      <c r="G250" s="247"/>
      <c r="H250" s="250">
        <v>308.5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AT250" s="256" t="s">
        <v>164</v>
      </c>
      <c r="AU250" s="256" t="s">
        <v>82</v>
      </c>
      <c r="AV250" s="12" t="s">
        <v>82</v>
      </c>
      <c r="AW250" s="12" t="s">
        <v>35</v>
      </c>
      <c r="AX250" s="12" t="s">
        <v>80</v>
      </c>
      <c r="AY250" s="256" t="s">
        <v>152</v>
      </c>
    </row>
    <row r="251" spans="2:65" s="1" customFormat="1" ht="16.5" customHeight="1">
      <c r="B251" s="46"/>
      <c r="C251" s="221" t="s">
        <v>563</v>
      </c>
      <c r="D251" s="221" t="s">
        <v>155</v>
      </c>
      <c r="E251" s="222" t="s">
        <v>1468</v>
      </c>
      <c r="F251" s="223" t="s">
        <v>1469</v>
      </c>
      <c r="G251" s="224" t="s">
        <v>1400</v>
      </c>
      <c r="H251" s="293"/>
      <c r="I251" s="226"/>
      <c r="J251" s="227">
        <f>ROUND(I251*H251,2)</f>
        <v>0</v>
      </c>
      <c r="K251" s="223" t="s">
        <v>159</v>
      </c>
      <c r="L251" s="72"/>
      <c r="M251" s="228" t="s">
        <v>21</v>
      </c>
      <c r="N251" s="229" t="s">
        <v>43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275</v>
      </c>
      <c r="AT251" s="24" t="s">
        <v>155</v>
      </c>
      <c r="AU251" s="24" t="s">
        <v>82</v>
      </c>
      <c r="AY251" s="24" t="s">
        <v>152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80</v>
      </c>
      <c r="BK251" s="232">
        <f>ROUND(I251*H251,2)</f>
        <v>0</v>
      </c>
      <c r="BL251" s="24" t="s">
        <v>275</v>
      </c>
      <c r="BM251" s="24" t="s">
        <v>1470</v>
      </c>
    </row>
    <row r="252" spans="2:47" s="1" customFormat="1" ht="13.5">
      <c r="B252" s="46"/>
      <c r="C252" s="74"/>
      <c r="D252" s="233" t="s">
        <v>162</v>
      </c>
      <c r="E252" s="74"/>
      <c r="F252" s="234" t="s">
        <v>1471</v>
      </c>
      <c r="G252" s="74"/>
      <c r="H252" s="74"/>
      <c r="I252" s="191"/>
      <c r="J252" s="74"/>
      <c r="K252" s="74"/>
      <c r="L252" s="72"/>
      <c r="M252" s="235"/>
      <c r="N252" s="47"/>
      <c r="O252" s="47"/>
      <c r="P252" s="47"/>
      <c r="Q252" s="47"/>
      <c r="R252" s="47"/>
      <c r="S252" s="47"/>
      <c r="T252" s="95"/>
      <c r="AT252" s="24" t="s">
        <v>162</v>
      </c>
      <c r="AU252" s="24" t="s">
        <v>82</v>
      </c>
    </row>
    <row r="253" spans="2:63" s="10" customFormat="1" ht="29.85" customHeight="1">
      <c r="B253" s="205"/>
      <c r="C253" s="206"/>
      <c r="D253" s="207" t="s">
        <v>71</v>
      </c>
      <c r="E253" s="219" t="s">
        <v>1472</v>
      </c>
      <c r="F253" s="219" t="s">
        <v>1473</v>
      </c>
      <c r="G253" s="206"/>
      <c r="H253" s="206"/>
      <c r="I253" s="209"/>
      <c r="J253" s="220">
        <f>BK253</f>
        <v>0</v>
      </c>
      <c r="K253" s="206"/>
      <c r="L253" s="211"/>
      <c r="M253" s="212"/>
      <c r="N253" s="213"/>
      <c r="O253" s="213"/>
      <c r="P253" s="214">
        <f>SUM(P254:P272)</f>
        <v>0</v>
      </c>
      <c r="Q253" s="213"/>
      <c r="R253" s="214">
        <f>SUM(R254:R272)</f>
        <v>0.01218</v>
      </c>
      <c r="S253" s="213"/>
      <c r="T253" s="215">
        <f>SUM(T254:T272)</f>
        <v>0.0318</v>
      </c>
      <c r="AR253" s="216" t="s">
        <v>82</v>
      </c>
      <c r="AT253" s="217" t="s">
        <v>71</v>
      </c>
      <c r="AU253" s="217" t="s">
        <v>80</v>
      </c>
      <c r="AY253" s="216" t="s">
        <v>152</v>
      </c>
      <c r="BK253" s="218">
        <f>SUM(BK254:BK272)</f>
        <v>0</v>
      </c>
    </row>
    <row r="254" spans="2:65" s="1" customFormat="1" ht="16.5" customHeight="1">
      <c r="B254" s="46"/>
      <c r="C254" s="221" t="s">
        <v>569</v>
      </c>
      <c r="D254" s="221" t="s">
        <v>155</v>
      </c>
      <c r="E254" s="222" t="s">
        <v>1474</v>
      </c>
      <c r="F254" s="223" t="s">
        <v>1475</v>
      </c>
      <c r="G254" s="224" t="s">
        <v>242</v>
      </c>
      <c r="H254" s="225">
        <v>30</v>
      </c>
      <c r="I254" s="226"/>
      <c r="J254" s="227">
        <f>ROUND(I254*H254,2)</f>
        <v>0</v>
      </c>
      <c r="K254" s="223" t="s">
        <v>159</v>
      </c>
      <c r="L254" s="72"/>
      <c r="M254" s="228" t="s">
        <v>21</v>
      </c>
      <c r="N254" s="229" t="s">
        <v>43</v>
      </c>
      <c r="O254" s="47"/>
      <c r="P254" s="230">
        <f>O254*H254</f>
        <v>0</v>
      </c>
      <c r="Q254" s="230">
        <v>0.00036</v>
      </c>
      <c r="R254" s="230">
        <f>Q254*H254</f>
        <v>0.0108</v>
      </c>
      <c r="S254" s="230">
        <v>0</v>
      </c>
      <c r="T254" s="231">
        <f>S254*H254</f>
        <v>0</v>
      </c>
      <c r="AR254" s="24" t="s">
        <v>275</v>
      </c>
      <c r="AT254" s="24" t="s">
        <v>155</v>
      </c>
      <c r="AU254" s="24" t="s">
        <v>82</v>
      </c>
      <c r="AY254" s="24" t="s">
        <v>152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80</v>
      </c>
      <c r="BK254" s="232">
        <f>ROUND(I254*H254,2)</f>
        <v>0</v>
      </c>
      <c r="BL254" s="24" t="s">
        <v>275</v>
      </c>
      <c r="BM254" s="24" t="s">
        <v>892</v>
      </c>
    </row>
    <row r="255" spans="2:47" s="1" customFormat="1" ht="13.5">
      <c r="B255" s="46"/>
      <c r="C255" s="74"/>
      <c r="D255" s="233" t="s">
        <v>162</v>
      </c>
      <c r="E255" s="74"/>
      <c r="F255" s="234" t="s">
        <v>1476</v>
      </c>
      <c r="G255" s="74"/>
      <c r="H255" s="74"/>
      <c r="I255" s="191"/>
      <c r="J255" s="74"/>
      <c r="K255" s="74"/>
      <c r="L255" s="72"/>
      <c r="M255" s="235"/>
      <c r="N255" s="47"/>
      <c r="O255" s="47"/>
      <c r="P255" s="47"/>
      <c r="Q255" s="47"/>
      <c r="R255" s="47"/>
      <c r="S255" s="47"/>
      <c r="T255" s="95"/>
      <c r="AT255" s="24" t="s">
        <v>162</v>
      </c>
      <c r="AU255" s="24" t="s">
        <v>82</v>
      </c>
    </row>
    <row r="256" spans="2:51" s="12" customFormat="1" ht="13.5">
      <c r="B256" s="246"/>
      <c r="C256" s="247"/>
      <c r="D256" s="233" t="s">
        <v>164</v>
      </c>
      <c r="E256" s="248" t="s">
        <v>21</v>
      </c>
      <c r="F256" s="249" t="s">
        <v>1477</v>
      </c>
      <c r="G256" s="247"/>
      <c r="H256" s="250">
        <v>15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AT256" s="256" t="s">
        <v>164</v>
      </c>
      <c r="AU256" s="256" t="s">
        <v>82</v>
      </c>
      <c r="AV256" s="12" t="s">
        <v>82</v>
      </c>
      <c r="AW256" s="12" t="s">
        <v>35</v>
      </c>
      <c r="AX256" s="12" t="s">
        <v>72</v>
      </c>
      <c r="AY256" s="256" t="s">
        <v>152</v>
      </c>
    </row>
    <row r="257" spans="2:51" s="12" customFormat="1" ht="13.5">
      <c r="B257" s="246"/>
      <c r="C257" s="247"/>
      <c r="D257" s="233" t="s">
        <v>164</v>
      </c>
      <c r="E257" s="248" t="s">
        <v>21</v>
      </c>
      <c r="F257" s="249" t="s">
        <v>1478</v>
      </c>
      <c r="G257" s="247"/>
      <c r="H257" s="250">
        <v>15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AT257" s="256" t="s">
        <v>164</v>
      </c>
      <c r="AU257" s="256" t="s">
        <v>82</v>
      </c>
      <c r="AV257" s="12" t="s">
        <v>82</v>
      </c>
      <c r="AW257" s="12" t="s">
        <v>35</v>
      </c>
      <c r="AX257" s="12" t="s">
        <v>72</v>
      </c>
      <c r="AY257" s="256" t="s">
        <v>152</v>
      </c>
    </row>
    <row r="258" spans="2:51" s="14" customFormat="1" ht="13.5">
      <c r="B258" s="268"/>
      <c r="C258" s="269"/>
      <c r="D258" s="233" t="s">
        <v>164</v>
      </c>
      <c r="E258" s="270" t="s">
        <v>21</v>
      </c>
      <c r="F258" s="271" t="s">
        <v>1321</v>
      </c>
      <c r="G258" s="269"/>
      <c r="H258" s="272">
        <v>30</v>
      </c>
      <c r="I258" s="273"/>
      <c r="J258" s="269"/>
      <c r="K258" s="269"/>
      <c r="L258" s="274"/>
      <c r="M258" s="275"/>
      <c r="N258" s="276"/>
      <c r="O258" s="276"/>
      <c r="P258" s="276"/>
      <c r="Q258" s="276"/>
      <c r="R258" s="276"/>
      <c r="S258" s="276"/>
      <c r="T258" s="277"/>
      <c r="AT258" s="278" t="s">
        <v>164</v>
      </c>
      <c r="AU258" s="278" t="s">
        <v>82</v>
      </c>
      <c r="AV258" s="14" t="s">
        <v>160</v>
      </c>
      <c r="AW258" s="14" t="s">
        <v>35</v>
      </c>
      <c r="AX258" s="14" t="s">
        <v>80</v>
      </c>
      <c r="AY258" s="278" t="s">
        <v>152</v>
      </c>
    </row>
    <row r="259" spans="2:65" s="1" customFormat="1" ht="16.5" customHeight="1">
      <c r="B259" s="46"/>
      <c r="C259" s="221" t="s">
        <v>575</v>
      </c>
      <c r="D259" s="221" t="s">
        <v>155</v>
      </c>
      <c r="E259" s="222" t="s">
        <v>1479</v>
      </c>
      <c r="F259" s="223" t="s">
        <v>1480</v>
      </c>
      <c r="G259" s="224" t="s">
        <v>371</v>
      </c>
      <c r="H259" s="225">
        <v>9</v>
      </c>
      <c r="I259" s="226"/>
      <c r="J259" s="227">
        <f>ROUND(I259*H259,2)</f>
        <v>0</v>
      </c>
      <c r="K259" s="223" t="s">
        <v>159</v>
      </c>
      <c r="L259" s="72"/>
      <c r="M259" s="228" t="s">
        <v>21</v>
      </c>
      <c r="N259" s="229" t="s">
        <v>43</v>
      </c>
      <c r="O259" s="47"/>
      <c r="P259" s="230">
        <f>O259*H259</f>
        <v>0</v>
      </c>
      <c r="Q259" s="230">
        <v>2E-05</v>
      </c>
      <c r="R259" s="230">
        <f>Q259*H259</f>
        <v>0.00018</v>
      </c>
      <c r="S259" s="230">
        <v>0</v>
      </c>
      <c r="T259" s="231">
        <f>S259*H259</f>
        <v>0</v>
      </c>
      <c r="AR259" s="24" t="s">
        <v>275</v>
      </c>
      <c r="AT259" s="24" t="s">
        <v>155</v>
      </c>
      <c r="AU259" s="24" t="s">
        <v>82</v>
      </c>
      <c r="AY259" s="24" t="s">
        <v>152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80</v>
      </c>
      <c r="BK259" s="232">
        <f>ROUND(I259*H259,2)</f>
        <v>0</v>
      </c>
      <c r="BL259" s="24" t="s">
        <v>275</v>
      </c>
      <c r="BM259" s="24" t="s">
        <v>902</v>
      </c>
    </row>
    <row r="260" spans="2:47" s="1" customFormat="1" ht="13.5">
      <c r="B260" s="46"/>
      <c r="C260" s="74"/>
      <c r="D260" s="233" t="s">
        <v>162</v>
      </c>
      <c r="E260" s="74"/>
      <c r="F260" s="234" t="s">
        <v>1481</v>
      </c>
      <c r="G260" s="74"/>
      <c r="H260" s="74"/>
      <c r="I260" s="191"/>
      <c r="J260" s="74"/>
      <c r="K260" s="74"/>
      <c r="L260" s="72"/>
      <c r="M260" s="235"/>
      <c r="N260" s="47"/>
      <c r="O260" s="47"/>
      <c r="P260" s="47"/>
      <c r="Q260" s="47"/>
      <c r="R260" s="47"/>
      <c r="S260" s="47"/>
      <c r="T260" s="95"/>
      <c r="AT260" s="24" t="s">
        <v>162</v>
      </c>
      <c r="AU260" s="24" t="s">
        <v>82</v>
      </c>
    </row>
    <row r="261" spans="2:51" s="12" customFormat="1" ht="13.5">
      <c r="B261" s="246"/>
      <c r="C261" s="247"/>
      <c r="D261" s="233" t="s">
        <v>164</v>
      </c>
      <c r="E261" s="248" t="s">
        <v>21</v>
      </c>
      <c r="F261" s="249" t="s">
        <v>1482</v>
      </c>
      <c r="G261" s="247"/>
      <c r="H261" s="250">
        <v>9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AT261" s="256" t="s">
        <v>164</v>
      </c>
      <c r="AU261" s="256" t="s">
        <v>82</v>
      </c>
      <c r="AV261" s="12" t="s">
        <v>82</v>
      </c>
      <c r="AW261" s="12" t="s">
        <v>35</v>
      </c>
      <c r="AX261" s="12" t="s">
        <v>80</v>
      </c>
      <c r="AY261" s="256" t="s">
        <v>152</v>
      </c>
    </row>
    <row r="262" spans="2:65" s="1" customFormat="1" ht="16.5" customHeight="1">
      <c r="B262" s="46"/>
      <c r="C262" s="279" t="s">
        <v>581</v>
      </c>
      <c r="D262" s="279" t="s">
        <v>177</v>
      </c>
      <c r="E262" s="280" t="s">
        <v>1483</v>
      </c>
      <c r="F262" s="281" t="s">
        <v>1484</v>
      </c>
      <c r="G262" s="282" t="s">
        <v>371</v>
      </c>
      <c r="H262" s="283">
        <v>9</v>
      </c>
      <c r="I262" s="284"/>
      <c r="J262" s="285">
        <f>ROUND(I262*H262,2)</f>
        <v>0</v>
      </c>
      <c r="K262" s="281" t="s">
        <v>21</v>
      </c>
      <c r="L262" s="286"/>
      <c r="M262" s="287" t="s">
        <v>21</v>
      </c>
      <c r="N262" s="288" t="s">
        <v>43</v>
      </c>
      <c r="O262" s="47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4" t="s">
        <v>431</v>
      </c>
      <c r="AT262" s="24" t="s">
        <v>177</v>
      </c>
      <c r="AU262" s="24" t="s">
        <v>82</v>
      </c>
      <c r="AY262" s="24" t="s">
        <v>152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80</v>
      </c>
      <c r="BK262" s="232">
        <f>ROUND(I262*H262,2)</f>
        <v>0</v>
      </c>
      <c r="BL262" s="24" t="s">
        <v>275</v>
      </c>
      <c r="BM262" s="24" t="s">
        <v>913</v>
      </c>
    </row>
    <row r="263" spans="2:47" s="1" customFormat="1" ht="13.5">
      <c r="B263" s="46"/>
      <c r="C263" s="74"/>
      <c r="D263" s="233" t="s">
        <v>162</v>
      </c>
      <c r="E263" s="74"/>
      <c r="F263" s="234" t="s">
        <v>1484</v>
      </c>
      <c r="G263" s="74"/>
      <c r="H263" s="74"/>
      <c r="I263" s="191"/>
      <c r="J263" s="74"/>
      <c r="K263" s="74"/>
      <c r="L263" s="72"/>
      <c r="M263" s="235"/>
      <c r="N263" s="47"/>
      <c r="O263" s="47"/>
      <c r="P263" s="47"/>
      <c r="Q263" s="47"/>
      <c r="R263" s="47"/>
      <c r="S263" s="47"/>
      <c r="T263" s="95"/>
      <c r="AT263" s="24" t="s">
        <v>162</v>
      </c>
      <c r="AU263" s="24" t="s">
        <v>82</v>
      </c>
    </row>
    <row r="264" spans="2:51" s="12" customFormat="1" ht="13.5">
      <c r="B264" s="246"/>
      <c r="C264" s="247"/>
      <c r="D264" s="233" t="s">
        <v>164</v>
      </c>
      <c r="E264" s="248" t="s">
        <v>21</v>
      </c>
      <c r="F264" s="249" t="s">
        <v>1482</v>
      </c>
      <c r="G264" s="247"/>
      <c r="H264" s="250">
        <v>9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AT264" s="256" t="s">
        <v>164</v>
      </c>
      <c r="AU264" s="256" t="s">
        <v>82</v>
      </c>
      <c r="AV264" s="12" t="s">
        <v>82</v>
      </c>
      <c r="AW264" s="12" t="s">
        <v>35</v>
      </c>
      <c r="AX264" s="12" t="s">
        <v>80</v>
      </c>
      <c r="AY264" s="256" t="s">
        <v>152</v>
      </c>
    </row>
    <row r="265" spans="2:65" s="1" customFormat="1" ht="16.5" customHeight="1">
      <c r="B265" s="46"/>
      <c r="C265" s="221" t="s">
        <v>587</v>
      </c>
      <c r="D265" s="221" t="s">
        <v>155</v>
      </c>
      <c r="E265" s="222" t="s">
        <v>1485</v>
      </c>
      <c r="F265" s="223" t="s">
        <v>1486</v>
      </c>
      <c r="G265" s="224" t="s">
        <v>242</v>
      </c>
      <c r="H265" s="225">
        <v>30</v>
      </c>
      <c r="I265" s="226"/>
      <c r="J265" s="227">
        <f>ROUND(I265*H265,2)</f>
        <v>0</v>
      </c>
      <c r="K265" s="223" t="s">
        <v>159</v>
      </c>
      <c r="L265" s="72"/>
      <c r="M265" s="228" t="s">
        <v>21</v>
      </c>
      <c r="N265" s="229" t="s">
        <v>43</v>
      </c>
      <c r="O265" s="47"/>
      <c r="P265" s="230">
        <f>O265*H265</f>
        <v>0</v>
      </c>
      <c r="Q265" s="230">
        <v>3E-05</v>
      </c>
      <c r="R265" s="230">
        <f>Q265*H265</f>
        <v>0.0009</v>
      </c>
      <c r="S265" s="230">
        <v>0.00106</v>
      </c>
      <c r="T265" s="231">
        <f>S265*H265</f>
        <v>0.0318</v>
      </c>
      <c r="AR265" s="24" t="s">
        <v>275</v>
      </c>
      <c r="AT265" s="24" t="s">
        <v>155</v>
      </c>
      <c r="AU265" s="24" t="s">
        <v>82</v>
      </c>
      <c r="AY265" s="24" t="s">
        <v>152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80</v>
      </c>
      <c r="BK265" s="232">
        <f>ROUND(I265*H265,2)</f>
        <v>0</v>
      </c>
      <c r="BL265" s="24" t="s">
        <v>275</v>
      </c>
      <c r="BM265" s="24" t="s">
        <v>922</v>
      </c>
    </row>
    <row r="266" spans="2:47" s="1" customFormat="1" ht="13.5">
      <c r="B266" s="46"/>
      <c r="C266" s="74"/>
      <c r="D266" s="233" t="s">
        <v>162</v>
      </c>
      <c r="E266" s="74"/>
      <c r="F266" s="234" t="s">
        <v>1487</v>
      </c>
      <c r="G266" s="74"/>
      <c r="H266" s="74"/>
      <c r="I266" s="191"/>
      <c r="J266" s="74"/>
      <c r="K266" s="74"/>
      <c r="L266" s="72"/>
      <c r="M266" s="235"/>
      <c r="N266" s="47"/>
      <c r="O266" s="47"/>
      <c r="P266" s="47"/>
      <c r="Q266" s="47"/>
      <c r="R266" s="47"/>
      <c r="S266" s="47"/>
      <c r="T266" s="95"/>
      <c r="AT266" s="24" t="s">
        <v>162</v>
      </c>
      <c r="AU266" s="24" t="s">
        <v>82</v>
      </c>
    </row>
    <row r="267" spans="2:51" s="12" customFormat="1" ht="13.5">
      <c r="B267" s="246"/>
      <c r="C267" s="247"/>
      <c r="D267" s="233" t="s">
        <v>164</v>
      </c>
      <c r="E267" s="248" t="s">
        <v>21</v>
      </c>
      <c r="F267" s="249" t="s">
        <v>1488</v>
      </c>
      <c r="G267" s="247"/>
      <c r="H267" s="250">
        <v>30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AT267" s="256" t="s">
        <v>164</v>
      </c>
      <c r="AU267" s="256" t="s">
        <v>82</v>
      </c>
      <c r="AV267" s="12" t="s">
        <v>82</v>
      </c>
      <c r="AW267" s="12" t="s">
        <v>35</v>
      </c>
      <c r="AX267" s="12" t="s">
        <v>80</v>
      </c>
      <c r="AY267" s="256" t="s">
        <v>152</v>
      </c>
    </row>
    <row r="268" spans="2:65" s="1" customFormat="1" ht="16.5" customHeight="1">
      <c r="B268" s="46"/>
      <c r="C268" s="221" t="s">
        <v>593</v>
      </c>
      <c r="D268" s="221" t="s">
        <v>155</v>
      </c>
      <c r="E268" s="222" t="s">
        <v>1489</v>
      </c>
      <c r="F268" s="223" t="s">
        <v>1490</v>
      </c>
      <c r="G268" s="224" t="s">
        <v>371</v>
      </c>
      <c r="H268" s="225">
        <v>30</v>
      </c>
      <c r="I268" s="226"/>
      <c r="J268" s="227">
        <f>ROUND(I268*H268,2)</f>
        <v>0</v>
      </c>
      <c r="K268" s="223" t="s">
        <v>159</v>
      </c>
      <c r="L268" s="72"/>
      <c r="M268" s="228" t="s">
        <v>21</v>
      </c>
      <c r="N268" s="229" t="s">
        <v>43</v>
      </c>
      <c r="O268" s="47"/>
      <c r="P268" s="230">
        <f>O268*H268</f>
        <v>0</v>
      </c>
      <c r="Q268" s="230">
        <v>1E-05</v>
      </c>
      <c r="R268" s="230">
        <f>Q268*H268</f>
        <v>0.00030000000000000003</v>
      </c>
      <c r="S268" s="230">
        <v>0</v>
      </c>
      <c r="T268" s="231">
        <f>S268*H268</f>
        <v>0</v>
      </c>
      <c r="AR268" s="24" t="s">
        <v>275</v>
      </c>
      <c r="AT268" s="24" t="s">
        <v>155</v>
      </c>
      <c r="AU268" s="24" t="s">
        <v>82</v>
      </c>
      <c r="AY268" s="24" t="s">
        <v>152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4" t="s">
        <v>80</v>
      </c>
      <c r="BK268" s="232">
        <f>ROUND(I268*H268,2)</f>
        <v>0</v>
      </c>
      <c r="BL268" s="24" t="s">
        <v>275</v>
      </c>
      <c r="BM268" s="24" t="s">
        <v>932</v>
      </c>
    </row>
    <row r="269" spans="2:47" s="1" customFormat="1" ht="13.5">
      <c r="B269" s="46"/>
      <c r="C269" s="74"/>
      <c r="D269" s="233" t="s">
        <v>162</v>
      </c>
      <c r="E269" s="74"/>
      <c r="F269" s="234" t="s">
        <v>1491</v>
      </c>
      <c r="G269" s="74"/>
      <c r="H269" s="74"/>
      <c r="I269" s="191"/>
      <c r="J269" s="74"/>
      <c r="K269" s="74"/>
      <c r="L269" s="72"/>
      <c r="M269" s="235"/>
      <c r="N269" s="47"/>
      <c r="O269" s="47"/>
      <c r="P269" s="47"/>
      <c r="Q269" s="47"/>
      <c r="R269" s="47"/>
      <c r="S269" s="47"/>
      <c r="T269" s="95"/>
      <c r="AT269" s="24" t="s">
        <v>162</v>
      </c>
      <c r="AU269" s="24" t="s">
        <v>82</v>
      </c>
    </row>
    <row r="270" spans="2:51" s="12" customFormat="1" ht="13.5">
      <c r="B270" s="246"/>
      <c r="C270" s="247"/>
      <c r="D270" s="233" t="s">
        <v>164</v>
      </c>
      <c r="E270" s="248" t="s">
        <v>21</v>
      </c>
      <c r="F270" s="249" t="s">
        <v>1492</v>
      </c>
      <c r="G270" s="247"/>
      <c r="H270" s="250">
        <v>30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AT270" s="256" t="s">
        <v>164</v>
      </c>
      <c r="AU270" s="256" t="s">
        <v>82</v>
      </c>
      <c r="AV270" s="12" t="s">
        <v>82</v>
      </c>
      <c r="AW270" s="12" t="s">
        <v>35</v>
      </c>
      <c r="AX270" s="12" t="s">
        <v>80</v>
      </c>
      <c r="AY270" s="256" t="s">
        <v>152</v>
      </c>
    </row>
    <row r="271" spans="2:65" s="1" customFormat="1" ht="16.5" customHeight="1">
      <c r="B271" s="46"/>
      <c r="C271" s="221" t="s">
        <v>624</v>
      </c>
      <c r="D271" s="221" t="s">
        <v>155</v>
      </c>
      <c r="E271" s="222" t="s">
        <v>1493</v>
      </c>
      <c r="F271" s="223" t="s">
        <v>1494</v>
      </c>
      <c r="G271" s="224" t="s">
        <v>1400</v>
      </c>
      <c r="H271" s="293"/>
      <c r="I271" s="226"/>
      <c r="J271" s="227">
        <f>ROUND(I271*H271,2)</f>
        <v>0</v>
      </c>
      <c r="K271" s="223" t="s">
        <v>159</v>
      </c>
      <c r="L271" s="72"/>
      <c r="M271" s="228" t="s">
        <v>21</v>
      </c>
      <c r="N271" s="229" t="s">
        <v>43</v>
      </c>
      <c r="O271" s="47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4" t="s">
        <v>275</v>
      </c>
      <c r="AT271" s="24" t="s">
        <v>155</v>
      </c>
      <c r="AU271" s="24" t="s">
        <v>82</v>
      </c>
      <c r="AY271" s="24" t="s">
        <v>152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80</v>
      </c>
      <c r="BK271" s="232">
        <f>ROUND(I271*H271,2)</f>
        <v>0</v>
      </c>
      <c r="BL271" s="24" t="s">
        <v>275</v>
      </c>
      <c r="BM271" s="24" t="s">
        <v>1495</v>
      </c>
    </row>
    <row r="272" spans="2:47" s="1" customFormat="1" ht="13.5">
      <c r="B272" s="46"/>
      <c r="C272" s="74"/>
      <c r="D272" s="233" t="s">
        <v>162</v>
      </c>
      <c r="E272" s="74"/>
      <c r="F272" s="234" t="s">
        <v>1496</v>
      </c>
      <c r="G272" s="74"/>
      <c r="H272" s="74"/>
      <c r="I272" s="191"/>
      <c r="J272" s="74"/>
      <c r="K272" s="74"/>
      <c r="L272" s="72"/>
      <c r="M272" s="235"/>
      <c r="N272" s="47"/>
      <c r="O272" s="47"/>
      <c r="P272" s="47"/>
      <c r="Q272" s="47"/>
      <c r="R272" s="47"/>
      <c r="S272" s="47"/>
      <c r="T272" s="95"/>
      <c r="AT272" s="24" t="s">
        <v>162</v>
      </c>
      <c r="AU272" s="24" t="s">
        <v>82</v>
      </c>
    </row>
    <row r="273" spans="2:63" s="10" customFormat="1" ht="29.85" customHeight="1">
      <c r="B273" s="205"/>
      <c r="C273" s="206"/>
      <c r="D273" s="207" t="s">
        <v>71</v>
      </c>
      <c r="E273" s="219" t="s">
        <v>1497</v>
      </c>
      <c r="F273" s="219" t="s">
        <v>1498</v>
      </c>
      <c r="G273" s="206"/>
      <c r="H273" s="206"/>
      <c r="I273" s="209"/>
      <c r="J273" s="220">
        <f>BK273</f>
        <v>0</v>
      </c>
      <c r="K273" s="206"/>
      <c r="L273" s="211"/>
      <c r="M273" s="212"/>
      <c r="N273" s="213"/>
      <c r="O273" s="213"/>
      <c r="P273" s="214">
        <f>SUM(P274:P363)</f>
        <v>0</v>
      </c>
      <c r="Q273" s="213"/>
      <c r="R273" s="214">
        <f>SUM(R274:R363)</f>
        <v>1.07114</v>
      </c>
      <c r="S273" s="213"/>
      <c r="T273" s="215">
        <f>SUM(T274:T363)</f>
        <v>0.8149600000000001</v>
      </c>
      <c r="AR273" s="216" t="s">
        <v>82</v>
      </c>
      <c r="AT273" s="217" t="s">
        <v>71</v>
      </c>
      <c r="AU273" s="217" t="s">
        <v>80</v>
      </c>
      <c r="AY273" s="216" t="s">
        <v>152</v>
      </c>
      <c r="BK273" s="218">
        <f>SUM(BK274:BK363)</f>
        <v>0</v>
      </c>
    </row>
    <row r="274" spans="2:65" s="1" customFormat="1" ht="16.5" customHeight="1">
      <c r="B274" s="46"/>
      <c r="C274" s="221" t="s">
        <v>632</v>
      </c>
      <c r="D274" s="221" t="s">
        <v>155</v>
      </c>
      <c r="E274" s="222" t="s">
        <v>1499</v>
      </c>
      <c r="F274" s="223" t="s">
        <v>1500</v>
      </c>
      <c r="G274" s="224" t="s">
        <v>1447</v>
      </c>
      <c r="H274" s="225">
        <v>16</v>
      </c>
      <c r="I274" s="226"/>
      <c r="J274" s="227">
        <f>ROUND(I274*H274,2)</f>
        <v>0</v>
      </c>
      <c r="K274" s="223" t="s">
        <v>159</v>
      </c>
      <c r="L274" s="72"/>
      <c r="M274" s="228" t="s">
        <v>21</v>
      </c>
      <c r="N274" s="229" t="s">
        <v>43</v>
      </c>
      <c r="O274" s="47"/>
      <c r="P274" s="230">
        <f>O274*H274</f>
        <v>0</v>
      </c>
      <c r="Q274" s="230">
        <v>0</v>
      </c>
      <c r="R274" s="230">
        <f>Q274*H274</f>
        <v>0</v>
      </c>
      <c r="S274" s="230">
        <v>0.01933</v>
      </c>
      <c r="T274" s="231">
        <f>S274*H274</f>
        <v>0.30928</v>
      </c>
      <c r="AR274" s="24" t="s">
        <v>275</v>
      </c>
      <c r="AT274" s="24" t="s">
        <v>155</v>
      </c>
      <c r="AU274" s="24" t="s">
        <v>82</v>
      </c>
      <c r="AY274" s="24" t="s">
        <v>152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80</v>
      </c>
      <c r="BK274" s="232">
        <f>ROUND(I274*H274,2)</f>
        <v>0</v>
      </c>
      <c r="BL274" s="24" t="s">
        <v>275</v>
      </c>
      <c r="BM274" s="24" t="s">
        <v>952</v>
      </c>
    </row>
    <row r="275" spans="2:47" s="1" customFormat="1" ht="13.5">
      <c r="B275" s="46"/>
      <c r="C275" s="74"/>
      <c r="D275" s="233" t="s">
        <v>162</v>
      </c>
      <c r="E275" s="74"/>
      <c r="F275" s="234" t="s">
        <v>1501</v>
      </c>
      <c r="G275" s="74"/>
      <c r="H275" s="74"/>
      <c r="I275" s="191"/>
      <c r="J275" s="74"/>
      <c r="K275" s="74"/>
      <c r="L275" s="72"/>
      <c r="M275" s="235"/>
      <c r="N275" s="47"/>
      <c r="O275" s="47"/>
      <c r="P275" s="47"/>
      <c r="Q275" s="47"/>
      <c r="R275" s="47"/>
      <c r="S275" s="47"/>
      <c r="T275" s="95"/>
      <c r="AT275" s="24" t="s">
        <v>162</v>
      </c>
      <c r="AU275" s="24" t="s">
        <v>82</v>
      </c>
    </row>
    <row r="276" spans="2:51" s="12" customFormat="1" ht="13.5">
      <c r="B276" s="246"/>
      <c r="C276" s="247"/>
      <c r="D276" s="233" t="s">
        <v>164</v>
      </c>
      <c r="E276" s="248" t="s">
        <v>21</v>
      </c>
      <c r="F276" s="249" t="s">
        <v>1375</v>
      </c>
      <c r="G276" s="247"/>
      <c r="H276" s="250">
        <v>16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AT276" s="256" t="s">
        <v>164</v>
      </c>
      <c r="AU276" s="256" t="s">
        <v>82</v>
      </c>
      <c r="AV276" s="12" t="s">
        <v>82</v>
      </c>
      <c r="AW276" s="12" t="s">
        <v>35</v>
      </c>
      <c r="AX276" s="12" t="s">
        <v>80</v>
      </c>
      <c r="AY276" s="256" t="s">
        <v>152</v>
      </c>
    </row>
    <row r="277" spans="2:65" s="1" customFormat="1" ht="16.5" customHeight="1">
      <c r="B277" s="46"/>
      <c r="C277" s="221" t="s">
        <v>637</v>
      </c>
      <c r="D277" s="221" t="s">
        <v>155</v>
      </c>
      <c r="E277" s="222" t="s">
        <v>1502</v>
      </c>
      <c r="F277" s="223" t="s">
        <v>1503</v>
      </c>
      <c r="G277" s="224" t="s">
        <v>1447</v>
      </c>
      <c r="H277" s="225">
        <v>2</v>
      </c>
      <c r="I277" s="226"/>
      <c r="J277" s="227">
        <f>ROUND(I277*H277,2)</f>
        <v>0</v>
      </c>
      <c r="K277" s="223" t="s">
        <v>159</v>
      </c>
      <c r="L277" s="72"/>
      <c r="M277" s="228" t="s">
        <v>21</v>
      </c>
      <c r="N277" s="229" t="s">
        <v>43</v>
      </c>
      <c r="O277" s="47"/>
      <c r="P277" s="230">
        <f>O277*H277</f>
        <v>0</v>
      </c>
      <c r="Q277" s="230">
        <v>0.02412</v>
      </c>
      <c r="R277" s="230">
        <f>Q277*H277</f>
        <v>0.04824</v>
      </c>
      <c r="S277" s="230">
        <v>0</v>
      </c>
      <c r="T277" s="231">
        <f>S277*H277</f>
        <v>0</v>
      </c>
      <c r="AR277" s="24" t="s">
        <v>275</v>
      </c>
      <c r="AT277" s="24" t="s">
        <v>155</v>
      </c>
      <c r="AU277" s="24" t="s">
        <v>82</v>
      </c>
      <c r="AY277" s="24" t="s">
        <v>152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80</v>
      </c>
      <c r="BK277" s="232">
        <f>ROUND(I277*H277,2)</f>
        <v>0</v>
      </c>
      <c r="BL277" s="24" t="s">
        <v>275</v>
      </c>
      <c r="BM277" s="24" t="s">
        <v>962</v>
      </c>
    </row>
    <row r="278" spans="2:47" s="1" customFormat="1" ht="13.5">
      <c r="B278" s="46"/>
      <c r="C278" s="74"/>
      <c r="D278" s="233" t="s">
        <v>162</v>
      </c>
      <c r="E278" s="74"/>
      <c r="F278" s="234" t="s">
        <v>1504</v>
      </c>
      <c r="G278" s="74"/>
      <c r="H278" s="74"/>
      <c r="I278" s="191"/>
      <c r="J278" s="74"/>
      <c r="K278" s="74"/>
      <c r="L278" s="72"/>
      <c r="M278" s="235"/>
      <c r="N278" s="47"/>
      <c r="O278" s="47"/>
      <c r="P278" s="47"/>
      <c r="Q278" s="47"/>
      <c r="R278" s="47"/>
      <c r="S278" s="47"/>
      <c r="T278" s="95"/>
      <c r="AT278" s="24" t="s">
        <v>162</v>
      </c>
      <c r="AU278" s="24" t="s">
        <v>82</v>
      </c>
    </row>
    <row r="279" spans="2:51" s="12" customFormat="1" ht="13.5">
      <c r="B279" s="246"/>
      <c r="C279" s="247"/>
      <c r="D279" s="233" t="s">
        <v>164</v>
      </c>
      <c r="E279" s="248" t="s">
        <v>21</v>
      </c>
      <c r="F279" s="249" t="s">
        <v>1418</v>
      </c>
      <c r="G279" s="247"/>
      <c r="H279" s="250">
        <v>2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AT279" s="256" t="s">
        <v>164</v>
      </c>
      <c r="AU279" s="256" t="s">
        <v>82</v>
      </c>
      <c r="AV279" s="12" t="s">
        <v>82</v>
      </c>
      <c r="AW279" s="12" t="s">
        <v>35</v>
      </c>
      <c r="AX279" s="12" t="s">
        <v>80</v>
      </c>
      <c r="AY279" s="256" t="s">
        <v>152</v>
      </c>
    </row>
    <row r="280" spans="2:65" s="1" customFormat="1" ht="16.5" customHeight="1">
      <c r="B280" s="46"/>
      <c r="C280" s="221" t="s">
        <v>642</v>
      </c>
      <c r="D280" s="221" t="s">
        <v>155</v>
      </c>
      <c r="E280" s="222" t="s">
        <v>1505</v>
      </c>
      <c r="F280" s="223" t="s">
        <v>1506</v>
      </c>
      <c r="G280" s="224" t="s">
        <v>1447</v>
      </c>
      <c r="H280" s="225">
        <v>18</v>
      </c>
      <c r="I280" s="226"/>
      <c r="J280" s="227">
        <f>ROUND(I280*H280,2)</f>
        <v>0</v>
      </c>
      <c r="K280" s="223" t="s">
        <v>159</v>
      </c>
      <c r="L280" s="72"/>
      <c r="M280" s="228" t="s">
        <v>21</v>
      </c>
      <c r="N280" s="229" t="s">
        <v>43</v>
      </c>
      <c r="O280" s="47"/>
      <c r="P280" s="230">
        <f>O280*H280</f>
        <v>0</v>
      </c>
      <c r="Q280" s="230">
        <v>0</v>
      </c>
      <c r="R280" s="230">
        <f>Q280*H280</f>
        <v>0</v>
      </c>
      <c r="S280" s="230">
        <v>0.01946</v>
      </c>
      <c r="T280" s="231">
        <f>S280*H280</f>
        <v>0.35028000000000004</v>
      </c>
      <c r="AR280" s="24" t="s">
        <v>275</v>
      </c>
      <c r="AT280" s="24" t="s">
        <v>155</v>
      </c>
      <c r="AU280" s="24" t="s">
        <v>82</v>
      </c>
      <c r="AY280" s="24" t="s">
        <v>152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80</v>
      </c>
      <c r="BK280" s="232">
        <f>ROUND(I280*H280,2)</f>
        <v>0</v>
      </c>
      <c r="BL280" s="24" t="s">
        <v>275</v>
      </c>
      <c r="BM280" s="24" t="s">
        <v>980</v>
      </c>
    </row>
    <row r="281" spans="2:47" s="1" customFormat="1" ht="13.5">
      <c r="B281" s="46"/>
      <c r="C281" s="74"/>
      <c r="D281" s="233" t="s">
        <v>162</v>
      </c>
      <c r="E281" s="74"/>
      <c r="F281" s="234" t="s">
        <v>1507</v>
      </c>
      <c r="G281" s="74"/>
      <c r="H281" s="74"/>
      <c r="I281" s="191"/>
      <c r="J281" s="74"/>
      <c r="K281" s="74"/>
      <c r="L281" s="72"/>
      <c r="M281" s="235"/>
      <c r="N281" s="47"/>
      <c r="O281" s="47"/>
      <c r="P281" s="47"/>
      <c r="Q281" s="47"/>
      <c r="R281" s="47"/>
      <c r="S281" s="47"/>
      <c r="T281" s="95"/>
      <c r="AT281" s="24" t="s">
        <v>162</v>
      </c>
      <c r="AU281" s="24" t="s">
        <v>82</v>
      </c>
    </row>
    <row r="282" spans="2:51" s="12" customFormat="1" ht="13.5">
      <c r="B282" s="246"/>
      <c r="C282" s="247"/>
      <c r="D282" s="233" t="s">
        <v>164</v>
      </c>
      <c r="E282" s="248" t="s">
        <v>21</v>
      </c>
      <c r="F282" s="249" t="s">
        <v>1508</v>
      </c>
      <c r="G282" s="247"/>
      <c r="H282" s="250">
        <v>18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AT282" s="256" t="s">
        <v>164</v>
      </c>
      <c r="AU282" s="256" t="s">
        <v>82</v>
      </c>
      <c r="AV282" s="12" t="s">
        <v>82</v>
      </c>
      <c r="AW282" s="12" t="s">
        <v>35</v>
      </c>
      <c r="AX282" s="12" t="s">
        <v>80</v>
      </c>
      <c r="AY282" s="256" t="s">
        <v>152</v>
      </c>
    </row>
    <row r="283" spans="2:65" s="1" customFormat="1" ht="25.5" customHeight="1">
      <c r="B283" s="46"/>
      <c r="C283" s="221" t="s">
        <v>648</v>
      </c>
      <c r="D283" s="221" t="s">
        <v>155</v>
      </c>
      <c r="E283" s="222" t="s">
        <v>1509</v>
      </c>
      <c r="F283" s="223" t="s">
        <v>1510</v>
      </c>
      <c r="G283" s="224" t="s">
        <v>1447</v>
      </c>
      <c r="H283" s="225">
        <v>17</v>
      </c>
      <c r="I283" s="226"/>
      <c r="J283" s="227">
        <f>ROUND(I283*H283,2)</f>
        <v>0</v>
      </c>
      <c r="K283" s="223" t="s">
        <v>159</v>
      </c>
      <c r="L283" s="72"/>
      <c r="M283" s="228" t="s">
        <v>21</v>
      </c>
      <c r="N283" s="229" t="s">
        <v>43</v>
      </c>
      <c r="O283" s="47"/>
      <c r="P283" s="230">
        <f>O283*H283</f>
        <v>0</v>
      </c>
      <c r="Q283" s="230">
        <v>0.01475</v>
      </c>
      <c r="R283" s="230">
        <f>Q283*H283</f>
        <v>0.25075</v>
      </c>
      <c r="S283" s="230">
        <v>0</v>
      </c>
      <c r="T283" s="231">
        <f>S283*H283</f>
        <v>0</v>
      </c>
      <c r="AR283" s="24" t="s">
        <v>275</v>
      </c>
      <c r="AT283" s="24" t="s">
        <v>155</v>
      </c>
      <c r="AU283" s="24" t="s">
        <v>82</v>
      </c>
      <c r="AY283" s="24" t="s">
        <v>152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80</v>
      </c>
      <c r="BK283" s="232">
        <f>ROUND(I283*H283,2)</f>
        <v>0</v>
      </c>
      <c r="BL283" s="24" t="s">
        <v>275</v>
      </c>
      <c r="BM283" s="24" t="s">
        <v>995</v>
      </c>
    </row>
    <row r="284" spans="2:47" s="1" customFormat="1" ht="13.5">
      <c r="B284" s="46"/>
      <c r="C284" s="74"/>
      <c r="D284" s="233" t="s">
        <v>162</v>
      </c>
      <c r="E284" s="74"/>
      <c r="F284" s="234" t="s">
        <v>1511</v>
      </c>
      <c r="G284" s="74"/>
      <c r="H284" s="74"/>
      <c r="I284" s="191"/>
      <c r="J284" s="74"/>
      <c r="K284" s="74"/>
      <c r="L284" s="72"/>
      <c r="M284" s="235"/>
      <c r="N284" s="47"/>
      <c r="O284" s="47"/>
      <c r="P284" s="47"/>
      <c r="Q284" s="47"/>
      <c r="R284" s="47"/>
      <c r="S284" s="47"/>
      <c r="T284" s="95"/>
      <c r="AT284" s="24" t="s">
        <v>162</v>
      </c>
      <c r="AU284" s="24" t="s">
        <v>82</v>
      </c>
    </row>
    <row r="285" spans="2:51" s="12" customFormat="1" ht="13.5">
      <c r="B285" s="246"/>
      <c r="C285" s="247"/>
      <c r="D285" s="233" t="s">
        <v>164</v>
      </c>
      <c r="E285" s="248" t="s">
        <v>21</v>
      </c>
      <c r="F285" s="249" t="s">
        <v>1512</v>
      </c>
      <c r="G285" s="247"/>
      <c r="H285" s="250">
        <v>17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AT285" s="256" t="s">
        <v>164</v>
      </c>
      <c r="AU285" s="256" t="s">
        <v>82</v>
      </c>
      <c r="AV285" s="12" t="s">
        <v>82</v>
      </c>
      <c r="AW285" s="12" t="s">
        <v>35</v>
      </c>
      <c r="AX285" s="12" t="s">
        <v>80</v>
      </c>
      <c r="AY285" s="256" t="s">
        <v>152</v>
      </c>
    </row>
    <row r="286" spans="2:65" s="1" customFormat="1" ht="16.5" customHeight="1">
      <c r="B286" s="46"/>
      <c r="C286" s="221" t="s">
        <v>263</v>
      </c>
      <c r="D286" s="221" t="s">
        <v>155</v>
      </c>
      <c r="E286" s="222" t="s">
        <v>1513</v>
      </c>
      <c r="F286" s="223" t="s">
        <v>1514</v>
      </c>
      <c r="G286" s="224" t="s">
        <v>1447</v>
      </c>
      <c r="H286" s="225">
        <v>2</v>
      </c>
      <c r="I286" s="226"/>
      <c r="J286" s="227">
        <f>ROUND(I286*H286,2)</f>
        <v>0</v>
      </c>
      <c r="K286" s="223" t="s">
        <v>159</v>
      </c>
      <c r="L286" s="72"/>
      <c r="M286" s="228" t="s">
        <v>21</v>
      </c>
      <c r="N286" s="229" t="s">
        <v>43</v>
      </c>
      <c r="O286" s="47"/>
      <c r="P286" s="230">
        <f>O286*H286</f>
        <v>0</v>
      </c>
      <c r="Q286" s="230">
        <v>0.00975</v>
      </c>
      <c r="R286" s="230">
        <f>Q286*H286</f>
        <v>0.0195</v>
      </c>
      <c r="S286" s="230">
        <v>0</v>
      </c>
      <c r="T286" s="231">
        <f>S286*H286</f>
        <v>0</v>
      </c>
      <c r="AR286" s="24" t="s">
        <v>275</v>
      </c>
      <c r="AT286" s="24" t="s">
        <v>155</v>
      </c>
      <c r="AU286" s="24" t="s">
        <v>82</v>
      </c>
      <c r="AY286" s="24" t="s">
        <v>152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24" t="s">
        <v>80</v>
      </c>
      <c r="BK286" s="232">
        <f>ROUND(I286*H286,2)</f>
        <v>0</v>
      </c>
      <c r="BL286" s="24" t="s">
        <v>275</v>
      </c>
      <c r="BM286" s="24" t="s">
        <v>1005</v>
      </c>
    </row>
    <row r="287" spans="2:47" s="1" customFormat="1" ht="13.5">
      <c r="B287" s="46"/>
      <c r="C287" s="74"/>
      <c r="D287" s="233" t="s">
        <v>162</v>
      </c>
      <c r="E287" s="74"/>
      <c r="F287" s="234" t="s">
        <v>1515</v>
      </c>
      <c r="G287" s="74"/>
      <c r="H287" s="74"/>
      <c r="I287" s="191"/>
      <c r="J287" s="74"/>
      <c r="K287" s="74"/>
      <c r="L287" s="72"/>
      <c r="M287" s="235"/>
      <c r="N287" s="47"/>
      <c r="O287" s="47"/>
      <c r="P287" s="47"/>
      <c r="Q287" s="47"/>
      <c r="R287" s="47"/>
      <c r="S287" s="47"/>
      <c r="T287" s="95"/>
      <c r="AT287" s="24" t="s">
        <v>162</v>
      </c>
      <c r="AU287" s="24" t="s">
        <v>82</v>
      </c>
    </row>
    <row r="288" spans="2:51" s="12" customFormat="1" ht="13.5">
      <c r="B288" s="246"/>
      <c r="C288" s="247"/>
      <c r="D288" s="233" t="s">
        <v>164</v>
      </c>
      <c r="E288" s="248" t="s">
        <v>21</v>
      </c>
      <c r="F288" s="249" t="s">
        <v>1418</v>
      </c>
      <c r="G288" s="247"/>
      <c r="H288" s="250">
        <v>2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AT288" s="256" t="s">
        <v>164</v>
      </c>
      <c r="AU288" s="256" t="s">
        <v>82</v>
      </c>
      <c r="AV288" s="12" t="s">
        <v>82</v>
      </c>
      <c r="AW288" s="12" t="s">
        <v>35</v>
      </c>
      <c r="AX288" s="12" t="s">
        <v>80</v>
      </c>
      <c r="AY288" s="256" t="s">
        <v>152</v>
      </c>
    </row>
    <row r="289" spans="2:65" s="1" customFormat="1" ht="16.5" customHeight="1">
      <c r="B289" s="46"/>
      <c r="C289" s="221" t="s">
        <v>366</v>
      </c>
      <c r="D289" s="221" t="s">
        <v>155</v>
      </c>
      <c r="E289" s="222" t="s">
        <v>1516</v>
      </c>
      <c r="F289" s="223" t="s">
        <v>1517</v>
      </c>
      <c r="G289" s="224" t="s">
        <v>1447</v>
      </c>
      <c r="H289" s="225">
        <v>2</v>
      </c>
      <c r="I289" s="226"/>
      <c r="J289" s="227">
        <f>ROUND(I289*H289,2)</f>
        <v>0</v>
      </c>
      <c r="K289" s="223" t="s">
        <v>159</v>
      </c>
      <c r="L289" s="72"/>
      <c r="M289" s="228" t="s">
        <v>21</v>
      </c>
      <c r="N289" s="229" t="s">
        <v>43</v>
      </c>
      <c r="O289" s="47"/>
      <c r="P289" s="230">
        <f>O289*H289</f>
        <v>0</v>
      </c>
      <c r="Q289" s="230">
        <v>0.00185</v>
      </c>
      <c r="R289" s="230">
        <f>Q289*H289</f>
        <v>0.0037</v>
      </c>
      <c r="S289" s="230">
        <v>0</v>
      </c>
      <c r="T289" s="231">
        <f>S289*H289</f>
        <v>0</v>
      </c>
      <c r="AR289" s="24" t="s">
        <v>275</v>
      </c>
      <c r="AT289" s="24" t="s">
        <v>155</v>
      </c>
      <c r="AU289" s="24" t="s">
        <v>82</v>
      </c>
      <c r="AY289" s="24" t="s">
        <v>152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4" t="s">
        <v>80</v>
      </c>
      <c r="BK289" s="232">
        <f>ROUND(I289*H289,2)</f>
        <v>0</v>
      </c>
      <c r="BL289" s="24" t="s">
        <v>275</v>
      </c>
      <c r="BM289" s="24" t="s">
        <v>1016</v>
      </c>
    </row>
    <row r="290" spans="2:47" s="1" customFormat="1" ht="13.5">
      <c r="B290" s="46"/>
      <c r="C290" s="74"/>
      <c r="D290" s="233" t="s">
        <v>162</v>
      </c>
      <c r="E290" s="74"/>
      <c r="F290" s="234" t="s">
        <v>1518</v>
      </c>
      <c r="G290" s="74"/>
      <c r="H290" s="74"/>
      <c r="I290" s="191"/>
      <c r="J290" s="74"/>
      <c r="K290" s="74"/>
      <c r="L290" s="72"/>
      <c r="M290" s="235"/>
      <c r="N290" s="47"/>
      <c r="O290" s="47"/>
      <c r="P290" s="47"/>
      <c r="Q290" s="47"/>
      <c r="R290" s="47"/>
      <c r="S290" s="47"/>
      <c r="T290" s="95"/>
      <c r="AT290" s="24" t="s">
        <v>162</v>
      </c>
      <c r="AU290" s="24" t="s">
        <v>82</v>
      </c>
    </row>
    <row r="291" spans="2:51" s="12" customFormat="1" ht="13.5">
      <c r="B291" s="246"/>
      <c r="C291" s="247"/>
      <c r="D291" s="233" t="s">
        <v>164</v>
      </c>
      <c r="E291" s="248" t="s">
        <v>21</v>
      </c>
      <c r="F291" s="249" t="s">
        <v>1418</v>
      </c>
      <c r="G291" s="247"/>
      <c r="H291" s="250">
        <v>2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AT291" s="256" t="s">
        <v>164</v>
      </c>
      <c r="AU291" s="256" t="s">
        <v>82</v>
      </c>
      <c r="AV291" s="12" t="s">
        <v>82</v>
      </c>
      <c r="AW291" s="12" t="s">
        <v>35</v>
      </c>
      <c r="AX291" s="12" t="s">
        <v>80</v>
      </c>
      <c r="AY291" s="256" t="s">
        <v>152</v>
      </c>
    </row>
    <row r="292" spans="2:65" s="1" customFormat="1" ht="16.5" customHeight="1">
      <c r="B292" s="46"/>
      <c r="C292" s="279" t="s">
        <v>386</v>
      </c>
      <c r="D292" s="279" t="s">
        <v>177</v>
      </c>
      <c r="E292" s="280" t="s">
        <v>1519</v>
      </c>
      <c r="F292" s="281" t="s">
        <v>1520</v>
      </c>
      <c r="G292" s="282" t="s">
        <v>371</v>
      </c>
      <c r="H292" s="283">
        <v>2</v>
      </c>
      <c r="I292" s="284"/>
      <c r="J292" s="285">
        <f>ROUND(I292*H292,2)</f>
        <v>0</v>
      </c>
      <c r="K292" s="281" t="s">
        <v>159</v>
      </c>
      <c r="L292" s="286"/>
      <c r="M292" s="287" t="s">
        <v>21</v>
      </c>
      <c r="N292" s="288" t="s">
        <v>43</v>
      </c>
      <c r="O292" s="47"/>
      <c r="P292" s="230">
        <f>O292*H292</f>
        <v>0</v>
      </c>
      <c r="Q292" s="230">
        <v>0.013</v>
      </c>
      <c r="R292" s="230">
        <f>Q292*H292</f>
        <v>0.026</v>
      </c>
      <c r="S292" s="230">
        <v>0</v>
      </c>
      <c r="T292" s="231">
        <f>S292*H292</f>
        <v>0</v>
      </c>
      <c r="AR292" s="24" t="s">
        <v>431</v>
      </c>
      <c r="AT292" s="24" t="s">
        <v>177</v>
      </c>
      <c r="AU292" s="24" t="s">
        <v>82</v>
      </c>
      <c r="AY292" s="24" t="s">
        <v>152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24" t="s">
        <v>80</v>
      </c>
      <c r="BK292" s="232">
        <f>ROUND(I292*H292,2)</f>
        <v>0</v>
      </c>
      <c r="BL292" s="24" t="s">
        <v>275</v>
      </c>
      <c r="BM292" s="24" t="s">
        <v>1028</v>
      </c>
    </row>
    <row r="293" spans="2:47" s="1" customFormat="1" ht="13.5">
      <c r="B293" s="46"/>
      <c r="C293" s="74"/>
      <c r="D293" s="233" t="s">
        <v>162</v>
      </c>
      <c r="E293" s="74"/>
      <c r="F293" s="234" t="s">
        <v>1521</v>
      </c>
      <c r="G293" s="74"/>
      <c r="H293" s="74"/>
      <c r="I293" s="191"/>
      <c r="J293" s="74"/>
      <c r="K293" s="74"/>
      <c r="L293" s="72"/>
      <c r="M293" s="235"/>
      <c r="N293" s="47"/>
      <c r="O293" s="47"/>
      <c r="P293" s="47"/>
      <c r="Q293" s="47"/>
      <c r="R293" s="47"/>
      <c r="S293" s="47"/>
      <c r="T293" s="95"/>
      <c r="AT293" s="24" t="s">
        <v>162</v>
      </c>
      <c r="AU293" s="24" t="s">
        <v>82</v>
      </c>
    </row>
    <row r="294" spans="2:51" s="12" customFormat="1" ht="13.5">
      <c r="B294" s="246"/>
      <c r="C294" s="247"/>
      <c r="D294" s="233" t="s">
        <v>164</v>
      </c>
      <c r="E294" s="248" t="s">
        <v>21</v>
      </c>
      <c r="F294" s="249" t="s">
        <v>1418</v>
      </c>
      <c r="G294" s="247"/>
      <c r="H294" s="250">
        <v>2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AT294" s="256" t="s">
        <v>164</v>
      </c>
      <c r="AU294" s="256" t="s">
        <v>82</v>
      </c>
      <c r="AV294" s="12" t="s">
        <v>82</v>
      </c>
      <c r="AW294" s="12" t="s">
        <v>35</v>
      </c>
      <c r="AX294" s="12" t="s">
        <v>80</v>
      </c>
      <c r="AY294" s="256" t="s">
        <v>152</v>
      </c>
    </row>
    <row r="295" spans="2:65" s="1" customFormat="1" ht="16.5" customHeight="1">
      <c r="B295" s="46"/>
      <c r="C295" s="221" t="s">
        <v>412</v>
      </c>
      <c r="D295" s="221" t="s">
        <v>155</v>
      </c>
      <c r="E295" s="222" t="s">
        <v>1522</v>
      </c>
      <c r="F295" s="223" t="s">
        <v>1523</v>
      </c>
      <c r="G295" s="224" t="s">
        <v>1447</v>
      </c>
      <c r="H295" s="225">
        <v>1</v>
      </c>
      <c r="I295" s="226"/>
      <c r="J295" s="227">
        <f>ROUND(I295*H295,2)</f>
        <v>0</v>
      </c>
      <c r="K295" s="223" t="s">
        <v>159</v>
      </c>
      <c r="L295" s="72"/>
      <c r="M295" s="228" t="s">
        <v>21</v>
      </c>
      <c r="N295" s="229" t="s">
        <v>43</v>
      </c>
      <c r="O295" s="47"/>
      <c r="P295" s="230">
        <f>O295*H295</f>
        <v>0</v>
      </c>
      <c r="Q295" s="230">
        <v>0</v>
      </c>
      <c r="R295" s="230">
        <f>Q295*H295</f>
        <v>0</v>
      </c>
      <c r="S295" s="230">
        <v>0.0329</v>
      </c>
      <c r="T295" s="231">
        <f>S295*H295</f>
        <v>0.0329</v>
      </c>
      <c r="AR295" s="24" t="s">
        <v>275</v>
      </c>
      <c r="AT295" s="24" t="s">
        <v>155</v>
      </c>
      <c r="AU295" s="24" t="s">
        <v>82</v>
      </c>
      <c r="AY295" s="24" t="s">
        <v>152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80</v>
      </c>
      <c r="BK295" s="232">
        <f>ROUND(I295*H295,2)</f>
        <v>0</v>
      </c>
      <c r="BL295" s="24" t="s">
        <v>275</v>
      </c>
      <c r="BM295" s="24" t="s">
        <v>1037</v>
      </c>
    </row>
    <row r="296" spans="2:47" s="1" customFormat="1" ht="13.5">
      <c r="B296" s="46"/>
      <c r="C296" s="74"/>
      <c r="D296" s="233" t="s">
        <v>162</v>
      </c>
      <c r="E296" s="74"/>
      <c r="F296" s="234" t="s">
        <v>1524</v>
      </c>
      <c r="G296" s="74"/>
      <c r="H296" s="74"/>
      <c r="I296" s="191"/>
      <c r="J296" s="74"/>
      <c r="K296" s="74"/>
      <c r="L296" s="72"/>
      <c r="M296" s="235"/>
      <c r="N296" s="47"/>
      <c r="O296" s="47"/>
      <c r="P296" s="47"/>
      <c r="Q296" s="47"/>
      <c r="R296" s="47"/>
      <c r="S296" s="47"/>
      <c r="T296" s="95"/>
      <c r="AT296" s="24" t="s">
        <v>162</v>
      </c>
      <c r="AU296" s="24" t="s">
        <v>82</v>
      </c>
    </row>
    <row r="297" spans="2:51" s="12" customFormat="1" ht="13.5">
      <c r="B297" s="246"/>
      <c r="C297" s="247"/>
      <c r="D297" s="233" t="s">
        <v>164</v>
      </c>
      <c r="E297" s="248" t="s">
        <v>21</v>
      </c>
      <c r="F297" s="249" t="s">
        <v>1361</v>
      </c>
      <c r="G297" s="247"/>
      <c r="H297" s="250">
        <v>1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AT297" s="256" t="s">
        <v>164</v>
      </c>
      <c r="AU297" s="256" t="s">
        <v>82</v>
      </c>
      <c r="AV297" s="12" t="s">
        <v>82</v>
      </c>
      <c r="AW297" s="12" t="s">
        <v>35</v>
      </c>
      <c r="AX297" s="12" t="s">
        <v>80</v>
      </c>
      <c r="AY297" s="256" t="s">
        <v>152</v>
      </c>
    </row>
    <row r="298" spans="2:65" s="1" customFormat="1" ht="16.5" customHeight="1">
      <c r="B298" s="46"/>
      <c r="C298" s="221" t="s">
        <v>680</v>
      </c>
      <c r="D298" s="221" t="s">
        <v>155</v>
      </c>
      <c r="E298" s="222" t="s">
        <v>1525</v>
      </c>
      <c r="F298" s="223" t="s">
        <v>1526</v>
      </c>
      <c r="G298" s="224" t="s">
        <v>1447</v>
      </c>
      <c r="H298" s="225">
        <v>1</v>
      </c>
      <c r="I298" s="226"/>
      <c r="J298" s="227">
        <f>ROUND(I298*H298,2)</f>
        <v>0</v>
      </c>
      <c r="K298" s="223" t="s">
        <v>159</v>
      </c>
      <c r="L298" s="72"/>
      <c r="M298" s="228" t="s">
        <v>21</v>
      </c>
      <c r="N298" s="229" t="s">
        <v>43</v>
      </c>
      <c r="O298" s="47"/>
      <c r="P298" s="230">
        <f>O298*H298</f>
        <v>0</v>
      </c>
      <c r="Q298" s="230">
        <v>0.00199</v>
      </c>
      <c r="R298" s="230">
        <f>Q298*H298</f>
        <v>0.00199</v>
      </c>
      <c r="S298" s="230">
        <v>0</v>
      </c>
      <c r="T298" s="231">
        <f>S298*H298</f>
        <v>0</v>
      </c>
      <c r="AR298" s="24" t="s">
        <v>275</v>
      </c>
      <c r="AT298" s="24" t="s">
        <v>155</v>
      </c>
      <c r="AU298" s="24" t="s">
        <v>82</v>
      </c>
      <c r="AY298" s="24" t="s">
        <v>152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80</v>
      </c>
      <c r="BK298" s="232">
        <f>ROUND(I298*H298,2)</f>
        <v>0</v>
      </c>
      <c r="BL298" s="24" t="s">
        <v>275</v>
      </c>
      <c r="BM298" s="24" t="s">
        <v>1047</v>
      </c>
    </row>
    <row r="299" spans="2:47" s="1" customFormat="1" ht="13.5">
      <c r="B299" s="46"/>
      <c r="C299" s="74"/>
      <c r="D299" s="233" t="s">
        <v>162</v>
      </c>
      <c r="E299" s="74"/>
      <c r="F299" s="234" t="s">
        <v>1527</v>
      </c>
      <c r="G299" s="74"/>
      <c r="H299" s="74"/>
      <c r="I299" s="191"/>
      <c r="J299" s="74"/>
      <c r="K299" s="74"/>
      <c r="L299" s="72"/>
      <c r="M299" s="235"/>
      <c r="N299" s="47"/>
      <c r="O299" s="47"/>
      <c r="P299" s="47"/>
      <c r="Q299" s="47"/>
      <c r="R299" s="47"/>
      <c r="S299" s="47"/>
      <c r="T299" s="95"/>
      <c r="AT299" s="24" t="s">
        <v>162</v>
      </c>
      <c r="AU299" s="24" t="s">
        <v>82</v>
      </c>
    </row>
    <row r="300" spans="2:51" s="12" customFormat="1" ht="13.5">
      <c r="B300" s="246"/>
      <c r="C300" s="247"/>
      <c r="D300" s="233" t="s">
        <v>164</v>
      </c>
      <c r="E300" s="248" t="s">
        <v>21</v>
      </c>
      <c r="F300" s="249" t="s">
        <v>1361</v>
      </c>
      <c r="G300" s="247"/>
      <c r="H300" s="250">
        <v>1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AT300" s="256" t="s">
        <v>164</v>
      </c>
      <c r="AU300" s="256" t="s">
        <v>82</v>
      </c>
      <c r="AV300" s="12" t="s">
        <v>82</v>
      </c>
      <c r="AW300" s="12" t="s">
        <v>35</v>
      </c>
      <c r="AX300" s="12" t="s">
        <v>80</v>
      </c>
      <c r="AY300" s="256" t="s">
        <v>152</v>
      </c>
    </row>
    <row r="301" spans="2:65" s="1" customFormat="1" ht="16.5" customHeight="1">
      <c r="B301" s="46"/>
      <c r="C301" s="279" t="s">
        <v>685</v>
      </c>
      <c r="D301" s="279" t="s">
        <v>177</v>
      </c>
      <c r="E301" s="280" t="s">
        <v>1528</v>
      </c>
      <c r="F301" s="281" t="s">
        <v>1529</v>
      </c>
      <c r="G301" s="282" t="s">
        <v>371</v>
      </c>
      <c r="H301" s="283">
        <v>1</v>
      </c>
      <c r="I301" s="284"/>
      <c r="J301" s="285">
        <f>ROUND(I301*H301,2)</f>
        <v>0</v>
      </c>
      <c r="K301" s="281" t="s">
        <v>159</v>
      </c>
      <c r="L301" s="286"/>
      <c r="M301" s="287" t="s">
        <v>21</v>
      </c>
      <c r="N301" s="288" t="s">
        <v>43</v>
      </c>
      <c r="O301" s="47"/>
      <c r="P301" s="230">
        <f>O301*H301</f>
        <v>0</v>
      </c>
      <c r="Q301" s="230">
        <v>0.047</v>
      </c>
      <c r="R301" s="230">
        <f>Q301*H301</f>
        <v>0.047</v>
      </c>
      <c r="S301" s="230">
        <v>0</v>
      </c>
      <c r="T301" s="231">
        <f>S301*H301</f>
        <v>0</v>
      </c>
      <c r="AR301" s="24" t="s">
        <v>431</v>
      </c>
      <c r="AT301" s="24" t="s">
        <v>177</v>
      </c>
      <c r="AU301" s="24" t="s">
        <v>82</v>
      </c>
      <c r="AY301" s="24" t="s">
        <v>152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80</v>
      </c>
      <c r="BK301" s="232">
        <f>ROUND(I301*H301,2)</f>
        <v>0</v>
      </c>
      <c r="BL301" s="24" t="s">
        <v>275</v>
      </c>
      <c r="BM301" s="24" t="s">
        <v>1060</v>
      </c>
    </row>
    <row r="302" spans="2:47" s="1" customFormat="1" ht="13.5">
      <c r="B302" s="46"/>
      <c r="C302" s="74"/>
      <c r="D302" s="233" t="s">
        <v>162</v>
      </c>
      <c r="E302" s="74"/>
      <c r="F302" s="234" t="s">
        <v>1530</v>
      </c>
      <c r="G302" s="74"/>
      <c r="H302" s="74"/>
      <c r="I302" s="191"/>
      <c r="J302" s="74"/>
      <c r="K302" s="74"/>
      <c r="L302" s="72"/>
      <c r="M302" s="235"/>
      <c r="N302" s="47"/>
      <c r="O302" s="47"/>
      <c r="P302" s="47"/>
      <c r="Q302" s="47"/>
      <c r="R302" s="47"/>
      <c r="S302" s="47"/>
      <c r="T302" s="95"/>
      <c r="AT302" s="24" t="s">
        <v>162</v>
      </c>
      <c r="AU302" s="24" t="s">
        <v>82</v>
      </c>
    </row>
    <row r="303" spans="2:47" s="1" customFormat="1" ht="13.5">
      <c r="B303" s="46"/>
      <c r="C303" s="74"/>
      <c r="D303" s="233" t="s">
        <v>182</v>
      </c>
      <c r="E303" s="74"/>
      <c r="F303" s="289" t="s">
        <v>1531</v>
      </c>
      <c r="G303" s="74"/>
      <c r="H303" s="74"/>
      <c r="I303" s="191"/>
      <c r="J303" s="74"/>
      <c r="K303" s="74"/>
      <c r="L303" s="72"/>
      <c r="M303" s="235"/>
      <c r="N303" s="47"/>
      <c r="O303" s="47"/>
      <c r="P303" s="47"/>
      <c r="Q303" s="47"/>
      <c r="R303" s="47"/>
      <c r="S303" s="47"/>
      <c r="T303" s="95"/>
      <c r="AT303" s="24" t="s">
        <v>182</v>
      </c>
      <c r="AU303" s="24" t="s">
        <v>82</v>
      </c>
    </row>
    <row r="304" spans="2:51" s="12" customFormat="1" ht="13.5">
      <c r="B304" s="246"/>
      <c r="C304" s="247"/>
      <c r="D304" s="233" t="s">
        <v>164</v>
      </c>
      <c r="E304" s="248" t="s">
        <v>21</v>
      </c>
      <c r="F304" s="249" t="s">
        <v>1361</v>
      </c>
      <c r="G304" s="247"/>
      <c r="H304" s="250">
        <v>1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AT304" s="256" t="s">
        <v>164</v>
      </c>
      <c r="AU304" s="256" t="s">
        <v>82</v>
      </c>
      <c r="AV304" s="12" t="s">
        <v>82</v>
      </c>
      <c r="AW304" s="12" t="s">
        <v>35</v>
      </c>
      <c r="AX304" s="12" t="s">
        <v>80</v>
      </c>
      <c r="AY304" s="256" t="s">
        <v>152</v>
      </c>
    </row>
    <row r="305" spans="2:65" s="1" customFormat="1" ht="16.5" customHeight="1">
      <c r="B305" s="46"/>
      <c r="C305" s="279" t="s">
        <v>690</v>
      </c>
      <c r="D305" s="279" t="s">
        <v>177</v>
      </c>
      <c r="E305" s="280" t="s">
        <v>1532</v>
      </c>
      <c r="F305" s="281" t="s">
        <v>1533</v>
      </c>
      <c r="G305" s="282" t="s">
        <v>371</v>
      </c>
      <c r="H305" s="283">
        <v>2</v>
      </c>
      <c r="I305" s="284"/>
      <c r="J305" s="285">
        <f>ROUND(I305*H305,2)</f>
        <v>0</v>
      </c>
      <c r="K305" s="281" t="s">
        <v>21</v>
      </c>
      <c r="L305" s="286"/>
      <c r="M305" s="287" t="s">
        <v>21</v>
      </c>
      <c r="N305" s="288" t="s">
        <v>43</v>
      </c>
      <c r="O305" s="47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4" t="s">
        <v>431</v>
      </c>
      <c r="AT305" s="24" t="s">
        <v>177</v>
      </c>
      <c r="AU305" s="24" t="s">
        <v>82</v>
      </c>
      <c r="AY305" s="24" t="s">
        <v>152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4" t="s">
        <v>80</v>
      </c>
      <c r="BK305" s="232">
        <f>ROUND(I305*H305,2)</f>
        <v>0</v>
      </c>
      <c r="BL305" s="24" t="s">
        <v>275</v>
      </c>
      <c r="BM305" s="24" t="s">
        <v>1072</v>
      </c>
    </row>
    <row r="306" spans="2:47" s="1" customFormat="1" ht="13.5">
      <c r="B306" s="46"/>
      <c r="C306" s="74"/>
      <c r="D306" s="233" t="s">
        <v>162</v>
      </c>
      <c r="E306" s="74"/>
      <c r="F306" s="234" t="s">
        <v>1533</v>
      </c>
      <c r="G306" s="74"/>
      <c r="H306" s="74"/>
      <c r="I306" s="191"/>
      <c r="J306" s="74"/>
      <c r="K306" s="74"/>
      <c r="L306" s="72"/>
      <c r="M306" s="235"/>
      <c r="N306" s="47"/>
      <c r="O306" s="47"/>
      <c r="P306" s="47"/>
      <c r="Q306" s="47"/>
      <c r="R306" s="47"/>
      <c r="S306" s="47"/>
      <c r="T306" s="95"/>
      <c r="AT306" s="24" t="s">
        <v>162</v>
      </c>
      <c r="AU306" s="24" t="s">
        <v>82</v>
      </c>
    </row>
    <row r="307" spans="2:51" s="12" customFormat="1" ht="13.5">
      <c r="B307" s="246"/>
      <c r="C307" s="247"/>
      <c r="D307" s="233" t="s">
        <v>164</v>
      </c>
      <c r="E307" s="248" t="s">
        <v>21</v>
      </c>
      <c r="F307" s="249" t="s">
        <v>1418</v>
      </c>
      <c r="G307" s="247"/>
      <c r="H307" s="250">
        <v>2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AT307" s="256" t="s">
        <v>164</v>
      </c>
      <c r="AU307" s="256" t="s">
        <v>82</v>
      </c>
      <c r="AV307" s="12" t="s">
        <v>82</v>
      </c>
      <c r="AW307" s="12" t="s">
        <v>35</v>
      </c>
      <c r="AX307" s="12" t="s">
        <v>80</v>
      </c>
      <c r="AY307" s="256" t="s">
        <v>152</v>
      </c>
    </row>
    <row r="308" spans="2:65" s="1" customFormat="1" ht="16.5" customHeight="1">
      <c r="B308" s="46"/>
      <c r="C308" s="279" t="s">
        <v>695</v>
      </c>
      <c r="D308" s="279" t="s">
        <v>177</v>
      </c>
      <c r="E308" s="280" t="s">
        <v>1534</v>
      </c>
      <c r="F308" s="281" t="s">
        <v>1535</v>
      </c>
      <c r="G308" s="282" t="s">
        <v>371</v>
      </c>
      <c r="H308" s="283">
        <v>1</v>
      </c>
      <c r="I308" s="284"/>
      <c r="J308" s="285">
        <f>ROUND(I308*H308,2)</f>
        <v>0</v>
      </c>
      <c r="K308" s="281" t="s">
        <v>159</v>
      </c>
      <c r="L308" s="286"/>
      <c r="M308" s="287" t="s">
        <v>21</v>
      </c>
      <c r="N308" s="288" t="s">
        <v>43</v>
      </c>
      <c r="O308" s="47"/>
      <c r="P308" s="230">
        <f>O308*H308</f>
        <v>0</v>
      </c>
      <c r="Q308" s="230">
        <v>0.0025</v>
      </c>
      <c r="R308" s="230">
        <f>Q308*H308</f>
        <v>0.0025</v>
      </c>
      <c r="S308" s="230">
        <v>0</v>
      </c>
      <c r="T308" s="231">
        <f>S308*H308</f>
        <v>0</v>
      </c>
      <c r="AR308" s="24" t="s">
        <v>431</v>
      </c>
      <c r="AT308" s="24" t="s">
        <v>177</v>
      </c>
      <c r="AU308" s="24" t="s">
        <v>82</v>
      </c>
      <c r="AY308" s="24" t="s">
        <v>152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4" t="s">
        <v>80</v>
      </c>
      <c r="BK308" s="232">
        <f>ROUND(I308*H308,2)</f>
        <v>0</v>
      </c>
      <c r="BL308" s="24" t="s">
        <v>275</v>
      </c>
      <c r="BM308" s="24" t="s">
        <v>1084</v>
      </c>
    </row>
    <row r="309" spans="2:47" s="1" customFormat="1" ht="13.5">
      <c r="B309" s="46"/>
      <c r="C309" s="74"/>
      <c r="D309" s="233" t="s">
        <v>162</v>
      </c>
      <c r="E309" s="74"/>
      <c r="F309" s="234" t="s">
        <v>1536</v>
      </c>
      <c r="G309" s="74"/>
      <c r="H309" s="74"/>
      <c r="I309" s="191"/>
      <c r="J309" s="74"/>
      <c r="K309" s="74"/>
      <c r="L309" s="72"/>
      <c r="M309" s="235"/>
      <c r="N309" s="47"/>
      <c r="O309" s="47"/>
      <c r="P309" s="47"/>
      <c r="Q309" s="47"/>
      <c r="R309" s="47"/>
      <c r="S309" s="47"/>
      <c r="T309" s="95"/>
      <c r="AT309" s="24" t="s">
        <v>162</v>
      </c>
      <c r="AU309" s="24" t="s">
        <v>82</v>
      </c>
    </row>
    <row r="310" spans="2:51" s="12" customFormat="1" ht="13.5">
      <c r="B310" s="246"/>
      <c r="C310" s="247"/>
      <c r="D310" s="233" t="s">
        <v>164</v>
      </c>
      <c r="E310" s="248" t="s">
        <v>21</v>
      </c>
      <c r="F310" s="249" t="s">
        <v>1361</v>
      </c>
      <c r="G310" s="247"/>
      <c r="H310" s="250">
        <v>1</v>
      </c>
      <c r="I310" s="251"/>
      <c r="J310" s="247"/>
      <c r="K310" s="247"/>
      <c r="L310" s="252"/>
      <c r="M310" s="253"/>
      <c r="N310" s="254"/>
      <c r="O310" s="254"/>
      <c r="P310" s="254"/>
      <c r="Q310" s="254"/>
      <c r="R310" s="254"/>
      <c r="S310" s="254"/>
      <c r="T310" s="255"/>
      <c r="AT310" s="256" t="s">
        <v>164</v>
      </c>
      <c r="AU310" s="256" t="s">
        <v>82</v>
      </c>
      <c r="AV310" s="12" t="s">
        <v>82</v>
      </c>
      <c r="AW310" s="12" t="s">
        <v>35</v>
      </c>
      <c r="AX310" s="12" t="s">
        <v>80</v>
      </c>
      <c r="AY310" s="256" t="s">
        <v>152</v>
      </c>
    </row>
    <row r="311" spans="2:65" s="1" customFormat="1" ht="16.5" customHeight="1">
      <c r="B311" s="46"/>
      <c r="C311" s="221" t="s">
        <v>707</v>
      </c>
      <c r="D311" s="221" t="s">
        <v>155</v>
      </c>
      <c r="E311" s="222" t="s">
        <v>1537</v>
      </c>
      <c r="F311" s="223" t="s">
        <v>1538</v>
      </c>
      <c r="G311" s="224" t="s">
        <v>1447</v>
      </c>
      <c r="H311" s="225">
        <v>5</v>
      </c>
      <c r="I311" s="226"/>
      <c r="J311" s="227">
        <f>ROUND(I311*H311,2)</f>
        <v>0</v>
      </c>
      <c r="K311" s="223" t="s">
        <v>159</v>
      </c>
      <c r="L311" s="72"/>
      <c r="M311" s="228" t="s">
        <v>21</v>
      </c>
      <c r="N311" s="229" t="s">
        <v>43</v>
      </c>
      <c r="O311" s="47"/>
      <c r="P311" s="230">
        <f>O311*H311</f>
        <v>0</v>
      </c>
      <c r="Q311" s="230">
        <v>0</v>
      </c>
      <c r="R311" s="230">
        <f>Q311*H311</f>
        <v>0</v>
      </c>
      <c r="S311" s="230">
        <v>0.0245</v>
      </c>
      <c r="T311" s="231">
        <f>S311*H311</f>
        <v>0.1225</v>
      </c>
      <c r="AR311" s="24" t="s">
        <v>275</v>
      </c>
      <c r="AT311" s="24" t="s">
        <v>155</v>
      </c>
      <c r="AU311" s="24" t="s">
        <v>82</v>
      </c>
      <c r="AY311" s="24" t="s">
        <v>152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4" t="s">
        <v>80</v>
      </c>
      <c r="BK311" s="232">
        <f>ROUND(I311*H311,2)</f>
        <v>0</v>
      </c>
      <c r="BL311" s="24" t="s">
        <v>275</v>
      </c>
      <c r="BM311" s="24" t="s">
        <v>1093</v>
      </c>
    </row>
    <row r="312" spans="2:47" s="1" customFormat="1" ht="13.5">
      <c r="B312" s="46"/>
      <c r="C312" s="74"/>
      <c r="D312" s="233" t="s">
        <v>162</v>
      </c>
      <c r="E312" s="74"/>
      <c r="F312" s="234" t="s">
        <v>1539</v>
      </c>
      <c r="G312" s="74"/>
      <c r="H312" s="74"/>
      <c r="I312" s="191"/>
      <c r="J312" s="74"/>
      <c r="K312" s="74"/>
      <c r="L312" s="72"/>
      <c r="M312" s="235"/>
      <c r="N312" s="47"/>
      <c r="O312" s="47"/>
      <c r="P312" s="47"/>
      <c r="Q312" s="47"/>
      <c r="R312" s="47"/>
      <c r="S312" s="47"/>
      <c r="T312" s="95"/>
      <c r="AT312" s="24" t="s">
        <v>162</v>
      </c>
      <c r="AU312" s="24" t="s">
        <v>82</v>
      </c>
    </row>
    <row r="313" spans="2:51" s="12" customFormat="1" ht="13.5">
      <c r="B313" s="246"/>
      <c r="C313" s="247"/>
      <c r="D313" s="233" t="s">
        <v>164</v>
      </c>
      <c r="E313" s="248" t="s">
        <v>21</v>
      </c>
      <c r="F313" s="249" t="s">
        <v>1540</v>
      </c>
      <c r="G313" s="247"/>
      <c r="H313" s="250">
        <v>5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AT313" s="256" t="s">
        <v>164</v>
      </c>
      <c r="AU313" s="256" t="s">
        <v>82</v>
      </c>
      <c r="AV313" s="12" t="s">
        <v>82</v>
      </c>
      <c r="AW313" s="12" t="s">
        <v>35</v>
      </c>
      <c r="AX313" s="12" t="s">
        <v>80</v>
      </c>
      <c r="AY313" s="256" t="s">
        <v>152</v>
      </c>
    </row>
    <row r="314" spans="2:65" s="1" customFormat="1" ht="16.5" customHeight="1">
      <c r="B314" s="46"/>
      <c r="C314" s="221" t="s">
        <v>712</v>
      </c>
      <c r="D314" s="221" t="s">
        <v>155</v>
      </c>
      <c r="E314" s="222" t="s">
        <v>1541</v>
      </c>
      <c r="F314" s="223" t="s">
        <v>1542</v>
      </c>
      <c r="G314" s="224" t="s">
        <v>1447</v>
      </c>
      <c r="H314" s="225">
        <v>8</v>
      </c>
      <c r="I314" s="226"/>
      <c r="J314" s="227">
        <f>ROUND(I314*H314,2)</f>
        <v>0</v>
      </c>
      <c r="K314" s="223" t="s">
        <v>159</v>
      </c>
      <c r="L314" s="72"/>
      <c r="M314" s="228" t="s">
        <v>21</v>
      </c>
      <c r="N314" s="229" t="s">
        <v>43</v>
      </c>
      <c r="O314" s="47"/>
      <c r="P314" s="230">
        <f>O314*H314</f>
        <v>0</v>
      </c>
      <c r="Q314" s="230">
        <v>0.00072</v>
      </c>
      <c r="R314" s="230">
        <f>Q314*H314</f>
        <v>0.00576</v>
      </c>
      <c r="S314" s="230">
        <v>0</v>
      </c>
      <c r="T314" s="231">
        <f>S314*H314</f>
        <v>0</v>
      </c>
      <c r="AR314" s="24" t="s">
        <v>275</v>
      </c>
      <c r="AT314" s="24" t="s">
        <v>155</v>
      </c>
      <c r="AU314" s="24" t="s">
        <v>82</v>
      </c>
      <c r="AY314" s="24" t="s">
        <v>152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24" t="s">
        <v>80</v>
      </c>
      <c r="BK314" s="232">
        <f>ROUND(I314*H314,2)</f>
        <v>0</v>
      </c>
      <c r="BL314" s="24" t="s">
        <v>275</v>
      </c>
      <c r="BM314" s="24" t="s">
        <v>1101</v>
      </c>
    </row>
    <row r="315" spans="2:47" s="1" customFormat="1" ht="13.5">
      <c r="B315" s="46"/>
      <c r="C315" s="74"/>
      <c r="D315" s="233" t="s">
        <v>162</v>
      </c>
      <c r="E315" s="74"/>
      <c r="F315" s="234" t="s">
        <v>1542</v>
      </c>
      <c r="G315" s="74"/>
      <c r="H315" s="74"/>
      <c r="I315" s="191"/>
      <c r="J315" s="74"/>
      <c r="K315" s="74"/>
      <c r="L315" s="72"/>
      <c r="M315" s="235"/>
      <c r="N315" s="47"/>
      <c r="O315" s="47"/>
      <c r="P315" s="47"/>
      <c r="Q315" s="47"/>
      <c r="R315" s="47"/>
      <c r="S315" s="47"/>
      <c r="T315" s="95"/>
      <c r="AT315" s="24" t="s">
        <v>162</v>
      </c>
      <c r="AU315" s="24" t="s">
        <v>82</v>
      </c>
    </row>
    <row r="316" spans="2:51" s="12" customFormat="1" ht="13.5">
      <c r="B316" s="246"/>
      <c r="C316" s="247"/>
      <c r="D316" s="233" t="s">
        <v>164</v>
      </c>
      <c r="E316" s="248" t="s">
        <v>21</v>
      </c>
      <c r="F316" s="249" t="s">
        <v>1345</v>
      </c>
      <c r="G316" s="247"/>
      <c r="H316" s="250">
        <v>8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AT316" s="256" t="s">
        <v>164</v>
      </c>
      <c r="AU316" s="256" t="s">
        <v>82</v>
      </c>
      <c r="AV316" s="12" t="s">
        <v>82</v>
      </c>
      <c r="AW316" s="12" t="s">
        <v>35</v>
      </c>
      <c r="AX316" s="12" t="s">
        <v>80</v>
      </c>
      <c r="AY316" s="256" t="s">
        <v>152</v>
      </c>
    </row>
    <row r="317" spans="2:65" s="1" customFormat="1" ht="25.5" customHeight="1">
      <c r="B317" s="46"/>
      <c r="C317" s="279" t="s">
        <v>719</v>
      </c>
      <c r="D317" s="279" t="s">
        <v>177</v>
      </c>
      <c r="E317" s="280" t="s">
        <v>1543</v>
      </c>
      <c r="F317" s="281" t="s">
        <v>1544</v>
      </c>
      <c r="G317" s="282" t="s">
        <v>371</v>
      </c>
      <c r="H317" s="283">
        <v>9</v>
      </c>
      <c r="I317" s="284"/>
      <c r="J317" s="285">
        <f>ROUND(I317*H317,2)</f>
        <v>0</v>
      </c>
      <c r="K317" s="281" t="s">
        <v>159</v>
      </c>
      <c r="L317" s="286"/>
      <c r="M317" s="287" t="s">
        <v>21</v>
      </c>
      <c r="N317" s="288" t="s">
        <v>43</v>
      </c>
      <c r="O317" s="47"/>
      <c r="P317" s="230">
        <f>O317*H317</f>
        <v>0</v>
      </c>
      <c r="Q317" s="230">
        <v>0.00348</v>
      </c>
      <c r="R317" s="230">
        <f>Q317*H317</f>
        <v>0.03132</v>
      </c>
      <c r="S317" s="230">
        <v>0</v>
      </c>
      <c r="T317" s="231">
        <f>S317*H317</f>
        <v>0</v>
      </c>
      <c r="AR317" s="24" t="s">
        <v>431</v>
      </c>
      <c r="AT317" s="24" t="s">
        <v>177</v>
      </c>
      <c r="AU317" s="24" t="s">
        <v>82</v>
      </c>
      <c r="AY317" s="24" t="s">
        <v>152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4" t="s">
        <v>80</v>
      </c>
      <c r="BK317" s="232">
        <f>ROUND(I317*H317,2)</f>
        <v>0</v>
      </c>
      <c r="BL317" s="24" t="s">
        <v>275</v>
      </c>
      <c r="BM317" s="24" t="s">
        <v>1113</v>
      </c>
    </row>
    <row r="318" spans="2:47" s="1" customFormat="1" ht="13.5">
      <c r="B318" s="46"/>
      <c r="C318" s="74"/>
      <c r="D318" s="233" t="s">
        <v>162</v>
      </c>
      <c r="E318" s="74"/>
      <c r="F318" s="234" t="s">
        <v>1545</v>
      </c>
      <c r="G318" s="74"/>
      <c r="H318" s="74"/>
      <c r="I318" s="191"/>
      <c r="J318" s="74"/>
      <c r="K318" s="74"/>
      <c r="L318" s="72"/>
      <c r="M318" s="235"/>
      <c r="N318" s="47"/>
      <c r="O318" s="47"/>
      <c r="P318" s="47"/>
      <c r="Q318" s="47"/>
      <c r="R318" s="47"/>
      <c r="S318" s="47"/>
      <c r="T318" s="95"/>
      <c r="AT318" s="24" t="s">
        <v>162</v>
      </c>
      <c r="AU318" s="24" t="s">
        <v>82</v>
      </c>
    </row>
    <row r="319" spans="2:51" s="12" customFormat="1" ht="13.5">
      <c r="B319" s="246"/>
      <c r="C319" s="247"/>
      <c r="D319" s="233" t="s">
        <v>164</v>
      </c>
      <c r="E319" s="248" t="s">
        <v>21</v>
      </c>
      <c r="F319" s="249" t="s">
        <v>1546</v>
      </c>
      <c r="G319" s="247"/>
      <c r="H319" s="250">
        <v>9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AT319" s="256" t="s">
        <v>164</v>
      </c>
      <c r="AU319" s="256" t="s">
        <v>82</v>
      </c>
      <c r="AV319" s="12" t="s">
        <v>82</v>
      </c>
      <c r="AW319" s="12" t="s">
        <v>35</v>
      </c>
      <c r="AX319" s="12" t="s">
        <v>80</v>
      </c>
      <c r="AY319" s="256" t="s">
        <v>152</v>
      </c>
    </row>
    <row r="320" spans="2:65" s="1" customFormat="1" ht="16.5" customHeight="1">
      <c r="B320" s="46"/>
      <c r="C320" s="221" t="s">
        <v>727</v>
      </c>
      <c r="D320" s="221" t="s">
        <v>155</v>
      </c>
      <c r="E320" s="222" t="s">
        <v>1547</v>
      </c>
      <c r="F320" s="223" t="s">
        <v>1548</v>
      </c>
      <c r="G320" s="224" t="s">
        <v>1447</v>
      </c>
      <c r="H320" s="225">
        <v>2</v>
      </c>
      <c r="I320" s="226"/>
      <c r="J320" s="227">
        <f>ROUND(I320*H320,2)</f>
        <v>0</v>
      </c>
      <c r="K320" s="223" t="s">
        <v>159</v>
      </c>
      <c r="L320" s="72"/>
      <c r="M320" s="228" t="s">
        <v>21</v>
      </c>
      <c r="N320" s="229" t="s">
        <v>43</v>
      </c>
      <c r="O320" s="47"/>
      <c r="P320" s="230">
        <f>O320*H320</f>
        <v>0</v>
      </c>
      <c r="Q320" s="230">
        <v>0.003</v>
      </c>
      <c r="R320" s="230">
        <f>Q320*H320</f>
        <v>0.006</v>
      </c>
      <c r="S320" s="230">
        <v>0</v>
      </c>
      <c r="T320" s="231">
        <f>S320*H320</f>
        <v>0</v>
      </c>
      <c r="AR320" s="24" t="s">
        <v>275</v>
      </c>
      <c r="AT320" s="24" t="s">
        <v>155</v>
      </c>
      <c r="AU320" s="24" t="s">
        <v>82</v>
      </c>
      <c r="AY320" s="24" t="s">
        <v>152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24" t="s">
        <v>80</v>
      </c>
      <c r="BK320" s="232">
        <f>ROUND(I320*H320,2)</f>
        <v>0</v>
      </c>
      <c r="BL320" s="24" t="s">
        <v>275</v>
      </c>
      <c r="BM320" s="24" t="s">
        <v>1123</v>
      </c>
    </row>
    <row r="321" spans="2:47" s="1" customFormat="1" ht="13.5">
      <c r="B321" s="46"/>
      <c r="C321" s="74"/>
      <c r="D321" s="233" t="s">
        <v>162</v>
      </c>
      <c r="E321" s="74"/>
      <c r="F321" s="234" t="s">
        <v>1548</v>
      </c>
      <c r="G321" s="74"/>
      <c r="H321" s="74"/>
      <c r="I321" s="191"/>
      <c r="J321" s="74"/>
      <c r="K321" s="74"/>
      <c r="L321" s="72"/>
      <c r="M321" s="235"/>
      <c r="N321" s="47"/>
      <c r="O321" s="47"/>
      <c r="P321" s="47"/>
      <c r="Q321" s="47"/>
      <c r="R321" s="47"/>
      <c r="S321" s="47"/>
      <c r="T321" s="95"/>
      <c r="AT321" s="24" t="s">
        <v>162</v>
      </c>
      <c r="AU321" s="24" t="s">
        <v>82</v>
      </c>
    </row>
    <row r="322" spans="2:51" s="12" customFormat="1" ht="13.5">
      <c r="B322" s="246"/>
      <c r="C322" s="247"/>
      <c r="D322" s="233" t="s">
        <v>164</v>
      </c>
      <c r="E322" s="248" t="s">
        <v>21</v>
      </c>
      <c r="F322" s="249" t="s">
        <v>1418</v>
      </c>
      <c r="G322" s="247"/>
      <c r="H322" s="250">
        <v>2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AT322" s="256" t="s">
        <v>164</v>
      </c>
      <c r="AU322" s="256" t="s">
        <v>82</v>
      </c>
      <c r="AV322" s="12" t="s">
        <v>82</v>
      </c>
      <c r="AW322" s="12" t="s">
        <v>35</v>
      </c>
      <c r="AX322" s="12" t="s">
        <v>80</v>
      </c>
      <c r="AY322" s="256" t="s">
        <v>152</v>
      </c>
    </row>
    <row r="323" spans="2:65" s="1" customFormat="1" ht="25.5" customHeight="1">
      <c r="B323" s="46"/>
      <c r="C323" s="221" t="s">
        <v>732</v>
      </c>
      <c r="D323" s="221" t="s">
        <v>155</v>
      </c>
      <c r="E323" s="222" t="s">
        <v>1549</v>
      </c>
      <c r="F323" s="223" t="s">
        <v>1550</v>
      </c>
      <c r="G323" s="224" t="s">
        <v>1447</v>
      </c>
      <c r="H323" s="225">
        <v>3</v>
      </c>
      <c r="I323" s="226"/>
      <c r="J323" s="227">
        <f>ROUND(I323*H323,2)</f>
        <v>0</v>
      </c>
      <c r="K323" s="223" t="s">
        <v>159</v>
      </c>
      <c r="L323" s="72"/>
      <c r="M323" s="228" t="s">
        <v>21</v>
      </c>
      <c r="N323" s="229" t="s">
        <v>43</v>
      </c>
      <c r="O323" s="47"/>
      <c r="P323" s="230">
        <f>O323*H323</f>
        <v>0</v>
      </c>
      <c r="Q323" s="230">
        <v>0.00494</v>
      </c>
      <c r="R323" s="230">
        <f>Q323*H323</f>
        <v>0.01482</v>
      </c>
      <c r="S323" s="230">
        <v>0</v>
      </c>
      <c r="T323" s="231">
        <f>S323*H323</f>
        <v>0</v>
      </c>
      <c r="AR323" s="24" t="s">
        <v>275</v>
      </c>
      <c r="AT323" s="24" t="s">
        <v>155</v>
      </c>
      <c r="AU323" s="24" t="s">
        <v>82</v>
      </c>
      <c r="AY323" s="24" t="s">
        <v>152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24" t="s">
        <v>80</v>
      </c>
      <c r="BK323" s="232">
        <f>ROUND(I323*H323,2)</f>
        <v>0</v>
      </c>
      <c r="BL323" s="24" t="s">
        <v>275</v>
      </c>
      <c r="BM323" s="24" t="s">
        <v>1133</v>
      </c>
    </row>
    <row r="324" spans="2:47" s="1" customFormat="1" ht="13.5">
      <c r="B324" s="46"/>
      <c r="C324" s="74"/>
      <c r="D324" s="233" t="s">
        <v>162</v>
      </c>
      <c r="E324" s="74"/>
      <c r="F324" s="234" t="s">
        <v>1551</v>
      </c>
      <c r="G324" s="74"/>
      <c r="H324" s="74"/>
      <c r="I324" s="191"/>
      <c r="J324" s="74"/>
      <c r="K324" s="74"/>
      <c r="L324" s="72"/>
      <c r="M324" s="235"/>
      <c r="N324" s="47"/>
      <c r="O324" s="47"/>
      <c r="P324" s="47"/>
      <c r="Q324" s="47"/>
      <c r="R324" s="47"/>
      <c r="S324" s="47"/>
      <c r="T324" s="95"/>
      <c r="AT324" s="24" t="s">
        <v>162</v>
      </c>
      <c r="AU324" s="24" t="s">
        <v>82</v>
      </c>
    </row>
    <row r="325" spans="2:51" s="12" customFormat="1" ht="13.5">
      <c r="B325" s="246"/>
      <c r="C325" s="247"/>
      <c r="D325" s="233" t="s">
        <v>164</v>
      </c>
      <c r="E325" s="248" t="s">
        <v>21</v>
      </c>
      <c r="F325" s="249" t="s">
        <v>1552</v>
      </c>
      <c r="G325" s="247"/>
      <c r="H325" s="250">
        <v>3</v>
      </c>
      <c r="I325" s="251"/>
      <c r="J325" s="247"/>
      <c r="K325" s="247"/>
      <c r="L325" s="252"/>
      <c r="M325" s="253"/>
      <c r="N325" s="254"/>
      <c r="O325" s="254"/>
      <c r="P325" s="254"/>
      <c r="Q325" s="254"/>
      <c r="R325" s="254"/>
      <c r="S325" s="254"/>
      <c r="T325" s="255"/>
      <c r="AT325" s="256" t="s">
        <v>164</v>
      </c>
      <c r="AU325" s="256" t="s">
        <v>82</v>
      </c>
      <c r="AV325" s="12" t="s">
        <v>82</v>
      </c>
      <c r="AW325" s="12" t="s">
        <v>35</v>
      </c>
      <c r="AX325" s="12" t="s">
        <v>80</v>
      </c>
      <c r="AY325" s="256" t="s">
        <v>152</v>
      </c>
    </row>
    <row r="326" spans="2:65" s="1" customFormat="1" ht="16.5" customHeight="1">
      <c r="B326" s="46"/>
      <c r="C326" s="221" t="s">
        <v>734</v>
      </c>
      <c r="D326" s="221" t="s">
        <v>155</v>
      </c>
      <c r="E326" s="222" t="s">
        <v>1553</v>
      </c>
      <c r="F326" s="223" t="s">
        <v>1554</v>
      </c>
      <c r="G326" s="224" t="s">
        <v>1447</v>
      </c>
      <c r="H326" s="225">
        <v>1</v>
      </c>
      <c r="I326" s="226"/>
      <c r="J326" s="227">
        <f>ROUND(I326*H326,2)</f>
        <v>0</v>
      </c>
      <c r="K326" s="223" t="s">
        <v>159</v>
      </c>
      <c r="L326" s="72"/>
      <c r="M326" s="228" t="s">
        <v>21</v>
      </c>
      <c r="N326" s="229" t="s">
        <v>43</v>
      </c>
      <c r="O326" s="47"/>
      <c r="P326" s="230">
        <f>O326*H326</f>
        <v>0</v>
      </c>
      <c r="Q326" s="230">
        <v>0.00044</v>
      </c>
      <c r="R326" s="230">
        <f>Q326*H326</f>
        <v>0.00044</v>
      </c>
      <c r="S326" s="230">
        <v>0</v>
      </c>
      <c r="T326" s="231">
        <f>S326*H326</f>
        <v>0</v>
      </c>
      <c r="AR326" s="24" t="s">
        <v>275</v>
      </c>
      <c r="AT326" s="24" t="s">
        <v>155</v>
      </c>
      <c r="AU326" s="24" t="s">
        <v>82</v>
      </c>
      <c r="AY326" s="24" t="s">
        <v>152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24" t="s">
        <v>80</v>
      </c>
      <c r="BK326" s="232">
        <f>ROUND(I326*H326,2)</f>
        <v>0</v>
      </c>
      <c r="BL326" s="24" t="s">
        <v>275</v>
      </c>
      <c r="BM326" s="24" t="s">
        <v>1555</v>
      </c>
    </row>
    <row r="327" spans="2:47" s="1" customFormat="1" ht="13.5">
      <c r="B327" s="46"/>
      <c r="C327" s="74"/>
      <c r="D327" s="233" t="s">
        <v>162</v>
      </c>
      <c r="E327" s="74"/>
      <c r="F327" s="234" t="s">
        <v>1556</v>
      </c>
      <c r="G327" s="74"/>
      <c r="H327" s="74"/>
      <c r="I327" s="191"/>
      <c r="J327" s="74"/>
      <c r="K327" s="74"/>
      <c r="L327" s="72"/>
      <c r="M327" s="235"/>
      <c r="N327" s="47"/>
      <c r="O327" s="47"/>
      <c r="P327" s="47"/>
      <c r="Q327" s="47"/>
      <c r="R327" s="47"/>
      <c r="S327" s="47"/>
      <c r="T327" s="95"/>
      <c r="AT327" s="24" t="s">
        <v>162</v>
      </c>
      <c r="AU327" s="24" t="s">
        <v>82</v>
      </c>
    </row>
    <row r="328" spans="2:65" s="1" customFormat="1" ht="16.5" customHeight="1">
      <c r="B328" s="46"/>
      <c r="C328" s="279" t="s">
        <v>738</v>
      </c>
      <c r="D328" s="279" t="s">
        <v>177</v>
      </c>
      <c r="E328" s="280" t="s">
        <v>1557</v>
      </c>
      <c r="F328" s="281" t="s">
        <v>1558</v>
      </c>
      <c r="G328" s="282" t="s">
        <v>371</v>
      </c>
      <c r="H328" s="283">
        <v>1</v>
      </c>
      <c r="I328" s="284"/>
      <c r="J328" s="285">
        <f>ROUND(I328*H328,2)</f>
        <v>0</v>
      </c>
      <c r="K328" s="281" t="s">
        <v>159</v>
      </c>
      <c r="L328" s="286"/>
      <c r="M328" s="287" t="s">
        <v>21</v>
      </c>
      <c r="N328" s="288" t="s">
        <v>43</v>
      </c>
      <c r="O328" s="47"/>
      <c r="P328" s="230">
        <f>O328*H328</f>
        <v>0</v>
      </c>
      <c r="Q328" s="230">
        <v>0.0087</v>
      </c>
      <c r="R328" s="230">
        <f>Q328*H328</f>
        <v>0.0087</v>
      </c>
      <c r="S328" s="230">
        <v>0</v>
      </c>
      <c r="T328" s="231">
        <f>S328*H328</f>
        <v>0</v>
      </c>
      <c r="AR328" s="24" t="s">
        <v>431</v>
      </c>
      <c r="AT328" s="24" t="s">
        <v>177</v>
      </c>
      <c r="AU328" s="24" t="s">
        <v>82</v>
      </c>
      <c r="AY328" s="24" t="s">
        <v>152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24" t="s">
        <v>80</v>
      </c>
      <c r="BK328" s="232">
        <f>ROUND(I328*H328,2)</f>
        <v>0</v>
      </c>
      <c r="BL328" s="24" t="s">
        <v>275</v>
      </c>
      <c r="BM328" s="24" t="s">
        <v>1559</v>
      </c>
    </row>
    <row r="329" spans="2:47" s="1" customFormat="1" ht="13.5">
      <c r="B329" s="46"/>
      <c r="C329" s="74"/>
      <c r="D329" s="233" t="s">
        <v>162</v>
      </c>
      <c r="E329" s="74"/>
      <c r="F329" s="234" t="s">
        <v>1560</v>
      </c>
      <c r="G329" s="74"/>
      <c r="H329" s="74"/>
      <c r="I329" s="191"/>
      <c r="J329" s="74"/>
      <c r="K329" s="74"/>
      <c r="L329" s="72"/>
      <c r="M329" s="235"/>
      <c r="N329" s="47"/>
      <c r="O329" s="47"/>
      <c r="P329" s="47"/>
      <c r="Q329" s="47"/>
      <c r="R329" s="47"/>
      <c r="S329" s="47"/>
      <c r="T329" s="95"/>
      <c r="AT329" s="24" t="s">
        <v>162</v>
      </c>
      <c r="AU329" s="24" t="s">
        <v>82</v>
      </c>
    </row>
    <row r="330" spans="2:47" s="1" customFormat="1" ht="13.5">
      <c r="B330" s="46"/>
      <c r="C330" s="74"/>
      <c r="D330" s="233" t="s">
        <v>182</v>
      </c>
      <c r="E330" s="74"/>
      <c r="F330" s="289" t="s">
        <v>1561</v>
      </c>
      <c r="G330" s="74"/>
      <c r="H330" s="74"/>
      <c r="I330" s="191"/>
      <c r="J330" s="74"/>
      <c r="K330" s="74"/>
      <c r="L330" s="72"/>
      <c r="M330" s="235"/>
      <c r="N330" s="47"/>
      <c r="O330" s="47"/>
      <c r="P330" s="47"/>
      <c r="Q330" s="47"/>
      <c r="R330" s="47"/>
      <c r="S330" s="47"/>
      <c r="T330" s="95"/>
      <c r="AT330" s="24" t="s">
        <v>182</v>
      </c>
      <c r="AU330" s="24" t="s">
        <v>82</v>
      </c>
    </row>
    <row r="331" spans="2:65" s="1" customFormat="1" ht="25.5" customHeight="1">
      <c r="B331" s="46"/>
      <c r="C331" s="221" t="s">
        <v>744</v>
      </c>
      <c r="D331" s="221" t="s">
        <v>155</v>
      </c>
      <c r="E331" s="222" t="s">
        <v>1562</v>
      </c>
      <c r="F331" s="223" t="s">
        <v>1563</v>
      </c>
      <c r="G331" s="224" t="s">
        <v>1447</v>
      </c>
      <c r="H331" s="225">
        <v>1</v>
      </c>
      <c r="I331" s="226"/>
      <c r="J331" s="227">
        <f>ROUND(I331*H331,2)</f>
        <v>0</v>
      </c>
      <c r="K331" s="223" t="s">
        <v>159</v>
      </c>
      <c r="L331" s="72"/>
      <c r="M331" s="228" t="s">
        <v>21</v>
      </c>
      <c r="N331" s="229" t="s">
        <v>43</v>
      </c>
      <c r="O331" s="47"/>
      <c r="P331" s="230">
        <f>O331*H331</f>
        <v>0</v>
      </c>
      <c r="Q331" s="230">
        <v>0.0147</v>
      </c>
      <c r="R331" s="230">
        <f>Q331*H331</f>
        <v>0.0147</v>
      </c>
      <c r="S331" s="230">
        <v>0</v>
      </c>
      <c r="T331" s="231">
        <f>S331*H331</f>
        <v>0</v>
      </c>
      <c r="AR331" s="24" t="s">
        <v>275</v>
      </c>
      <c r="AT331" s="24" t="s">
        <v>155</v>
      </c>
      <c r="AU331" s="24" t="s">
        <v>82</v>
      </c>
      <c r="AY331" s="24" t="s">
        <v>152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4" t="s">
        <v>80</v>
      </c>
      <c r="BK331" s="232">
        <f>ROUND(I331*H331,2)</f>
        <v>0</v>
      </c>
      <c r="BL331" s="24" t="s">
        <v>275</v>
      </c>
      <c r="BM331" s="24" t="s">
        <v>1143</v>
      </c>
    </row>
    <row r="332" spans="2:47" s="1" customFormat="1" ht="13.5">
      <c r="B332" s="46"/>
      <c r="C332" s="74"/>
      <c r="D332" s="233" t="s">
        <v>162</v>
      </c>
      <c r="E332" s="74"/>
      <c r="F332" s="234" t="s">
        <v>1564</v>
      </c>
      <c r="G332" s="74"/>
      <c r="H332" s="74"/>
      <c r="I332" s="191"/>
      <c r="J332" s="74"/>
      <c r="K332" s="74"/>
      <c r="L332" s="72"/>
      <c r="M332" s="235"/>
      <c r="N332" s="47"/>
      <c r="O332" s="47"/>
      <c r="P332" s="47"/>
      <c r="Q332" s="47"/>
      <c r="R332" s="47"/>
      <c r="S332" s="47"/>
      <c r="T332" s="95"/>
      <c r="AT332" s="24" t="s">
        <v>162</v>
      </c>
      <c r="AU332" s="24" t="s">
        <v>82</v>
      </c>
    </row>
    <row r="333" spans="2:51" s="12" customFormat="1" ht="13.5">
      <c r="B333" s="246"/>
      <c r="C333" s="247"/>
      <c r="D333" s="233" t="s">
        <v>164</v>
      </c>
      <c r="E333" s="248" t="s">
        <v>21</v>
      </c>
      <c r="F333" s="249" t="s">
        <v>1361</v>
      </c>
      <c r="G333" s="247"/>
      <c r="H333" s="250">
        <v>1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AT333" s="256" t="s">
        <v>164</v>
      </c>
      <c r="AU333" s="256" t="s">
        <v>82</v>
      </c>
      <c r="AV333" s="12" t="s">
        <v>82</v>
      </c>
      <c r="AW333" s="12" t="s">
        <v>35</v>
      </c>
      <c r="AX333" s="12" t="s">
        <v>80</v>
      </c>
      <c r="AY333" s="256" t="s">
        <v>152</v>
      </c>
    </row>
    <row r="334" spans="2:65" s="1" customFormat="1" ht="25.5" customHeight="1">
      <c r="B334" s="46"/>
      <c r="C334" s="221" t="s">
        <v>749</v>
      </c>
      <c r="D334" s="221" t="s">
        <v>155</v>
      </c>
      <c r="E334" s="222" t="s">
        <v>1565</v>
      </c>
      <c r="F334" s="223" t="s">
        <v>1566</v>
      </c>
      <c r="G334" s="224" t="s">
        <v>1447</v>
      </c>
      <c r="H334" s="225">
        <v>2</v>
      </c>
      <c r="I334" s="226"/>
      <c r="J334" s="227">
        <f>ROUND(I334*H334,2)</f>
        <v>0</v>
      </c>
      <c r="K334" s="223" t="s">
        <v>159</v>
      </c>
      <c r="L334" s="72"/>
      <c r="M334" s="228" t="s">
        <v>21</v>
      </c>
      <c r="N334" s="229" t="s">
        <v>43</v>
      </c>
      <c r="O334" s="47"/>
      <c r="P334" s="230">
        <f>O334*H334</f>
        <v>0</v>
      </c>
      <c r="Q334" s="230">
        <v>0.00196</v>
      </c>
      <c r="R334" s="230">
        <f>Q334*H334</f>
        <v>0.00392</v>
      </c>
      <c r="S334" s="230">
        <v>0</v>
      </c>
      <c r="T334" s="231">
        <f>S334*H334</f>
        <v>0</v>
      </c>
      <c r="AR334" s="24" t="s">
        <v>275</v>
      </c>
      <c r="AT334" s="24" t="s">
        <v>155</v>
      </c>
      <c r="AU334" s="24" t="s">
        <v>82</v>
      </c>
      <c r="AY334" s="24" t="s">
        <v>152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4" t="s">
        <v>80</v>
      </c>
      <c r="BK334" s="232">
        <f>ROUND(I334*H334,2)</f>
        <v>0</v>
      </c>
      <c r="BL334" s="24" t="s">
        <v>275</v>
      </c>
      <c r="BM334" s="24" t="s">
        <v>1179</v>
      </c>
    </row>
    <row r="335" spans="2:47" s="1" customFormat="1" ht="13.5">
      <c r="B335" s="46"/>
      <c r="C335" s="74"/>
      <c r="D335" s="233" t="s">
        <v>162</v>
      </c>
      <c r="E335" s="74"/>
      <c r="F335" s="234" t="s">
        <v>1566</v>
      </c>
      <c r="G335" s="74"/>
      <c r="H335" s="74"/>
      <c r="I335" s="191"/>
      <c r="J335" s="74"/>
      <c r="K335" s="74"/>
      <c r="L335" s="72"/>
      <c r="M335" s="235"/>
      <c r="N335" s="47"/>
      <c r="O335" s="47"/>
      <c r="P335" s="47"/>
      <c r="Q335" s="47"/>
      <c r="R335" s="47"/>
      <c r="S335" s="47"/>
      <c r="T335" s="95"/>
      <c r="AT335" s="24" t="s">
        <v>162</v>
      </c>
      <c r="AU335" s="24" t="s">
        <v>82</v>
      </c>
    </row>
    <row r="336" spans="2:51" s="12" customFormat="1" ht="13.5">
      <c r="B336" s="246"/>
      <c r="C336" s="247"/>
      <c r="D336" s="233" t="s">
        <v>164</v>
      </c>
      <c r="E336" s="248" t="s">
        <v>21</v>
      </c>
      <c r="F336" s="249" t="s">
        <v>1567</v>
      </c>
      <c r="G336" s="247"/>
      <c r="H336" s="250">
        <v>2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AT336" s="256" t="s">
        <v>164</v>
      </c>
      <c r="AU336" s="256" t="s">
        <v>82</v>
      </c>
      <c r="AV336" s="12" t="s">
        <v>82</v>
      </c>
      <c r="AW336" s="12" t="s">
        <v>35</v>
      </c>
      <c r="AX336" s="12" t="s">
        <v>80</v>
      </c>
      <c r="AY336" s="256" t="s">
        <v>152</v>
      </c>
    </row>
    <row r="337" spans="2:65" s="1" customFormat="1" ht="25.5" customHeight="1">
      <c r="B337" s="46"/>
      <c r="C337" s="221" t="s">
        <v>754</v>
      </c>
      <c r="D337" s="221" t="s">
        <v>155</v>
      </c>
      <c r="E337" s="222" t="s">
        <v>1568</v>
      </c>
      <c r="F337" s="223" t="s">
        <v>1569</v>
      </c>
      <c r="G337" s="224" t="s">
        <v>1447</v>
      </c>
      <c r="H337" s="225">
        <v>3</v>
      </c>
      <c r="I337" s="226"/>
      <c r="J337" s="227">
        <f>ROUND(I337*H337,2)</f>
        <v>0</v>
      </c>
      <c r="K337" s="223" t="s">
        <v>159</v>
      </c>
      <c r="L337" s="72"/>
      <c r="M337" s="228" t="s">
        <v>21</v>
      </c>
      <c r="N337" s="229" t="s">
        <v>43</v>
      </c>
      <c r="O337" s="47"/>
      <c r="P337" s="230">
        <f>O337*H337</f>
        <v>0</v>
      </c>
      <c r="Q337" s="230">
        <v>0.0018</v>
      </c>
      <c r="R337" s="230">
        <f>Q337*H337</f>
        <v>0.0054</v>
      </c>
      <c r="S337" s="230">
        <v>0</v>
      </c>
      <c r="T337" s="231">
        <f>S337*H337</f>
        <v>0</v>
      </c>
      <c r="AR337" s="24" t="s">
        <v>275</v>
      </c>
      <c r="AT337" s="24" t="s">
        <v>155</v>
      </c>
      <c r="AU337" s="24" t="s">
        <v>82</v>
      </c>
      <c r="AY337" s="24" t="s">
        <v>152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4" t="s">
        <v>80</v>
      </c>
      <c r="BK337" s="232">
        <f>ROUND(I337*H337,2)</f>
        <v>0</v>
      </c>
      <c r="BL337" s="24" t="s">
        <v>275</v>
      </c>
      <c r="BM337" s="24" t="s">
        <v>1189</v>
      </c>
    </row>
    <row r="338" spans="2:47" s="1" customFormat="1" ht="13.5">
      <c r="B338" s="46"/>
      <c r="C338" s="74"/>
      <c r="D338" s="233" t="s">
        <v>162</v>
      </c>
      <c r="E338" s="74"/>
      <c r="F338" s="234" t="s">
        <v>1570</v>
      </c>
      <c r="G338" s="74"/>
      <c r="H338" s="74"/>
      <c r="I338" s="191"/>
      <c r="J338" s="74"/>
      <c r="K338" s="74"/>
      <c r="L338" s="72"/>
      <c r="M338" s="235"/>
      <c r="N338" s="47"/>
      <c r="O338" s="47"/>
      <c r="P338" s="47"/>
      <c r="Q338" s="47"/>
      <c r="R338" s="47"/>
      <c r="S338" s="47"/>
      <c r="T338" s="95"/>
      <c r="AT338" s="24" t="s">
        <v>162</v>
      </c>
      <c r="AU338" s="24" t="s">
        <v>82</v>
      </c>
    </row>
    <row r="339" spans="2:51" s="12" customFormat="1" ht="13.5">
      <c r="B339" s="246"/>
      <c r="C339" s="247"/>
      <c r="D339" s="233" t="s">
        <v>164</v>
      </c>
      <c r="E339" s="248" t="s">
        <v>21</v>
      </c>
      <c r="F339" s="249" t="s">
        <v>1571</v>
      </c>
      <c r="G339" s="247"/>
      <c r="H339" s="250">
        <v>3</v>
      </c>
      <c r="I339" s="251"/>
      <c r="J339" s="247"/>
      <c r="K339" s="247"/>
      <c r="L339" s="252"/>
      <c r="M339" s="253"/>
      <c r="N339" s="254"/>
      <c r="O339" s="254"/>
      <c r="P339" s="254"/>
      <c r="Q339" s="254"/>
      <c r="R339" s="254"/>
      <c r="S339" s="254"/>
      <c r="T339" s="255"/>
      <c r="AT339" s="256" t="s">
        <v>164</v>
      </c>
      <c r="AU339" s="256" t="s">
        <v>82</v>
      </c>
      <c r="AV339" s="12" t="s">
        <v>82</v>
      </c>
      <c r="AW339" s="12" t="s">
        <v>35</v>
      </c>
      <c r="AX339" s="12" t="s">
        <v>80</v>
      </c>
      <c r="AY339" s="256" t="s">
        <v>152</v>
      </c>
    </row>
    <row r="340" spans="2:65" s="1" customFormat="1" ht="16.5" customHeight="1">
      <c r="B340" s="46"/>
      <c r="C340" s="221" t="s">
        <v>761</v>
      </c>
      <c r="D340" s="221" t="s">
        <v>155</v>
      </c>
      <c r="E340" s="222" t="s">
        <v>1572</v>
      </c>
      <c r="F340" s="223" t="s">
        <v>1573</v>
      </c>
      <c r="G340" s="224" t="s">
        <v>1447</v>
      </c>
      <c r="H340" s="225">
        <v>21</v>
      </c>
      <c r="I340" s="226"/>
      <c r="J340" s="227">
        <f>ROUND(I340*H340,2)</f>
        <v>0</v>
      </c>
      <c r="K340" s="223" t="s">
        <v>159</v>
      </c>
      <c r="L340" s="72"/>
      <c r="M340" s="228" t="s">
        <v>21</v>
      </c>
      <c r="N340" s="229" t="s">
        <v>43</v>
      </c>
      <c r="O340" s="47"/>
      <c r="P340" s="230">
        <f>O340*H340</f>
        <v>0</v>
      </c>
      <c r="Q340" s="230">
        <v>0.00184</v>
      </c>
      <c r="R340" s="230">
        <f>Q340*H340</f>
        <v>0.03864</v>
      </c>
      <c r="S340" s="230">
        <v>0</v>
      </c>
      <c r="T340" s="231">
        <f>S340*H340</f>
        <v>0</v>
      </c>
      <c r="AR340" s="24" t="s">
        <v>275</v>
      </c>
      <c r="AT340" s="24" t="s">
        <v>155</v>
      </c>
      <c r="AU340" s="24" t="s">
        <v>82</v>
      </c>
      <c r="AY340" s="24" t="s">
        <v>152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4" t="s">
        <v>80</v>
      </c>
      <c r="BK340" s="232">
        <f>ROUND(I340*H340,2)</f>
        <v>0</v>
      </c>
      <c r="BL340" s="24" t="s">
        <v>275</v>
      </c>
      <c r="BM340" s="24" t="s">
        <v>1202</v>
      </c>
    </row>
    <row r="341" spans="2:47" s="1" customFormat="1" ht="13.5">
      <c r="B341" s="46"/>
      <c r="C341" s="74"/>
      <c r="D341" s="233" t="s">
        <v>162</v>
      </c>
      <c r="E341" s="74"/>
      <c r="F341" s="234" t="s">
        <v>1573</v>
      </c>
      <c r="G341" s="74"/>
      <c r="H341" s="74"/>
      <c r="I341" s="191"/>
      <c r="J341" s="74"/>
      <c r="K341" s="74"/>
      <c r="L341" s="72"/>
      <c r="M341" s="235"/>
      <c r="N341" s="47"/>
      <c r="O341" s="47"/>
      <c r="P341" s="47"/>
      <c r="Q341" s="47"/>
      <c r="R341" s="47"/>
      <c r="S341" s="47"/>
      <c r="T341" s="95"/>
      <c r="AT341" s="24" t="s">
        <v>162</v>
      </c>
      <c r="AU341" s="24" t="s">
        <v>82</v>
      </c>
    </row>
    <row r="342" spans="2:51" s="12" customFormat="1" ht="13.5">
      <c r="B342" s="246"/>
      <c r="C342" s="247"/>
      <c r="D342" s="233" t="s">
        <v>164</v>
      </c>
      <c r="E342" s="248" t="s">
        <v>21</v>
      </c>
      <c r="F342" s="249" t="s">
        <v>1574</v>
      </c>
      <c r="G342" s="247"/>
      <c r="H342" s="250">
        <v>21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AT342" s="256" t="s">
        <v>164</v>
      </c>
      <c r="AU342" s="256" t="s">
        <v>82</v>
      </c>
      <c r="AV342" s="12" t="s">
        <v>82</v>
      </c>
      <c r="AW342" s="12" t="s">
        <v>35</v>
      </c>
      <c r="AX342" s="12" t="s">
        <v>80</v>
      </c>
      <c r="AY342" s="256" t="s">
        <v>152</v>
      </c>
    </row>
    <row r="343" spans="2:65" s="1" customFormat="1" ht="16.5" customHeight="1">
      <c r="B343" s="46"/>
      <c r="C343" s="221" t="s">
        <v>768</v>
      </c>
      <c r="D343" s="221" t="s">
        <v>155</v>
      </c>
      <c r="E343" s="222" t="s">
        <v>1575</v>
      </c>
      <c r="F343" s="223" t="s">
        <v>1576</v>
      </c>
      <c r="G343" s="224" t="s">
        <v>1447</v>
      </c>
      <c r="H343" s="225">
        <v>8</v>
      </c>
      <c r="I343" s="226"/>
      <c r="J343" s="227">
        <f>ROUND(I343*H343,2)</f>
        <v>0</v>
      </c>
      <c r="K343" s="223" t="s">
        <v>159</v>
      </c>
      <c r="L343" s="72"/>
      <c r="M343" s="228" t="s">
        <v>21</v>
      </c>
      <c r="N343" s="229" t="s">
        <v>43</v>
      </c>
      <c r="O343" s="47"/>
      <c r="P343" s="230">
        <f>O343*H343</f>
        <v>0</v>
      </c>
      <c r="Q343" s="230">
        <v>0.00184</v>
      </c>
      <c r="R343" s="230">
        <f>Q343*H343</f>
        <v>0.01472</v>
      </c>
      <c r="S343" s="230">
        <v>0</v>
      </c>
      <c r="T343" s="231">
        <f>S343*H343</f>
        <v>0</v>
      </c>
      <c r="AR343" s="24" t="s">
        <v>275</v>
      </c>
      <c r="AT343" s="24" t="s">
        <v>155</v>
      </c>
      <c r="AU343" s="24" t="s">
        <v>82</v>
      </c>
      <c r="AY343" s="24" t="s">
        <v>152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24" t="s">
        <v>80</v>
      </c>
      <c r="BK343" s="232">
        <f>ROUND(I343*H343,2)</f>
        <v>0</v>
      </c>
      <c r="BL343" s="24" t="s">
        <v>275</v>
      </c>
      <c r="BM343" s="24" t="s">
        <v>1216</v>
      </c>
    </row>
    <row r="344" spans="2:47" s="1" customFormat="1" ht="13.5">
      <c r="B344" s="46"/>
      <c r="C344" s="74"/>
      <c r="D344" s="233" t="s">
        <v>162</v>
      </c>
      <c r="E344" s="74"/>
      <c r="F344" s="234" t="s">
        <v>1576</v>
      </c>
      <c r="G344" s="74"/>
      <c r="H344" s="74"/>
      <c r="I344" s="191"/>
      <c r="J344" s="74"/>
      <c r="K344" s="74"/>
      <c r="L344" s="72"/>
      <c r="M344" s="235"/>
      <c r="N344" s="47"/>
      <c r="O344" s="47"/>
      <c r="P344" s="47"/>
      <c r="Q344" s="47"/>
      <c r="R344" s="47"/>
      <c r="S344" s="47"/>
      <c r="T344" s="95"/>
      <c r="AT344" s="24" t="s">
        <v>162</v>
      </c>
      <c r="AU344" s="24" t="s">
        <v>82</v>
      </c>
    </row>
    <row r="345" spans="2:51" s="12" customFormat="1" ht="13.5">
      <c r="B345" s="246"/>
      <c r="C345" s="247"/>
      <c r="D345" s="233" t="s">
        <v>164</v>
      </c>
      <c r="E345" s="248" t="s">
        <v>21</v>
      </c>
      <c r="F345" s="249" t="s">
        <v>1577</v>
      </c>
      <c r="G345" s="247"/>
      <c r="H345" s="250">
        <v>8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AT345" s="256" t="s">
        <v>164</v>
      </c>
      <c r="AU345" s="256" t="s">
        <v>82</v>
      </c>
      <c r="AV345" s="12" t="s">
        <v>82</v>
      </c>
      <c r="AW345" s="12" t="s">
        <v>35</v>
      </c>
      <c r="AX345" s="12" t="s">
        <v>80</v>
      </c>
      <c r="AY345" s="256" t="s">
        <v>152</v>
      </c>
    </row>
    <row r="346" spans="2:65" s="1" customFormat="1" ht="16.5" customHeight="1">
      <c r="B346" s="46"/>
      <c r="C346" s="221" t="s">
        <v>775</v>
      </c>
      <c r="D346" s="221" t="s">
        <v>155</v>
      </c>
      <c r="E346" s="222" t="s">
        <v>1578</v>
      </c>
      <c r="F346" s="223" t="s">
        <v>1579</v>
      </c>
      <c r="G346" s="224" t="s">
        <v>371</v>
      </c>
      <c r="H346" s="225">
        <v>21</v>
      </c>
      <c r="I346" s="226"/>
      <c r="J346" s="227">
        <f>ROUND(I346*H346,2)</f>
        <v>0</v>
      </c>
      <c r="K346" s="223" t="s">
        <v>159</v>
      </c>
      <c r="L346" s="72"/>
      <c r="M346" s="228" t="s">
        <v>21</v>
      </c>
      <c r="N346" s="229" t="s">
        <v>43</v>
      </c>
      <c r="O346" s="47"/>
      <c r="P346" s="230">
        <f>O346*H346</f>
        <v>0</v>
      </c>
      <c r="Q346" s="230">
        <v>0.00023</v>
      </c>
      <c r="R346" s="230">
        <f>Q346*H346</f>
        <v>0.00483</v>
      </c>
      <c r="S346" s="230">
        <v>0</v>
      </c>
      <c r="T346" s="231">
        <f>S346*H346</f>
        <v>0</v>
      </c>
      <c r="AR346" s="24" t="s">
        <v>275</v>
      </c>
      <c r="AT346" s="24" t="s">
        <v>155</v>
      </c>
      <c r="AU346" s="24" t="s">
        <v>82</v>
      </c>
      <c r="AY346" s="24" t="s">
        <v>152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4" t="s">
        <v>80</v>
      </c>
      <c r="BK346" s="232">
        <f>ROUND(I346*H346,2)</f>
        <v>0</v>
      </c>
      <c r="BL346" s="24" t="s">
        <v>275</v>
      </c>
      <c r="BM346" s="24" t="s">
        <v>1237</v>
      </c>
    </row>
    <row r="347" spans="2:47" s="1" customFormat="1" ht="13.5">
      <c r="B347" s="46"/>
      <c r="C347" s="74"/>
      <c r="D347" s="233" t="s">
        <v>162</v>
      </c>
      <c r="E347" s="74"/>
      <c r="F347" s="234" t="s">
        <v>1580</v>
      </c>
      <c r="G347" s="74"/>
      <c r="H347" s="74"/>
      <c r="I347" s="191"/>
      <c r="J347" s="74"/>
      <c r="K347" s="74"/>
      <c r="L347" s="72"/>
      <c r="M347" s="235"/>
      <c r="N347" s="47"/>
      <c r="O347" s="47"/>
      <c r="P347" s="47"/>
      <c r="Q347" s="47"/>
      <c r="R347" s="47"/>
      <c r="S347" s="47"/>
      <c r="T347" s="95"/>
      <c r="AT347" s="24" t="s">
        <v>162</v>
      </c>
      <c r="AU347" s="24" t="s">
        <v>82</v>
      </c>
    </row>
    <row r="348" spans="2:51" s="12" customFormat="1" ht="13.5">
      <c r="B348" s="246"/>
      <c r="C348" s="247"/>
      <c r="D348" s="233" t="s">
        <v>164</v>
      </c>
      <c r="E348" s="248" t="s">
        <v>21</v>
      </c>
      <c r="F348" s="249" t="s">
        <v>1574</v>
      </c>
      <c r="G348" s="247"/>
      <c r="H348" s="250">
        <v>21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AT348" s="256" t="s">
        <v>164</v>
      </c>
      <c r="AU348" s="256" t="s">
        <v>82</v>
      </c>
      <c r="AV348" s="12" t="s">
        <v>82</v>
      </c>
      <c r="AW348" s="12" t="s">
        <v>35</v>
      </c>
      <c r="AX348" s="12" t="s">
        <v>80</v>
      </c>
      <c r="AY348" s="256" t="s">
        <v>152</v>
      </c>
    </row>
    <row r="349" spans="2:65" s="1" customFormat="1" ht="16.5" customHeight="1">
      <c r="B349" s="46"/>
      <c r="C349" s="221" t="s">
        <v>785</v>
      </c>
      <c r="D349" s="221" t="s">
        <v>155</v>
      </c>
      <c r="E349" s="222" t="s">
        <v>1581</v>
      </c>
      <c r="F349" s="223" t="s">
        <v>1582</v>
      </c>
      <c r="G349" s="224" t="s">
        <v>371</v>
      </c>
      <c r="H349" s="225">
        <v>2</v>
      </c>
      <c r="I349" s="226"/>
      <c r="J349" s="227">
        <f>ROUND(I349*H349,2)</f>
        <v>0</v>
      </c>
      <c r="K349" s="223" t="s">
        <v>159</v>
      </c>
      <c r="L349" s="72"/>
      <c r="M349" s="228" t="s">
        <v>21</v>
      </c>
      <c r="N349" s="229" t="s">
        <v>43</v>
      </c>
      <c r="O349" s="47"/>
      <c r="P349" s="230">
        <f>O349*H349</f>
        <v>0</v>
      </c>
      <c r="Q349" s="230">
        <v>0.00028</v>
      </c>
      <c r="R349" s="230">
        <f>Q349*H349</f>
        <v>0.00056</v>
      </c>
      <c r="S349" s="230">
        <v>0</v>
      </c>
      <c r="T349" s="231">
        <f>S349*H349</f>
        <v>0</v>
      </c>
      <c r="AR349" s="24" t="s">
        <v>275</v>
      </c>
      <c r="AT349" s="24" t="s">
        <v>155</v>
      </c>
      <c r="AU349" s="24" t="s">
        <v>82</v>
      </c>
      <c r="AY349" s="24" t="s">
        <v>152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24" t="s">
        <v>80</v>
      </c>
      <c r="BK349" s="232">
        <f>ROUND(I349*H349,2)</f>
        <v>0</v>
      </c>
      <c r="BL349" s="24" t="s">
        <v>275</v>
      </c>
      <c r="BM349" s="24" t="s">
        <v>1248</v>
      </c>
    </row>
    <row r="350" spans="2:47" s="1" customFormat="1" ht="13.5">
      <c r="B350" s="46"/>
      <c r="C350" s="74"/>
      <c r="D350" s="233" t="s">
        <v>162</v>
      </c>
      <c r="E350" s="74"/>
      <c r="F350" s="234" t="s">
        <v>1583</v>
      </c>
      <c r="G350" s="74"/>
      <c r="H350" s="74"/>
      <c r="I350" s="191"/>
      <c r="J350" s="74"/>
      <c r="K350" s="74"/>
      <c r="L350" s="72"/>
      <c r="M350" s="235"/>
      <c r="N350" s="47"/>
      <c r="O350" s="47"/>
      <c r="P350" s="47"/>
      <c r="Q350" s="47"/>
      <c r="R350" s="47"/>
      <c r="S350" s="47"/>
      <c r="T350" s="95"/>
      <c r="AT350" s="24" t="s">
        <v>162</v>
      </c>
      <c r="AU350" s="24" t="s">
        <v>82</v>
      </c>
    </row>
    <row r="351" spans="2:51" s="12" customFormat="1" ht="13.5">
      <c r="B351" s="246"/>
      <c r="C351" s="247"/>
      <c r="D351" s="233" t="s">
        <v>164</v>
      </c>
      <c r="E351" s="248" t="s">
        <v>21</v>
      </c>
      <c r="F351" s="249" t="s">
        <v>1584</v>
      </c>
      <c r="G351" s="247"/>
      <c r="H351" s="250">
        <v>1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AT351" s="256" t="s">
        <v>164</v>
      </c>
      <c r="AU351" s="256" t="s">
        <v>82</v>
      </c>
      <c r="AV351" s="12" t="s">
        <v>82</v>
      </c>
      <c r="AW351" s="12" t="s">
        <v>35</v>
      </c>
      <c r="AX351" s="12" t="s">
        <v>72</v>
      </c>
      <c r="AY351" s="256" t="s">
        <v>152</v>
      </c>
    </row>
    <row r="352" spans="2:51" s="12" customFormat="1" ht="13.5">
      <c r="B352" s="246"/>
      <c r="C352" s="247"/>
      <c r="D352" s="233" t="s">
        <v>164</v>
      </c>
      <c r="E352" s="248" t="s">
        <v>21</v>
      </c>
      <c r="F352" s="249" t="s">
        <v>1585</v>
      </c>
      <c r="G352" s="247"/>
      <c r="H352" s="250">
        <v>1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AT352" s="256" t="s">
        <v>164</v>
      </c>
      <c r="AU352" s="256" t="s">
        <v>82</v>
      </c>
      <c r="AV352" s="12" t="s">
        <v>82</v>
      </c>
      <c r="AW352" s="12" t="s">
        <v>35</v>
      </c>
      <c r="AX352" s="12" t="s">
        <v>72</v>
      </c>
      <c r="AY352" s="256" t="s">
        <v>152</v>
      </c>
    </row>
    <row r="353" spans="2:51" s="14" customFormat="1" ht="13.5">
      <c r="B353" s="268"/>
      <c r="C353" s="269"/>
      <c r="D353" s="233" t="s">
        <v>164</v>
      </c>
      <c r="E353" s="270" t="s">
        <v>21</v>
      </c>
      <c r="F353" s="271" t="s">
        <v>176</v>
      </c>
      <c r="G353" s="269"/>
      <c r="H353" s="272">
        <v>2</v>
      </c>
      <c r="I353" s="273"/>
      <c r="J353" s="269"/>
      <c r="K353" s="269"/>
      <c r="L353" s="274"/>
      <c r="M353" s="275"/>
      <c r="N353" s="276"/>
      <c r="O353" s="276"/>
      <c r="P353" s="276"/>
      <c r="Q353" s="276"/>
      <c r="R353" s="276"/>
      <c r="S353" s="276"/>
      <c r="T353" s="277"/>
      <c r="AT353" s="278" t="s">
        <v>164</v>
      </c>
      <c r="AU353" s="278" t="s">
        <v>82</v>
      </c>
      <c r="AV353" s="14" t="s">
        <v>160</v>
      </c>
      <c r="AW353" s="14" t="s">
        <v>35</v>
      </c>
      <c r="AX353" s="14" t="s">
        <v>80</v>
      </c>
      <c r="AY353" s="278" t="s">
        <v>152</v>
      </c>
    </row>
    <row r="354" spans="2:65" s="1" customFormat="1" ht="25.5" customHeight="1">
      <c r="B354" s="46"/>
      <c r="C354" s="221" t="s">
        <v>791</v>
      </c>
      <c r="D354" s="221" t="s">
        <v>155</v>
      </c>
      <c r="E354" s="222" t="s">
        <v>1586</v>
      </c>
      <c r="F354" s="223" t="s">
        <v>1587</v>
      </c>
      <c r="G354" s="224" t="s">
        <v>1447</v>
      </c>
      <c r="H354" s="225">
        <v>13</v>
      </c>
      <c r="I354" s="226"/>
      <c r="J354" s="227">
        <f>ROUND(I354*H354,2)</f>
        <v>0</v>
      </c>
      <c r="K354" s="223" t="s">
        <v>159</v>
      </c>
      <c r="L354" s="72"/>
      <c r="M354" s="228" t="s">
        <v>21</v>
      </c>
      <c r="N354" s="229" t="s">
        <v>43</v>
      </c>
      <c r="O354" s="47"/>
      <c r="P354" s="230">
        <f>O354*H354</f>
        <v>0</v>
      </c>
      <c r="Q354" s="230">
        <v>0.02465</v>
      </c>
      <c r="R354" s="230">
        <f>Q354*H354</f>
        <v>0.32044999999999996</v>
      </c>
      <c r="S354" s="230">
        <v>0</v>
      </c>
      <c r="T354" s="231">
        <f>S354*H354</f>
        <v>0</v>
      </c>
      <c r="AR354" s="24" t="s">
        <v>275</v>
      </c>
      <c r="AT354" s="24" t="s">
        <v>155</v>
      </c>
      <c r="AU354" s="24" t="s">
        <v>82</v>
      </c>
      <c r="AY354" s="24" t="s">
        <v>152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4" t="s">
        <v>80</v>
      </c>
      <c r="BK354" s="232">
        <f>ROUND(I354*H354,2)</f>
        <v>0</v>
      </c>
      <c r="BL354" s="24" t="s">
        <v>275</v>
      </c>
      <c r="BM354" s="24" t="s">
        <v>1259</v>
      </c>
    </row>
    <row r="355" spans="2:47" s="1" customFormat="1" ht="13.5">
      <c r="B355" s="46"/>
      <c r="C355" s="74"/>
      <c r="D355" s="233" t="s">
        <v>162</v>
      </c>
      <c r="E355" s="74"/>
      <c r="F355" s="234" t="s">
        <v>1588</v>
      </c>
      <c r="G355" s="74"/>
      <c r="H355" s="74"/>
      <c r="I355" s="191"/>
      <c r="J355" s="74"/>
      <c r="K355" s="74"/>
      <c r="L355" s="72"/>
      <c r="M355" s="235"/>
      <c r="N355" s="47"/>
      <c r="O355" s="47"/>
      <c r="P355" s="47"/>
      <c r="Q355" s="47"/>
      <c r="R355" s="47"/>
      <c r="S355" s="47"/>
      <c r="T355" s="95"/>
      <c r="AT355" s="24" t="s">
        <v>162</v>
      </c>
      <c r="AU355" s="24" t="s">
        <v>82</v>
      </c>
    </row>
    <row r="356" spans="2:65" s="1" customFormat="1" ht="16.5" customHeight="1">
      <c r="B356" s="46"/>
      <c r="C356" s="279" t="s">
        <v>795</v>
      </c>
      <c r="D356" s="279" t="s">
        <v>177</v>
      </c>
      <c r="E356" s="280" t="s">
        <v>1589</v>
      </c>
      <c r="F356" s="281" t="s">
        <v>1590</v>
      </c>
      <c r="G356" s="282" t="s">
        <v>371</v>
      </c>
      <c r="H356" s="283">
        <v>13</v>
      </c>
      <c r="I356" s="284"/>
      <c r="J356" s="285">
        <f>ROUND(I356*H356,2)</f>
        <v>0</v>
      </c>
      <c r="K356" s="281" t="s">
        <v>159</v>
      </c>
      <c r="L356" s="286"/>
      <c r="M356" s="287" t="s">
        <v>21</v>
      </c>
      <c r="N356" s="288" t="s">
        <v>43</v>
      </c>
      <c r="O356" s="47"/>
      <c r="P356" s="230">
        <f>O356*H356</f>
        <v>0</v>
      </c>
      <c r="Q356" s="230">
        <v>0.014</v>
      </c>
      <c r="R356" s="230">
        <f>Q356*H356</f>
        <v>0.182</v>
      </c>
      <c r="S356" s="230">
        <v>0</v>
      </c>
      <c r="T356" s="231">
        <f>S356*H356</f>
        <v>0</v>
      </c>
      <c r="AR356" s="24" t="s">
        <v>431</v>
      </c>
      <c r="AT356" s="24" t="s">
        <v>177</v>
      </c>
      <c r="AU356" s="24" t="s">
        <v>82</v>
      </c>
      <c r="AY356" s="24" t="s">
        <v>152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4" t="s">
        <v>80</v>
      </c>
      <c r="BK356" s="232">
        <f>ROUND(I356*H356,2)</f>
        <v>0</v>
      </c>
      <c r="BL356" s="24" t="s">
        <v>275</v>
      </c>
      <c r="BM356" s="24" t="s">
        <v>1271</v>
      </c>
    </row>
    <row r="357" spans="2:47" s="1" customFormat="1" ht="13.5">
      <c r="B357" s="46"/>
      <c r="C357" s="74"/>
      <c r="D357" s="233" t="s">
        <v>162</v>
      </c>
      <c r="E357" s="74"/>
      <c r="F357" s="234" t="s">
        <v>1591</v>
      </c>
      <c r="G357" s="74"/>
      <c r="H357" s="74"/>
      <c r="I357" s="191"/>
      <c r="J357" s="74"/>
      <c r="K357" s="74"/>
      <c r="L357" s="72"/>
      <c r="M357" s="235"/>
      <c r="N357" s="47"/>
      <c r="O357" s="47"/>
      <c r="P357" s="47"/>
      <c r="Q357" s="47"/>
      <c r="R357" s="47"/>
      <c r="S357" s="47"/>
      <c r="T357" s="95"/>
      <c r="AT357" s="24" t="s">
        <v>162</v>
      </c>
      <c r="AU357" s="24" t="s">
        <v>82</v>
      </c>
    </row>
    <row r="358" spans="2:51" s="12" customFormat="1" ht="13.5">
      <c r="B358" s="246"/>
      <c r="C358" s="247"/>
      <c r="D358" s="233" t="s">
        <v>164</v>
      </c>
      <c r="E358" s="248" t="s">
        <v>21</v>
      </c>
      <c r="F358" s="249" t="s">
        <v>1397</v>
      </c>
      <c r="G358" s="247"/>
      <c r="H358" s="250">
        <v>13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AT358" s="256" t="s">
        <v>164</v>
      </c>
      <c r="AU358" s="256" t="s">
        <v>82</v>
      </c>
      <c r="AV358" s="12" t="s">
        <v>82</v>
      </c>
      <c r="AW358" s="12" t="s">
        <v>35</v>
      </c>
      <c r="AX358" s="12" t="s">
        <v>80</v>
      </c>
      <c r="AY358" s="256" t="s">
        <v>152</v>
      </c>
    </row>
    <row r="359" spans="2:65" s="1" customFormat="1" ht="16.5" customHeight="1">
      <c r="B359" s="46"/>
      <c r="C359" s="279" t="s">
        <v>801</v>
      </c>
      <c r="D359" s="279" t="s">
        <v>177</v>
      </c>
      <c r="E359" s="280" t="s">
        <v>1592</v>
      </c>
      <c r="F359" s="281" t="s">
        <v>1593</v>
      </c>
      <c r="G359" s="282" t="s">
        <v>371</v>
      </c>
      <c r="H359" s="283">
        <v>15</v>
      </c>
      <c r="I359" s="284"/>
      <c r="J359" s="285">
        <f>ROUND(I359*H359,2)</f>
        <v>0</v>
      </c>
      <c r="K359" s="281" t="s">
        <v>159</v>
      </c>
      <c r="L359" s="286"/>
      <c r="M359" s="287" t="s">
        <v>21</v>
      </c>
      <c r="N359" s="288" t="s">
        <v>43</v>
      </c>
      <c r="O359" s="47"/>
      <c r="P359" s="230">
        <f>O359*H359</f>
        <v>0</v>
      </c>
      <c r="Q359" s="230">
        <v>0.00128</v>
      </c>
      <c r="R359" s="230">
        <f>Q359*H359</f>
        <v>0.019200000000000002</v>
      </c>
      <c r="S359" s="230">
        <v>0</v>
      </c>
      <c r="T359" s="231">
        <f>S359*H359</f>
        <v>0</v>
      </c>
      <c r="AR359" s="24" t="s">
        <v>431</v>
      </c>
      <c r="AT359" s="24" t="s">
        <v>177</v>
      </c>
      <c r="AU359" s="24" t="s">
        <v>82</v>
      </c>
      <c r="AY359" s="24" t="s">
        <v>152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24" t="s">
        <v>80</v>
      </c>
      <c r="BK359" s="232">
        <f>ROUND(I359*H359,2)</f>
        <v>0</v>
      </c>
      <c r="BL359" s="24" t="s">
        <v>275</v>
      </c>
      <c r="BM359" s="24" t="s">
        <v>1594</v>
      </c>
    </row>
    <row r="360" spans="2:47" s="1" customFormat="1" ht="13.5">
      <c r="B360" s="46"/>
      <c r="C360" s="74"/>
      <c r="D360" s="233" t="s">
        <v>162</v>
      </c>
      <c r="E360" s="74"/>
      <c r="F360" s="234" t="s">
        <v>1595</v>
      </c>
      <c r="G360" s="74"/>
      <c r="H360" s="74"/>
      <c r="I360" s="191"/>
      <c r="J360" s="74"/>
      <c r="K360" s="74"/>
      <c r="L360" s="72"/>
      <c r="M360" s="235"/>
      <c r="N360" s="47"/>
      <c r="O360" s="47"/>
      <c r="P360" s="47"/>
      <c r="Q360" s="47"/>
      <c r="R360" s="47"/>
      <c r="S360" s="47"/>
      <c r="T360" s="95"/>
      <c r="AT360" s="24" t="s">
        <v>162</v>
      </c>
      <c r="AU360" s="24" t="s">
        <v>82</v>
      </c>
    </row>
    <row r="361" spans="2:51" s="12" customFormat="1" ht="13.5">
      <c r="B361" s="246"/>
      <c r="C361" s="247"/>
      <c r="D361" s="233" t="s">
        <v>164</v>
      </c>
      <c r="E361" s="248" t="s">
        <v>21</v>
      </c>
      <c r="F361" s="249" t="s">
        <v>1596</v>
      </c>
      <c r="G361" s="247"/>
      <c r="H361" s="250">
        <v>15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AT361" s="256" t="s">
        <v>164</v>
      </c>
      <c r="AU361" s="256" t="s">
        <v>82</v>
      </c>
      <c r="AV361" s="12" t="s">
        <v>82</v>
      </c>
      <c r="AW361" s="12" t="s">
        <v>35</v>
      </c>
      <c r="AX361" s="12" t="s">
        <v>80</v>
      </c>
      <c r="AY361" s="256" t="s">
        <v>152</v>
      </c>
    </row>
    <row r="362" spans="2:65" s="1" customFormat="1" ht="16.5" customHeight="1">
      <c r="B362" s="46"/>
      <c r="C362" s="221" t="s">
        <v>807</v>
      </c>
      <c r="D362" s="221" t="s">
        <v>155</v>
      </c>
      <c r="E362" s="222" t="s">
        <v>1597</v>
      </c>
      <c r="F362" s="223" t="s">
        <v>1598</v>
      </c>
      <c r="G362" s="224" t="s">
        <v>1400</v>
      </c>
      <c r="H362" s="293"/>
      <c r="I362" s="226"/>
      <c r="J362" s="227">
        <f>ROUND(I362*H362,2)</f>
        <v>0</v>
      </c>
      <c r="K362" s="223" t="s">
        <v>159</v>
      </c>
      <c r="L362" s="72"/>
      <c r="M362" s="228" t="s">
        <v>21</v>
      </c>
      <c r="N362" s="229" t="s">
        <v>43</v>
      </c>
      <c r="O362" s="47"/>
      <c r="P362" s="230">
        <f>O362*H362</f>
        <v>0</v>
      </c>
      <c r="Q362" s="230">
        <v>0</v>
      </c>
      <c r="R362" s="230">
        <f>Q362*H362</f>
        <v>0</v>
      </c>
      <c r="S362" s="230">
        <v>0</v>
      </c>
      <c r="T362" s="231">
        <f>S362*H362</f>
        <v>0</v>
      </c>
      <c r="AR362" s="24" t="s">
        <v>275</v>
      </c>
      <c r="AT362" s="24" t="s">
        <v>155</v>
      </c>
      <c r="AU362" s="24" t="s">
        <v>82</v>
      </c>
      <c r="AY362" s="24" t="s">
        <v>152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24" t="s">
        <v>80</v>
      </c>
      <c r="BK362" s="232">
        <f>ROUND(I362*H362,2)</f>
        <v>0</v>
      </c>
      <c r="BL362" s="24" t="s">
        <v>275</v>
      </c>
      <c r="BM362" s="24" t="s">
        <v>1599</v>
      </c>
    </row>
    <row r="363" spans="2:47" s="1" customFormat="1" ht="13.5">
      <c r="B363" s="46"/>
      <c r="C363" s="74"/>
      <c r="D363" s="233" t="s">
        <v>162</v>
      </c>
      <c r="E363" s="74"/>
      <c r="F363" s="234" t="s">
        <v>1600</v>
      </c>
      <c r="G363" s="74"/>
      <c r="H363" s="74"/>
      <c r="I363" s="191"/>
      <c r="J363" s="74"/>
      <c r="K363" s="74"/>
      <c r="L363" s="72"/>
      <c r="M363" s="290"/>
      <c r="N363" s="291"/>
      <c r="O363" s="291"/>
      <c r="P363" s="291"/>
      <c r="Q363" s="291"/>
      <c r="R363" s="291"/>
      <c r="S363" s="291"/>
      <c r="T363" s="292"/>
      <c r="AT363" s="24" t="s">
        <v>162</v>
      </c>
      <c r="AU363" s="24" t="s">
        <v>82</v>
      </c>
    </row>
    <row r="364" spans="2:12" s="1" customFormat="1" ht="6.95" customHeight="1">
      <c r="B364" s="67"/>
      <c r="C364" s="68"/>
      <c r="D364" s="68"/>
      <c r="E364" s="68"/>
      <c r="F364" s="68"/>
      <c r="G364" s="68"/>
      <c r="H364" s="68"/>
      <c r="I364" s="166"/>
      <c r="J364" s="68"/>
      <c r="K364" s="68"/>
      <c r="L364" s="72"/>
    </row>
  </sheetData>
  <sheetProtection password="CC35" sheet="1" objects="1" scenarios="1" formatColumns="0" formatRows="0" autoFilter="0"/>
  <autoFilter ref="C85:K363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stanice st.dětí, dětská klinika-pavilon D3-4.NP, Krajská zdravotní a.s. - Masarykova nemocnice Ústí n.L.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1601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19. 12. 2017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1602</v>
      </c>
      <c r="K20" s="51"/>
    </row>
    <row r="21" spans="2:11" s="1" customFormat="1" ht="18" customHeight="1">
      <c r="B21" s="46"/>
      <c r="C21" s="47"/>
      <c r="D21" s="47"/>
      <c r="E21" s="35" t="s">
        <v>1603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57" customHeight="1">
      <c r="B24" s="148"/>
      <c r="C24" s="149"/>
      <c r="D24" s="149"/>
      <c r="E24" s="44" t="s">
        <v>37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ROUND(J89,2)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ROUND(SUM(BE89:BE219),2)</f>
        <v>0</v>
      </c>
      <c r="G30" s="47"/>
      <c r="H30" s="47"/>
      <c r="I30" s="158">
        <v>0.21</v>
      </c>
      <c r="J30" s="157">
        <f>ROUND(ROUND((SUM(BE89:BE219)),2)*I30,2)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ROUND(SUM(BF89:BF219),2)</f>
        <v>0</v>
      </c>
      <c r="G31" s="47"/>
      <c r="H31" s="47"/>
      <c r="I31" s="158">
        <v>0.15</v>
      </c>
      <c r="J31" s="157">
        <f>ROUND(ROUND((SUM(BF89:BF219)),2)*I31,2)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ROUND(SUM(BG89:BG219),2)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ROUND(SUM(BH89:BH219),2)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ROUND(SUM(BI89:BI219),2)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stanice st.dětí, dětská klinika-pavilon D3-4.NP, Krajská zdravotní a.s. - Masarykova nemocnice Ústí n.L.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03 - Úpravy otopné soustavy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19. 12. 2017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Krajská zdravotní a.s., Masarykova nemocnice UL</v>
      </c>
      <c r="G51" s="47"/>
      <c r="H51" s="47"/>
      <c r="I51" s="146" t="s">
        <v>33</v>
      </c>
      <c r="J51" s="44" t="str">
        <f>E21</f>
        <v xml:space="preserve">Tomáš Hanzlík 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J89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1604</v>
      </c>
      <c r="E57" s="180"/>
      <c r="F57" s="180"/>
      <c r="G57" s="180"/>
      <c r="H57" s="180"/>
      <c r="I57" s="181"/>
      <c r="J57" s="182">
        <f>J90</f>
        <v>0</v>
      </c>
      <c r="K57" s="183"/>
    </row>
    <row r="58" spans="2:11" s="8" customFormat="1" ht="19.9" customHeight="1">
      <c r="B58" s="184"/>
      <c r="C58" s="185"/>
      <c r="D58" s="186" t="s">
        <v>1605</v>
      </c>
      <c r="E58" s="187"/>
      <c r="F58" s="187"/>
      <c r="G58" s="187"/>
      <c r="H58" s="187"/>
      <c r="I58" s="188"/>
      <c r="J58" s="189">
        <f>J91</f>
        <v>0</v>
      </c>
      <c r="K58" s="190"/>
    </row>
    <row r="59" spans="2:11" s="8" customFormat="1" ht="19.9" customHeight="1">
      <c r="B59" s="184"/>
      <c r="C59" s="185"/>
      <c r="D59" s="186" t="s">
        <v>1606</v>
      </c>
      <c r="E59" s="187"/>
      <c r="F59" s="187"/>
      <c r="G59" s="187"/>
      <c r="H59" s="187"/>
      <c r="I59" s="188"/>
      <c r="J59" s="189">
        <f>J94</f>
        <v>0</v>
      </c>
      <c r="K59" s="190"/>
    </row>
    <row r="60" spans="2:11" s="8" customFormat="1" ht="19.9" customHeight="1">
      <c r="B60" s="184"/>
      <c r="C60" s="185"/>
      <c r="D60" s="186" t="s">
        <v>1607</v>
      </c>
      <c r="E60" s="187"/>
      <c r="F60" s="187"/>
      <c r="G60" s="187"/>
      <c r="H60" s="187"/>
      <c r="I60" s="188"/>
      <c r="J60" s="189">
        <f>J97</f>
        <v>0</v>
      </c>
      <c r="K60" s="190"/>
    </row>
    <row r="61" spans="2:11" s="8" customFormat="1" ht="19.9" customHeight="1">
      <c r="B61" s="184"/>
      <c r="C61" s="185"/>
      <c r="D61" s="186" t="s">
        <v>1608</v>
      </c>
      <c r="E61" s="187"/>
      <c r="F61" s="187"/>
      <c r="G61" s="187"/>
      <c r="H61" s="187"/>
      <c r="I61" s="188"/>
      <c r="J61" s="189">
        <f>J109</f>
        <v>0</v>
      </c>
      <c r="K61" s="190"/>
    </row>
    <row r="62" spans="2:11" s="7" customFormat="1" ht="24.95" customHeight="1">
      <c r="B62" s="177"/>
      <c r="C62" s="178"/>
      <c r="D62" s="179" t="s">
        <v>1609</v>
      </c>
      <c r="E62" s="180"/>
      <c r="F62" s="180"/>
      <c r="G62" s="180"/>
      <c r="H62" s="180"/>
      <c r="I62" s="181"/>
      <c r="J62" s="182">
        <f>J112</f>
        <v>0</v>
      </c>
      <c r="K62" s="183"/>
    </row>
    <row r="63" spans="2:11" s="8" customFormat="1" ht="19.9" customHeight="1">
      <c r="B63" s="184"/>
      <c r="C63" s="185"/>
      <c r="D63" s="186" t="s">
        <v>126</v>
      </c>
      <c r="E63" s="187"/>
      <c r="F63" s="187"/>
      <c r="G63" s="187"/>
      <c r="H63" s="187"/>
      <c r="I63" s="188"/>
      <c r="J63" s="189">
        <f>J113</f>
        <v>0</v>
      </c>
      <c r="K63" s="190"/>
    </row>
    <row r="64" spans="2:11" s="8" customFormat="1" ht="19.9" customHeight="1">
      <c r="B64" s="184"/>
      <c r="C64" s="185"/>
      <c r="D64" s="186" t="s">
        <v>1610</v>
      </c>
      <c r="E64" s="187"/>
      <c r="F64" s="187"/>
      <c r="G64" s="187"/>
      <c r="H64" s="187"/>
      <c r="I64" s="188"/>
      <c r="J64" s="189">
        <f>J120</f>
        <v>0</v>
      </c>
      <c r="K64" s="190"/>
    </row>
    <row r="65" spans="2:11" s="8" customFormat="1" ht="19.9" customHeight="1">
      <c r="B65" s="184"/>
      <c r="C65" s="185"/>
      <c r="D65" s="186" t="s">
        <v>1611</v>
      </c>
      <c r="E65" s="187"/>
      <c r="F65" s="187"/>
      <c r="G65" s="187"/>
      <c r="H65" s="187"/>
      <c r="I65" s="188"/>
      <c r="J65" s="189">
        <f>J147</f>
        <v>0</v>
      </c>
      <c r="K65" s="190"/>
    </row>
    <row r="66" spans="2:11" s="8" customFormat="1" ht="19.9" customHeight="1">
      <c r="B66" s="184"/>
      <c r="C66" s="185"/>
      <c r="D66" s="186" t="s">
        <v>1612</v>
      </c>
      <c r="E66" s="187"/>
      <c r="F66" s="187"/>
      <c r="G66" s="187"/>
      <c r="H66" s="187"/>
      <c r="I66" s="188"/>
      <c r="J66" s="189">
        <f>J163</f>
        <v>0</v>
      </c>
      <c r="K66" s="190"/>
    </row>
    <row r="67" spans="2:11" s="8" customFormat="1" ht="19.9" customHeight="1">
      <c r="B67" s="184"/>
      <c r="C67" s="185"/>
      <c r="D67" s="186" t="s">
        <v>1613</v>
      </c>
      <c r="E67" s="187"/>
      <c r="F67" s="187"/>
      <c r="G67" s="187"/>
      <c r="H67" s="187"/>
      <c r="I67" s="188"/>
      <c r="J67" s="189">
        <f>J213</f>
        <v>0</v>
      </c>
      <c r="K67" s="190"/>
    </row>
    <row r="68" spans="2:11" s="7" customFormat="1" ht="24.95" customHeight="1">
      <c r="B68" s="177"/>
      <c r="C68" s="178"/>
      <c r="D68" s="179" t="s">
        <v>1614</v>
      </c>
      <c r="E68" s="180"/>
      <c r="F68" s="180"/>
      <c r="G68" s="180"/>
      <c r="H68" s="180"/>
      <c r="I68" s="181"/>
      <c r="J68" s="182">
        <f>J215</f>
        <v>0</v>
      </c>
      <c r="K68" s="183"/>
    </row>
    <row r="69" spans="2:11" s="8" customFormat="1" ht="19.9" customHeight="1">
      <c r="B69" s="184"/>
      <c r="C69" s="185"/>
      <c r="D69" s="186" t="s">
        <v>1615</v>
      </c>
      <c r="E69" s="187"/>
      <c r="F69" s="187"/>
      <c r="G69" s="187"/>
      <c r="H69" s="187"/>
      <c r="I69" s="188"/>
      <c r="J69" s="189">
        <f>J216</f>
        <v>0</v>
      </c>
      <c r="K69" s="190"/>
    </row>
    <row r="70" spans="2:11" s="1" customFormat="1" ht="21.8" customHeight="1">
      <c r="B70" s="46"/>
      <c r="C70" s="47"/>
      <c r="D70" s="47"/>
      <c r="E70" s="47"/>
      <c r="F70" s="47"/>
      <c r="G70" s="47"/>
      <c r="H70" s="47"/>
      <c r="I70" s="144"/>
      <c r="J70" s="47"/>
      <c r="K70" s="51"/>
    </row>
    <row r="71" spans="2:11" s="1" customFormat="1" ht="6.95" customHeight="1">
      <c r="B71" s="67"/>
      <c r="C71" s="68"/>
      <c r="D71" s="68"/>
      <c r="E71" s="68"/>
      <c r="F71" s="68"/>
      <c r="G71" s="68"/>
      <c r="H71" s="68"/>
      <c r="I71" s="166"/>
      <c r="J71" s="68"/>
      <c r="K71" s="69"/>
    </row>
    <row r="75" spans="2:12" s="1" customFormat="1" ht="6.95" customHeight="1">
      <c r="B75" s="70"/>
      <c r="C75" s="71"/>
      <c r="D75" s="71"/>
      <c r="E75" s="71"/>
      <c r="F75" s="71"/>
      <c r="G75" s="71"/>
      <c r="H75" s="71"/>
      <c r="I75" s="169"/>
      <c r="J75" s="71"/>
      <c r="K75" s="71"/>
      <c r="L75" s="72"/>
    </row>
    <row r="76" spans="2:12" s="1" customFormat="1" ht="36.95" customHeight="1">
      <c r="B76" s="46"/>
      <c r="C76" s="73" t="s">
        <v>136</v>
      </c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4.4" customHeight="1">
      <c r="B78" s="46"/>
      <c r="C78" s="76" t="s">
        <v>18</v>
      </c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6.5" customHeight="1">
      <c r="B79" s="46"/>
      <c r="C79" s="74"/>
      <c r="D79" s="74"/>
      <c r="E79" s="192" t="str">
        <f>E7</f>
        <v>Stavební úpravy stanice st.dětí, dětská klinika-pavilon D3-4.NP, Krajská zdravotní a.s. - Masarykova nemocnice Ústí n.L.</v>
      </c>
      <c r="F79" s="76"/>
      <c r="G79" s="76"/>
      <c r="H79" s="76"/>
      <c r="I79" s="191"/>
      <c r="J79" s="74"/>
      <c r="K79" s="74"/>
      <c r="L79" s="72"/>
    </row>
    <row r="80" spans="2:12" s="1" customFormat="1" ht="14.4" customHeight="1">
      <c r="B80" s="46"/>
      <c r="C80" s="76" t="s">
        <v>107</v>
      </c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E9</f>
        <v>03 - Úpravy otopné soustavy</v>
      </c>
      <c r="F81" s="74"/>
      <c r="G81" s="74"/>
      <c r="H81" s="74"/>
      <c r="I81" s="191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12" s="1" customFormat="1" ht="18" customHeight="1">
      <c r="B83" s="46"/>
      <c r="C83" s="76" t="s">
        <v>23</v>
      </c>
      <c r="D83" s="74"/>
      <c r="E83" s="74"/>
      <c r="F83" s="193" t="str">
        <f>F12</f>
        <v>Ústí nad Labem</v>
      </c>
      <c r="G83" s="74"/>
      <c r="H83" s="74"/>
      <c r="I83" s="194" t="s">
        <v>25</v>
      </c>
      <c r="J83" s="85" t="str">
        <f>IF(J12="","",J12)</f>
        <v>19. 12. 2017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pans="2:12" s="1" customFormat="1" ht="13.5">
      <c r="B85" s="46"/>
      <c r="C85" s="76" t="s">
        <v>27</v>
      </c>
      <c r="D85" s="74"/>
      <c r="E85" s="74"/>
      <c r="F85" s="193" t="str">
        <f>E15</f>
        <v>Krajská zdravotní a.s., Masarykova nemocnice UL</v>
      </c>
      <c r="G85" s="74"/>
      <c r="H85" s="74"/>
      <c r="I85" s="194" t="s">
        <v>33</v>
      </c>
      <c r="J85" s="193" t="str">
        <f>E21</f>
        <v xml:space="preserve">Tomáš Hanzlík </v>
      </c>
      <c r="K85" s="74"/>
      <c r="L85" s="72"/>
    </row>
    <row r="86" spans="2:12" s="1" customFormat="1" ht="14.4" customHeight="1">
      <c r="B86" s="46"/>
      <c r="C86" s="76" t="s">
        <v>31</v>
      </c>
      <c r="D86" s="74"/>
      <c r="E86" s="74"/>
      <c r="F86" s="193" t="str">
        <f>IF(E18="","",E18)</f>
        <v/>
      </c>
      <c r="G86" s="74"/>
      <c r="H86" s="74"/>
      <c r="I86" s="191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191"/>
      <c r="J87" s="74"/>
      <c r="K87" s="74"/>
      <c r="L87" s="72"/>
    </row>
    <row r="88" spans="2:20" s="9" customFormat="1" ht="29.25" customHeight="1">
      <c r="B88" s="195"/>
      <c r="C88" s="196" t="s">
        <v>137</v>
      </c>
      <c r="D88" s="197" t="s">
        <v>57</v>
      </c>
      <c r="E88" s="197" t="s">
        <v>53</v>
      </c>
      <c r="F88" s="197" t="s">
        <v>138</v>
      </c>
      <c r="G88" s="197" t="s">
        <v>139</v>
      </c>
      <c r="H88" s="197" t="s">
        <v>140</v>
      </c>
      <c r="I88" s="198" t="s">
        <v>141</v>
      </c>
      <c r="J88" s="197" t="s">
        <v>111</v>
      </c>
      <c r="K88" s="199" t="s">
        <v>142</v>
      </c>
      <c r="L88" s="200"/>
      <c r="M88" s="102" t="s">
        <v>143</v>
      </c>
      <c r="N88" s="103" t="s">
        <v>42</v>
      </c>
      <c r="O88" s="103" t="s">
        <v>144</v>
      </c>
      <c r="P88" s="103" t="s">
        <v>145</v>
      </c>
      <c r="Q88" s="103" t="s">
        <v>146</v>
      </c>
      <c r="R88" s="103" t="s">
        <v>147</v>
      </c>
      <c r="S88" s="103" t="s">
        <v>148</v>
      </c>
      <c r="T88" s="104" t="s">
        <v>149</v>
      </c>
    </row>
    <row r="89" spans="2:63" s="1" customFormat="1" ht="29.25" customHeight="1">
      <c r="B89" s="46"/>
      <c r="C89" s="108" t="s">
        <v>112</v>
      </c>
      <c r="D89" s="74"/>
      <c r="E89" s="74"/>
      <c r="F89" s="74"/>
      <c r="G89" s="74"/>
      <c r="H89" s="74"/>
      <c r="I89" s="191"/>
      <c r="J89" s="201">
        <f>BK89</f>
        <v>0</v>
      </c>
      <c r="K89" s="74"/>
      <c r="L89" s="72"/>
      <c r="M89" s="105"/>
      <c r="N89" s="106"/>
      <c r="O89" s="106"/>
      <c r="P89" s="202">
        <f>P90+P112+P215</f>
        <v>0</v>
      </c>
      <c r="Q89" s="106"/>
      <c r="R89" s="202">
        <f>R90+R112+R215</f>
        <v>2.80059</v>
      </c>
      <c r="S89" s="106"/>
      <c r="T89" s="203">
        <f>T90+T112+T215</f>
        <v>2.5101999999999998</v>
      </c>
      <c r="AT89" s="24" t="s">
        <v>71</v>
      </c>
      <c r="AU89" s="24" t="s">
        <v>113</v>
      </c>
      <c r="BK89" s="204">
        <f>BK90+BK112+BK215</f>
        <v>0</v>
      </c>
    </row>
    <row r="90" spans="2:63" s="10" customFormat="1" ht="37.4" customHeight="1">
      <c r="B90" s="205"/>
      <c r="C90" s="206"/>
      <c r="D90" s="207" t="s">
        <v>71</v>
      </c>
      <c r="E90" s="208" t="s">
        <v>150</v>
      </c>
      <c r="F90" s="208" t="s">
        <v>1616</v>
      </c>
      <c r="G90" s="206"/>
      <c r="H90" s="206"/>
      <c r="I90" s="209"/>
      <c r="J90" s="210">
        <f>BK90</f>
        <v>0</v>
      </c>
      <c r="K90" s="206"/>
      <c r="L90" s="211"/>
      <c r="M90" s="212"/>
      <c r="N90" s="213"/>
      <c r="O90" s="213"/>
      <c r="P90" s="214">
        <f>P91+P94+P97+P109</f>
        <v>0</v>
      </c>
      <c r="Q90" s="213"/>
      <c r="R90" s="214">
        <f>R91+R94+R97+R109</f>
        <v>0.86548</v>
      </c>
      <c r="S90" s="213"/>
      <c r="T90" s="215">
        <f>T91+T94+T97+T109</f>
        <v>0.336</v>
      </c>
      <c r="AR90" s="216" t="s">
        <v>80</v>
      </c>
      <c r="AT90" s="217" t="s">
        <v>71</v>
      </c>
      <c r="AU90" s="217" t="s">
        <v>72</v>
      </c>
      <c r="AY90" s="216" t="s">
        <v>152</v>
      </c>
      <c r="BK90" s="218">
        <f>BK91+BK94+BK97+BK109</f>
        <v>0</v>
      </c>
    </row>
    <row r="91" spans="2:63" s="10" customFormat="1" ht="19.9" customHeight="1">
      <c r="B91" s="205"/>
      <c r="C91" s="206"/>
      <c r="D91" s="207" t="s">
        <v>71</v>
      </c>
      <c r="E91" s="219" t="s">
        <v>153</v>
      </c>
      <c r="F91" s="219" t="s">
        <v>1617</v>
      </c>
      <c r="G91" s="206"/>
      <c r="H91" s="206"/>
      <c r="I91" s="209"/>
      <c r="J91" s="220">
        <f>BK91</f>
        <v>0</v>
      </c>
      <c r="K91" s="206"/>
      <c r="L91" s="211"/>
      <c r="M91" s="212"/>
      <c r="N91" s="213"/>
      <c r="O91" s="213"/>
      <c r="P91" s="214">
        <f>SUM(P92:P93)</f>
        <v>0</v>
      </c>
      <c r="Q91" s="213"/>
      <c r="R91" s="214">
        <f>SUM(R92:R93)</f>
        <v>0.6694800000000001</v>
      </c>
      <c r="S91" s="213"/>
      <c r="T91" s="215">
        <f>SUM(T92:T93)</f>
        <v>0</v>
      </c>
      <c r="AR91" s="216" t="s">
        <v>80</v>
      </c>
      <c r="AT91" s="217" t="s">
        <v>71</v>
      </c>
      <c r="AU91" s="217" t="s">
        <v>80</v>
      </c>
      <c r="AY91" s="216" t="s">
        <v>152</v>
      </c>
      <c r="BK91" s="218">
        <f>SUM(BK92:BK93)</f>
        <v>0</v>
      </c>
    </row>
    <row r="92" spans="2:65" s="1" customFormat="1" ht="25.5" customHeight="1">
      <c r="B92" s="46"/>
      <c r="C92" s="221" t="s">
        <v>80</v>
      </c>
      <c r="D92" s="221" t="s">
        <v>155</v>
      </c>
      <c r="E92" s="222" t="s">
        <v>1618</v>
      </c>
      <c r="F92" s="223" t="s">
        <v>1619</v>
      </c>
      <c r="G92" s="224" t="s">
        <v>371</v>
      </c>
      <c r="H92" s="225">
        <v>28</v>
      </c>
      <c r="I92" s="226"/>
      <c r="J92" s="227">
        <f>ROUND(I92*H92,2)</f>
        <v>0</v>
      </c>
      <c r="K92" s="223" t="s">
        <v>159</v>
      </c>
      <c r="L92" s="72"/>
      <c r="M92" s="228" t="s">
        <v>21</v>
      </c>
      <c r="N92" s="229" t="s">
        <v>43</v>
      </c>
      <c r="O92" s="47"/>
      <c r="P92" s="230">
        <f>O92*H92</f>
        <v>0</v>
      </c>
      <c r="Q92" s="230">
        <v>0.02391</v>
      </c>
      <c r="R92" s="230">
        <f>Q92*H92</f>
        <v>0.6694800000000001</v>
      </c>
      <c r="S92" s="230">
        <v>0</v>
      </c>
      <c r="T92" s="231">
        <f>S92*H92</f>
        <v>0</v>
      </c>
      <c r="AR92" s="24" t="s">
        <v>160</v>
      </c>
      <c r="AT92" s="24" t="s">
        <v>155</v>
      </c>
      <c r="AU92" s="24" t="s">
        <v>82</v>
      </c>
      <c r="AY92" s="24" t="s">
        <v>152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80</v>
      </c>
      <c r="BK92" s="232">
        <f>ROUND(I92*H92,2)</f>
        <v>0</v>
      </c>
      <c r="BL92" s="24" t="s">
        <v>160</v>
      </c>
      <c r="BM92" s="24" t="s">
        <v>1620</v>
      </c>
    </row>
    <row r="93" spans="2:47" s="1" customFormat="1" ht="13.5">
      <c r="B93" s="46"/>
      <c r="C93" s="74"/>
      <c r="D93" s="233" t="s">
        <v>162</v>
      </c>
      <c r="E93" s="74"/>
      <c r="F93" s="234" t="s">
        <v>1621</v>
      </c>
      <c r="G93" s="74"/>
      <c r="H93" s="74"/>
      <c r="I93" s="191"/>
      <c r="J93" s="74"/>
      <c r="K93" s="74"/>
      <c r="L93" s="72"/>
      <c r="M93" s="235"/>
      <c r="N93" s="47"/>
      <c r="O93" s="47"/>
      <c r="P93" s="47"/>
      <c r="Q93" s="47"/>
      <c r="R93" s="47"/>
      <c r="S93" s="47"/>
      <c r="T93" s="95"/>
      <c r="AT93" s="24" t="s">
        <v>162</v>
      </c>
      <c r="AU93" s="24" t="s">
        <v>82</v>
      </c>
    </row>
    <row r="94" spans="2:63" s="10" customFormat="1" ht="29.85" customHeight="1">
      <c r="B94" s="205"/>
      <c r="C94" s="206"/>
      <c r="D94" s="207" t="s">
        <v>71</v>
      </c>
      <c r="E94" s="219" t="s">
        <v>204</v>
      </c>
      <c r="F94" s="219" t="s">
        <v>1622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SUM(P95:P96)</f>
        <v>0</v>
      </c>
      <c r="Q94" s="213"/>
      <c r="R94" s="214">
        <f>SUM(R95:R96)</f>
        <v>0.196</v>
      </c>
      <c r="S94" s="213"/>
      <c r="T94" s="215">
        <f>SUM(T95:T96)</f>
        <v>0</v>
      </c>
      <c r="AR94" s="216" t="s">
        <v>80</v>
      </c>
      <c r="AT94" s="217" t="s">
        <v>71</v>
      </c>
      <c r="AU94" s="217" t="s">
        <v>80</v>
      </c>
      <c r="AY94" s="216" t="s">
        <v>152</v>
      </c>
      <c r="BK94" s="218">
        <f>SUM(BK95:BK96)</f>
        <v>0</v>
      </c>
    </row>
    <row r="95" spans="2:65" s="1" customFormat="1" ht="16.5" customHeight="1">
      <c r="B95" s="46"/>
      <c r="C95" s="221" t="s">
        <v>82</v>
      </c>
      <c r="D95" s="221" t="s">
        <v>155</v>
      </c>
      <c r="E95" s="222" t="s">
        <v>1623</v>
      </c>
      <c r="F95" s="223" t="s">
        <v>1624</v>
      </c>
      <c r="G95" s="224" t="s">
        <v>371</v>
      </c>
      <c r="H95" s="225">
        <v>56</v>
      </c>
      <c r="I95" s="226"/>
      <c r="J95" s="227">
        <f>ROUND(I95*H95,2)</f>
        <v>0</v>
      </c>
      <c r="K95" s="223" t="s">
        <v>159</v>
      </c>
      <c r="L95" s="72"/>
      <c r="M95" s="228" t="s">
        <v>21</v>
      </c>
      <c r="N95" s="229" t="s">
        <v>43</v>
      </c>
      <c r="O95" s="47"/>
      <c r="P95" s="230">
        <f>O95*H95</f>
        <v>0</v>
      </c>
      <c r="Q95" s="230">
        <v>0.0035</v>
      </c>
      <c r="R95" s="230">
        <f>Q95*H95</f>
        <v>0.196</v>
      </c>
      <c r="S95" s="230">
        <v>0</v>
      </c>
      <c r="T95" s="231">
        <f>S95*H95</f>
        <v>0</v>
      </c>
      <c r="AR95" s="24" t="s">
        <v>160</v>
      </c>
      <c r="AT95" s="24" t="s">
        <v>155</v>
      </c>
      <c r="AU95" s="24" t="s">
        <v>82</v>
      </c>
      <c r="AY95" s="24" t="s">
        <v>152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80</v>
      </c>
      <c r="BK95" s="232">
        <f>ROUND(I95*H95,2)</f>
        <v>0</v>
      </c>
      <c r="BL95" s="24" t="s">
        <v>160</v>
      </c>
      <c r="BM95" s="24" t="s">
        <v>1625</v>
      </c>
    </row>
    <row r="96" spans="2:47" s="1" customFormat="1" ht="13.5">
      <c r="B96" s="46"/>
      <c r="C96" s="74"/>
      <c r="D96" s="233" t="s">
        <v>162</v>
      </c>
      <c r="E96" s="74"/>
      <c r="F96" s="234" t="s">
        <v>1626</v>
      </c>
      <c r="G96" s="74"/>
      <c r="H96" s="74"/>
      <c r="I96" s="191"/>
      <c r="J96" s="74"/>
      <c r="K96" s="74"/>
      <c r="L96" s="72"/>
      <c r="M96" s="235"/>
      <c r="N96" s="47"/>
      <c r="O96" s="47"/>
      <c r="P96" s="47"/>
      <c r="Q96" s="47"/>
      <c r="R96" s="47"/>
      <c r="S96" s="47"/>
      <c r="T96" s="95"/>
      <c r="AT96" s="24" t="s">
        <v>162</v>
      </c>
      <c r="AU96" s="24" t="s">
        <v>82</v>
      </c>
    </row>
    <row r="97" spans="2:63" s="10" customFormat="1" ht="29.85" customHeight="1">
      <c r="B97" s="205"/>
      <c r="C97" s="206"/>
      <c r="D97" s="207" t="s">
        <v>71</v>
      </c>
      <c r="E97" s="219" t="s">
        <v>233</v>
      </c>
      <c r="F97" s="219" t="s">
        <v>1627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SUM(P98:P108)</f>
        <v>0</v>
      </c>
      <c r="Q97" s="213"/>
      <c r="R97" s="214">
        <f>SUM(R98:R108)</f>
        <v>0</v>
      </c>
      <c r="S97" s="213"/>
      <c r="T97" s="215">
        <f>SUM(T98:T108)</f>
        <v>0.336</v>
      </c>
      <c r="AR97" s="216" t="s">
        <v>80</v>
      </c>
      <c r="AT97" s="217" t="s">
        <v>71</v>
      </c>
      <c r="AU97" s="217" t="s">
        <v>80</v>
      </c>
      <c r="AY97" s="216" t="s">
        <v>152</v>
      </c>
      <c r="BK97" s="218">
        <f>SUM(BK98:BK108)</f>
        <v>0</v>
      </c>
    </row>
    <row r="98" spans="2:65" s="1" customFormat="1" ht="25.5" customHeight="1">
      <c r="B98" s="46"/>
      <c r="C98" s="221" t="s">
        <v>153</v>
      </c>
      <c r="D98" s="221" t="s">
        <v>155</v>
      </c>
      <c r="E98" s="222" t="s">
        <v>1628</v>
      </c>
      <c r="F98" s="223" t="s">
        <v>1629</v>
      </c>
      <c r="G98" s="224" t="s">
        <v>371</v>
      </c>
      <c r="H98" s="225">
        <v>28</v>
      </c>
      <c r="I98" s="226"/>
      <c r="J98" s="227">
        <f>ROUND(I98*H98,2)</f>
        <v>0</v>
      </c>
      <c r="K98" s="223" t="s">
        <v>159</v>
      </c>
      <c r="L98" s="72"/>
      <c r="M98" s="228" t="s">
        <v>21</v>
      </c>
      <c r="N98" s="229" t="s">
        <v>43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0.012</v>
      </c>
      <c r="T98" s="231">
        <f>S98*H98</f>
        <v>0.336</v>
      </c>
      <c r="AR98" s="24" t="s">
        <v>160</v>
      </c>
      <c r="AT98" s="24" t="s">
        <v>155</v>
      </c>
      <c r="AU98" s="24" t="s">
        <v>82</v>
      </c>
      <c r="AY98" s="24" t="s">
        <v>152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160</v>
      </c>
      <c r="BM98" s="24" t="s">
        <v>1630</v>
      </c>
    </row>
    <row r="99" spans="2:47" s="1" customFormat="1" ht="13.5">
      <c r="B99" s="46"/>
      <c r="C99" s="74"/>
      <c r="D99" s="233" t="s">
        <v>162</v>
      </c>
      <c r="E99" s="74"/>
      <c r="F99" s="234" t="s">
        <v>1631</v>
      </c>
      <c r="G99" s="74"/>
      <c r="H99" s="74"/>
      <c r="I99" s="191"/>
      <c r="J99" s="74"/>
      <c r="K99" s="74"/>
      <c r="L99" s="72"/>
      <c r="M99" s="235"/>
      <c r="N99" s="47"/>
      <c r="O99" s="47"/>
      <c r="P99" s="47"/>
      <c r="Q99" s="47"/>
      <c r="R99" s="47"/>
      <c r="S99" s="47"/>
      <c r="T99" s="95"/>
      <c r="AT99" s="24" t="s">
        <v>162</v>
      </c>
      <c r="AU99" s="24" t="s">
        <v>82</v>
      </c>
    </row>
    <row r="100" spans="2:65" s="1" customFormat="1" ht="25.5" customHeight="1">
      <c r="B100" s="46"/>
      <c r="C100" s="221" t="s">
        <v>160</v>
      </c>
      <c r="D100" s="221" t="s">
        <v>155</v>
      </c>
      <c r="E100" s="222" t="s">
        <v>633</v>
      </c>
      <c r="F100" s="223" t="s">
        <v>634</v>
      </c>
      <c r="G100" s="224" t="s">
        <v>158</v>
      </c>
      <c r="H100" s="225">
        <v>2.51</v>
      </c>
      <c r="I100" s="226"/>
      <c r="J100" s="227">
        <f>ROUND(I100*H100,2)</f>
        <v>0</v>
      </c>
      <c r="K100" s="223" t="s">
        <v>159</v>
      </c>
      <c r="L100" s="72"/>
      <c r="M100" s="228" t="s">
        <v>21</v>
      </c>
      <c r="N100" s="229" t="s">
        <v>43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160</v>
      </c>
      <c r="AT100" s="24" t="s">
        <v>155</v>
      </c>
      <c r="AU100" s="24" t="s">
        <v>82</v>
      </c>
      <c r="AY100" s="24" t="s">
        <v>152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80</v>
      </c>
      <c r="BK100" s="232">
        <f>ROUND(I100*H100,2)</f>
        <v>0</v>
      </c>
      <c r="BL100" s="24" t="s">
        <v>160</v>
      </c>
      <c r="BM100" s="24" t="s">
        <v>1632</v>
      </c>
    </row>
    <row r="101" spans="2:47" s="1" customFormat="1" ht="13.5">
      <c r="B101" s="46"/>
      <c r="C101" s="74"/>
      <c r="D101" s="233" t="s">
        <v>162</v>
      </c>
      <c r="E101" s="74"/>
      <c r="F101" s="234" t="s">
        <v>636</v>
      </c>
      <c r="G101" s="74"/>
      <c r="H101" s="74"/>
      <c r="I101" s="191"/>
      <c r="J101" s="74"/>
      <c r="K101" s="74"/>
      <c r="L101" s="72"/>
      <c r="M101" s="235"/>
      <c r="N101" s="47"/>
      <c r="O101" s="47"/>
      <c r="P101" s="47"/>
      <c r="Q101" s="47"/>
      <c r="R101" s="47"/>
      <c r="S101" s="47"/>
      <c r="T101" s="95"/>
      <c r="AT101" s="24" t="s">
        <v>162</v>
      </c>
      <c r="AU101" s="24" t="s">
        <v>82</v>
      </c>
    </row>
    <row r="102" spans="2:65" s="1" customFormat="1" ht="25.5" customHeight="1">
      <c r="B102" s="46"/>
      <c r="C102" s="221" t="s">
        <v>197</v>
      </c>
      <c r="D102" s="221" t="s">
        <v>155</v>
      </c>
      <c r="E102" s="222" t="s">
        <v>638</v>
      </c>
      <c r="F102" s="223" t="s">
        <v>639</v>
      </c>
      <c r="G102" s="224" t="s">
        <v>158</v>
      </c>
      <c r="H102" s="225">
        <v>2.51</v>
      </c>
      <c r="I102" s="226"/>
      <c r="J102" s="227">
        <f>ROUND(I102*H102,2)</f>
        <v>0</v>
      </c>
      <c r="K102" s="223" t="s">
        <v>159</v>
      </c>
      <c r="L102" s="72"/>
      <c r="M102" s="228" t="s">
        <v>21</v>
      </c>
      <c r="N102" s="229" t="s">
        <v>43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160</v>
      </c>
      <c r="AT102" s="24" t="s">
        <v>155</v>
      </c>
      <c r="AU102" s="24" t="s">
        <v>82</v>
      </c>
      <c r="AY102" s="24" t="s">
        <v>152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80</v>
      </c>
      <c r="BK102" s="232">
        <f>ROUND(I102*H102,2)</f>
        <v>0</v>
      </c>
      <c r="BL102" s="24" t="s">
        <v>160</v>
      </c>
      <c r="BM102" s="24" t="s">
        <v>1633</v>
      </c>
    </row>
    <row r="103" spans="2:47" s="1" customFormat="1" ht="13.5">
      <c r="B103" s="46"/>
      <c r="C103" s="74"/>
      <c r="D103" s="233" t="s">
        <v>162</v>
      </c>
      <c r="E103" s="74"/>
      <c r="F103" s="234" t="s">
        <v>641</v>
      </c>
      <c r="G103" s="74"/>
      <c r="H103" s="74"/>
      <c r="I103" s="191"/>
      <c r="J103" s="74"/>
      <c r="K103" s="74"/>
      <c r="L103" s="72"/>
      <c r="M103" s="235"/>
      <c r="N103" s="47"/>
      <c r="O103" s="47"/>
      <c r="P103" s="47"/>
      <c r="Q103" s="47"/>
      <c r="R103" s="47"/>
      <c r="S103" s="47"/>
      <c r="T103" s="95"/>
      <c r="AT103" s="24" t="s">
        <v>162</v>
      </c>
      <c r="AU103" s="24" t="s">
        <v>82</v>
      </c>
    </row>
    <row r="104" spans="2:65" s="1" customFormat="1" ht="25.5" customHeight="1">
      <c r="B104" s="46"/>
      <c r="C104" s="221" t="s">
        <v>204</v>
      </c>
      <c r="D104" s="221" t="s">
        <v>155</v>
      </c>
      <c r="E104" s="222" t="s">
        <v>643</v>
      </c>
      <c r="F104" s="223" t="s">
        <v>644</v>
      </c>
      <c r="G104" s="224" t="s">
        <v>158</v>
      </c>
      <c r="H104" s="225">
        <v>15.06</v>
      </c>
      <c r="I104" s="226"/>
      <c r="J104" s="227">
        <f>ROUND(I104*H104,2)</f>
        <v>0</v>
      </c>
      <c r="K104" s="223" t="s">
        <v>159</v>
      </c>
      <c r="L104" s="72"/>
      <c r="M104" s="228" t="s">
        <v>21</v>
      </c>
      <c r="N104" s="229" t="s">
        <v>43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160</v>
      </c>
      <c r="AT104" s="24" t="s">
        <v>155</v>
      </c>
      <c r="AU104" s="24" t="s">
        <v>82</v>
      </c>
      <c r="AY104" s="24" t="s">
        <v>152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80</v>
      </c>
      <c r="BK104" s="232">
        <f>ROUND(I104*H104,2)</f>
        <v>0</v>
      </c>
      <c r="BL104" s="24" t="s">
        <v>160</v>
      </c>
      <c r="BM104" s="24" t="s">
        <v>1634</v>
      </c>
    </row>
    <row r="105" spans="2:47" s="1" customFormat="1" ht="13.5">
      <c r="B105" s="46"/>
      <c r="C105" s="74"/>
      <c r="D105" s="233" t="s">
        <v>162</v>
      </c>
      <c r="E105" s="74"/>
      <c r="F105" s="234" t="s">
        <v>646</v>
      </c>
      <c r="G105" s="74"/>
      <c r="H105" s="74"/>
      <c r="I105" s="191"/>
      <c r="J105" s="74"/>
      <c r="K105" s="74"/>
      <c r="L105" s="72"/>
      <c r="M105" s="235"/>
      <c r="N105" s="47"/>
      <c r="O105" s="47"/>
      <c r="P105" s="47"/>
      <c r="Q105" s="47"/>
      <c r="R105" s="47"/>
      <c r="S105" s="47"/>
      <c r="T105" s="95"/>
      <c r="AT105" s="24" t="s">
        <v>162</v>
      </c>
      <c r="AU105" s="24" t="s">
        <v>82</v>
      </c>
    </row>
    <row r="106" spans="2:51" s="12" customFormat="1" ht="13.5">
      <c r="B106" s="246"/>
      <c r="C106" s="247"/>
      <c r="D106" s="233" t="s">
        <v>164</v>
      </c>
      <c r="E106" s="247"/>
      <c r="F106" s="249" t="s">
        <v>1635</v>
      </c>
      <c r="G106" s="247"/>
      <c r="H106" s="250">
        <v>15.06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164</v>
      </c>
      <c r="AU106" s="256" t="s">
        <v>82</v>
      </c>
      <c r="AV106" s="12" t="s">
        <v>82</v>
      </c>
      <c r="AW106" s="12" t="s">
        <v>6</v>
      </c>
      <c r="AX106" s="12" t="s">
        <v>80</v>
      </c>
      <c r="AY106" s="256" t="s">
        <v>152</v>
      </c>
    </row>
    <row r="107" spans="2:65" s="1" customFormat="1" ht="16.5" customHeight="1">
      <c r="B107" s="46"/>
      <c r="C107" s="221" t="s">
        <v>220</v>
      </c>
      <c r="D107" s="221" t="s">
        <v>155</v>
      </c>
      <c r="E107" s="222" t="s">
        <v>649</v>
      </c>
      <c r="F107" s="223" t="s">
        <v>650</v>
      </c>
      <c r="G107" s="224" t="s">
        <v>158</v>
      </c>
      <c r="H107" s="225">
        <v>2.51</v>
      </c>
      <c r="I107" s="226"/>
      <c r="J107" s="227">
        <f>ROUND(I107*H107,2)</f>
        <v>0</v>
      </c>
      <c r="K107" s="223" t="s">
        <v>159</v>
      </c>
      <c r="L107" s="72"/>
      <c r="M107" s="228" t="s">
        <v>21</v>
      </c>
      <c r="N107" s="229" t="s">
        <v>43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160</v>
      </c>
      <c r="AT107" s="24" t="s">
        <v>155</v>
      </c>
      <c r="AU107" s="24" t="s">
        <v>82</v>
      </c>
      <c r="AY107" s="24" t="s">
        <v>152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80</v>
      </c>
      <c r="BK107" s="232">
        <f>ROUND(I107*H107,2)</f>
        <v>0</v>
      </c>
      <c r="BL107" s="24" t="s">
        <v>160</v>
      </c>
      <c r="BM107" s="24" t="s">
        <v>1636</v>
      </c>
    </row>
    <row r="108" spans="2:47" s="1" customFormat="1" ht="13.5">
      <c r="B108" s="46"/>
      <c r="C108" s="74"/>
      <c r="D108" s="233" t="s">
        <v>162</v>
      </c>
      <c r="E108" s="74"/>
      <c r="F108" s="234" t="s">
        <v>652</v>
      </c>
      <c r="G108" s="74"/>
      <c r="H108" s="74"/>
      <c r="I108" s="191"/>
      <c r="J108" s="74"/>
      <c r="K108" s="74"/>
      <c r="L108" s="72"/>
      <c r="M108" s="235"/>
      <c r="N108" s="47"/>
      <c r="O108" s="47"/>
      <c r="P108" s="47"/>
      <c r="Q108" s="47"/>
      <c r="R108" s="47"/>
      <c r="S108" s="47"/>
      <c r="T108" s="95"/>
      <c r="AT108" s="24" t="s">
        <v>162</v>
      </c>
      <c r="AU108" s="24" t="s">
        <v>82</v>
      </c>
    </row>
    <row r="109" spans="2:63" s="10" customFormat="1" ht="29.85" customHeight="1">
      <c r="B109" s="205"/>
      <c r="C109" s="206"/>
      <c r="D109" s="207" t="s">
        <v>71</v>
      </c>
      <c r="E109" s="219" t="s">
        <v>880</v>
      </c>
      <c r="F109" s="219" t="s">
        <v>1637</v>
      </c>
      <c r="G109" s="206"/>
      <c r="H109" s="206"/>
      <c r="I109" s="209"/>
      <c r="J109" s="220">
        <f>BK109</f>
        <v>0</v>
      </c>
      <c r="K109" s="206"/>
      <c r="L109" s="211"/>
      <c r="M109" s="212"/>
      <c r="N109" s="213"/>
      <c r="O109" s="213"/>
      <c r="P109" s="214">
        <f>SUM(P110:P111)</f>
        <v>0</v>
      </c>
      <c r="Q109" s="213"/>
      <c r="R109" s="214">
        <f>SUM(R110:R111)</f>
        <v>0</v>
      </c>
      <c r="S109" s="213"/>
      <c r="T109" s="215">
        <f>SUM(T110:T111)</f>
        <v>0</v>
      </c>
      <c r="AR109" s="216" t="s">
        <v>80</v>
      </c>
      <c r="AT109" s="217" t="s">
        <v>71</v>
      </c>
      <c r="AU109" s="217" t="s">
        <v>80</v>
      </c>
      <c r="AY109" s="216" t="s">
        <v>152</v>
      </c>
      <c r="BK109" s="218">
        <f>SUM(BK110:BK111)</f>
        <v>0</v>
      </c>
    </row>
    <row r="110" spans="2:65" s="1" customFormat="1" ht="16.5" customHeight="1">
      <c r="B110" s="46"/>
      <c r="C110" s="221" t="s">
        <v>180</v>
      </c>
      <c r="D110" s="221" t="s">
        <v>155</v>
      </c>
      <c r="E110" s="222" t="s">
        <v>661</v>
      </c>
      <c r="F110" s="223" t="s">
        <v>662</v>
      </c>
      <c r="G110" s="224" t="s">
        <v>158</v>
      </c>
      <c r="H110" s="225">
        <v>0.865</v>
      </c>
      <c r="I110" s="226"/>
      <c r="J110" s="227">
        <f>ROUND(I110*H110,2)</f>
        <v>0</v>
      </c>
      <c r="K110" s="223" t="s">
        <v>159</v>
      </c>
      <c r="L110" s="72"/>
      <c r="M110" s="228" t="s">
        <v>21</v>
      </c>
      <c r="N110" s="229" t="s">
        <v>43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160</v>
      </c>
      <c r="AT110" s="24" t="s">
        <v>155</v>
      </c>
      <c r="AU110" s="24" t="s">
        <v>82</v>
      </c>
      <c r="AY110" s="24" t="s">
        <v>152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80</v>
      </c>
      <c r="BK110" s="232">
        <f>ROUND(I110*H110,2)</f>
        <v>0</v>
      </c>
      <c r="BL110" s="24" t="s">
        <v>160</v>
      </c>
      <c r="BM110" s="24" t="s">
        <v>1638</v>
      </c>
    </row>
    <row r="111" spans="2:47" s="1" customFormat="1" ht="13.5">
      <c r="B111" s="46"/>
      <c r="C111" s="74"/>
      <c r="D111" s="233" t="s">
        <v>162</v>
      </c>
      <c r="E111" s="74"/>
      <c r="F111" s="234" t="s">
        <v>664</v>
      </c>
      <c r="G111" s="74"/>
      <c r="H111" s="74"/>
      <c r="I111" s="191"/>
      <c r="J111" s="74"/>
      <c r="K111" s="74"/>
      <c r="L111" s="72"/>
      <c r="M111" s="235"/>
      <c r="N111" s="47"/>
      <c r="O111" s="47"/>
      <c r="P111" s="47"/>
      <c r="Q111" s="47"/>
      <c r="R111" s="47"/>
      <c r="S111" s="47"/>
      <c r="T111" s="95"/>
      <c r="AT111" s="24" t="s">
        <v>162</v>
      </c>
      <c r="AU111" s="24" t="s">
        <v>82</v>
      </c>
    </row>
    <row r="112" spans="2:63" s="10" customFormat="1" ht="37.4" customHeight="1">
      <c r="B112" s="205"/>
      <c r="C112" s="206"/>
      <c r="D112" s="207" t="s">
        <v>71</v>
      </c>
      <c r="E112" s="208" t="s">
        <v>665</v>
      </c>
      <c r="F112" s="208" t="s">
        <v>1639</v>
      </c>
      <c r="G112" s="206"/>
      <c r="H112" s="206"/>
      <c r="I112" s="209"/>
      <c r="J112" s="210">
        <f>BK112</f>
        <v>0</v>
      </c>
      <c r="K112" s="206"/>
      <c r="L112" s="211"/>
      <c r="M112" s="212"/>
      <c r="N112" s="213"/>
      <c r="O112" s="213"/>
      <c r="P112" s="214">
        <f>P113+P120+P147+P163+P213</f>
        <v>0</v>
      </c>
      <c r="Q112" s="213"/>
      <c r="R112" s="214">
        <f>R113+R120+R147+R163+R213</f>
        <v>1.9278100000000002</v>
      </c>
      <c r="S112" s="213"/>
      <c r="T112" s="215">
        <f>T113+T120+T147+T163+T213</f>
        <v>2.1742</v>
      </c>
      <c r="AR112" s="216" t="s">
        <v>82</v>
      </c>
      <c r="AT112" s="217" t="s">
        <v>71</v>
      </c>
      <c r="AU112" s="217" t="s">
        <v>72</v>
      </c>
      <c r="AY112" s="216" t="s">
        <v>152</v>
      </c>
      <c r="BK112" s="218">
        <f>BK113+BK120+BK147+BK163+BK213</f>
        <v>0</v>
      </c>
    </row>
    <row r="113" spans="2:63" s="10" customFormat="1" ht="19.9" customHeight="1">
      <c r="B113" s="205"/>
      <c r="C113" s="206"/>
      <c r="D113" s="207" t="s">
        <v>71</v>
      </c>
      <c r="E113" s="219" t="s">
        <v>717</v>
      </c>
      <c r="F113" s="219" t="s">
        <v>718</v>
      </c>
      <c r="G113" s="206"/>
      <c r="H113" s="206"/>
      <c r="I113" s="209"/>
      <c r="J113" s="220">
        <f>BK113</f>
        <v>0</v>
      </c>
      <c r="K113" s="206"/>
      <c r="L113" s="211"/>
      <c r="M113" s="212"/>
      <c r="N113" s="213"/>
      <c r="O113" s="213"/>
      <c r="P113" s="214">
        <f>SUM(P114:P119)</f>
        <v>0</v>
      </c>
      <c r="Q113" s="213"/>
      <c r="R113" s="214">
        <f>SUM(R114:R119)</f>
        <v>0.01</v>
      </c>
      <c r="S113" s="213"/>
      <c r="T113" s="215">
        <f>SUM(T114:T119)</f>
        <v>0</v>
      </c>
      <c r="AR113" s="216" t="s">
        <v>82</v>
      </c>
      <c r="AT113" s="217" t="s">
        <v>71</v>
      </c>
      <c r="AU113" s="217" t="s">
        <v>80</v>
      </c>
      <c r="AY113" s="216" t="s">
        <v>152</v>
      </c>
      <c r="BK113" s="218">
        <f>SUM(BK114:BK119)</f>
        <v>0</v>
      </c>
    </row>
    <row r="114" spans="2:65" s="1" customFormat="1" ht="16.5" customHeight="1">
      <c r="B114" s="46"/>
      <c r="C114" s="221" t="s">
        <v>233</v>
      </c>
      <c r="D114" s="221" t="s">
        <v>155</v>
      </c>
      <c r="E114" s="222" t="s">
        <v>1640</v>
      </c>
      <c r="F114" s="223" t="s">
        <v>1641</v>
      </c>
      <c r="G114" s="224" t="s">
        <v>242</v>
      </c>
      <c r="H114" s="225">
        <v>50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43</v>
      </c>
      <c r="O114" s="47"/>
      <c r="P114" s="230">
        <f>O114*H114</f>
        <v>0</v>
      </c>
      <c r="Q114" s="230">
        <v>0.0001</v>
      </c>
      <c r="R114" s="230">
        <f>Q114*H114</f>
        <v>0.005</v>
      </c>
      <c r="S114" s="230">
        <v>0</v>
      </c>
      <c r="T114" s="231">
        <f>S114*H114</f>
        <v>0</v>
      </c>
      <c r="AR114" s="24" t="s">
        <v>275</v>
      </c>
      <c r="AT114" s="24" t="s">
        <v>155</v>
      </c>
      <c r="AU114" s="24" t="s">
        <v>82</v>
      </c>
      <c r="AY114" s="24" t="s">
        <v>152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80</v>
      </c>
      <c r="BK114" s="232">
        <f>ROUND(I114*H114,2)</f>
        <v>0</v>
      </c>
      <c r="BL114" s="24" t="s">
        <v>275</v>
      </c>
      <c r="BM114" s="24" t="s">
        <v>1642</v>
      </c>
    </row>
    <row r="115" spans="2:65" s="1" customFormat="1" ht="16.5" customHeight="1">
      <c r="B115" s="46"/>
      <c r="C115" s="279" t="s">
        <v>239</v>
      </c>
      <c r="D115" s="279" t="s">
        <v>177</v>
      </c>
      <c r="E115" s="280" t="s">
        <v>1643</v>
      </c>
      <c r="F115" s="281" t="s">
        <v>1644</v>
      </c>
      <c r="G115" s="282" t="s">
        <v>242</v>
      </c>
      <c r="H115" s="283">
        <v>50</v>
      </c>
      <c r="I115" s="284"/>
      <c r="J115" s="285">
        <f>ROUND(I115*H115,2)</f>
        <v>0</v>
      </c>
      <c r="K115" s="281" t="s">
        <v>21</v>
      </c>
      <c r="L115" s="286"/>
      <c r="M115" s="287" t="s">
        <v>21</v>
      </c>
      <c r="N115" s="288" t="s">
        <v>43</v>
      </c>
      <c r="O115" s="47"/>
      <c r="P115" s="230">
        <f>O115*H115</f>
        <v>0</v>
      </c>
      <c r="Q115" s="230">
        <v>0.0001</v>
      </c>
      <c r="R115" s="230">
        <f>Q115*H115</f>
        <v>0.005</v>
      </c>
      <c r="S115" s="230">
        <v>0</v>
      </c>
      <c r="T115" s="231">
        <f>S115*H115</f>
        <v>0</v>
      </c>
      <c r="AR115" s="24" t="s">
        <v>431</v>
      </c>
      <c r="AT115" s="24" t="s">
        <v>177</v>
      </c>
      <c r="AU115" s="24" t="s">
        <v>82</v>
      </c>
      <c r="AY115" s="24" t="s">
        <v>152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275</v>
      </c>
      <c r="BM115" s="24" t="s">
        <v>1645</v>
      </c>
    </row>
    <row r="116" spans="2:65" s="1" customFormat="1" ht="16.5" customHeight="1">
      <c r="B116" s="46"/>
      <c r="C116" s="221" t="s">
        <v>246</v>
      </c>
      <c r="D116" s="221" t="s">
        <v>155</v>
      </c>
      <c r="E116" s="222" t="s">
        <v>750</v>
      </c>
      <c r="F116" s="223" t="s">
        <v>751</v>
      </c>
      <c r="G116" s="224" t="s">
        <v>158</v>
      </c>
      <c r="H116" s="225">
        <v>0.01</v>
      </c>
      <c r="I116" s="226"/>
      <c r="J116" s="227">
        <f>ROUND(I116*H116,2)</f>
        <v>0</v>
      </c>
      <c r="K116" s="223" t="s">
        <v>159</v>
      </c>
      <c r="L116" s="72"/>
      <c r="M116" s="228" t="s">
        <v>21</v>
      </c>
      <c r="N116" s="229" t="s">
        <v>43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275</v>
      </c>
      <c r="AT116" s="24" t="s">
        <v>155</v>
      </c>
      <c r="AU116" s="24" t="s">
        <v>82</v>
      </c>
      <c r="AY116" s="24" t="s">
        <v>152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80</v>
      </c>
      <c r="BK116" s="232">
        <f>ROUND(I116*H116,2)</f>
        <v>0</v>
      </c>
      <c r="BL116" s="24" t="s">
        <v>275</v>
      </c>
      <c r="BM116" s="24" t="s">
        <v>1646</v>
      </c>
    </row>
    <row r="117" spans="2:47" s="1" customFormat="1" ht="13.5">
      <c r="B117" s="46"/>
      <c r="C117" s="74"/>
      <c r="D117" s="233" t="s">
        <v>162</v>
      </c>
      <c r="E117" s="74"/>
      <c r="F117" s="234" t="s">
        <v>753</v>
      </c>
      <c r="G117" s="74"/>
      <c r="H117" s="74"/>
      <c r="I117" s="191"/>
      <c r="J117" s="74"/>
      <c r="K117" s="74"/>
      <c r="L117" s="72"/>
      <c r="M117" s="235"/>
      <c r="N117" s="47"/>
      <c r="O117" s="47"/>
      <c r="P117" s="47"/>
      <c r="Q117" s="47"/>
      <c r="R117" s="47"/>
      <c r="S117" s="47"/>
      <c r="T117" s="95"/>
      <c r="AT117" s="24" t="s">
        <v>162</v>
      </c>
      <c r="AU117" s="24" t="s">
        <v>82</v>
      </c>
    </row>
    <row r="118" spans="2:65" s="1" customFormat="1" ht="16.5" customHeight="1">
      <c r="B118" s="46"/>
      <c r="C118" s="221" t="s">
        <v>251</v>
      </c>
      <c r="D118" s="221" t="s">
        <v>155</v>
      </c>
      <c r="E118" s="222" t="s">
        <v>755</v>
      </c>
      <c r="F118" s="223" t="s">
        <v>756</v>
      </c>
      <c r="G118" s="224" t="s">
        <v>158</v>
      </c>
      <c r="H118" s="225">
        <v>0.01</v>
      </c>
      <c r="I118" s="226"/>
      <c r="J118" s="227">
        <f>ROUND(I118*H118,2)</f>
        <v>0</v>
      </c>
      <c r="K118" s="223" t="s">
        <v>159</v>
      </c>
      <c r="L118" s="72"/>
      <c r="M118" s="228" t="s">
        <v>21</v>
      </c>
      <c r="N118" s="229" t="s">
        <v>43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275</v>
      </c>
      <c r="AT118" s="24" t="s">
        <v>155</v>
      </c>
      <c r="AU118" s="24" t="s">
        <v>82</v>
      </c>
      <c r="AY118" s="24" t="s">
        <v>152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80</v>
      </c>
      <c r="BK118" s="232">
        <f>ROUND(I118*H118,2)</f>
        <v>0</v>
      </c>
      <c r="BL118" s="24" t="s">
        <v>275</v>
      </c>
      <c r="BM118" s="24" t="s">
        <v>1647</v>
      </c>
    </row>
    <row r="119" spans="2:47" s="1" customFormat="1" ht="13.5">
      <c r="B119" s="46"/>
      <c r="C119" s="74"/>
      <c r="D119" s="233" t="s">
        <v>162</v>
      </c>
      <c r="E119" s="74"/>
      <c r="F119" s="234" t="s">
        <v>758</v>
      </c>
      <c r="G119" s="74"/>
      <c r="H119" s="74"/>
      <c r="I119" s="191"/>
      <c r="J119" s="74"/>
      <c r="K119" s="74"/>
      <c r="L119" s="72"/>
      <c r="M119" s="235"/>
      <c r="N119" s="47"/>
      <c r="O119" s="47"/>
      <c r="P119" s="47"/>
      <c r="Q119" s="47"/>
      <c r="R119" s="47"/>
      <c r="S119" s="47"/>
      <c r="T119" s="95"/>
      <c r="AT119" s="24" t="s">
        <v>162</v>
      </c>
      <c r="AU119" s="24" t="s">
        <v>82</v>
      </c>
    </row>
    <row r="120" spans="2:63" s="10" customFormat="1" ht="29.85" customHeight="1">
      <c r="B120" s="205"/>
      <c r="C120" s="206"/>
      <c r="D120" s="207" t="s">
        <v>71</v>
      </c>
      <c r="E120" s="219" t="s">
        <v>1648</v>
      </c>
      <c r="F120" s="219" t="s">
        <v>1649</v>
      </c>
      <c r="G120" s="206"/>
      <c r="H120" s="206"/>
      <c r="I120" s="209"/>
      <c r="J120" s="220">
        <f>BK120</f>
        <v>0</v>
      </c>
      <c r="K120" s="206"/>
      <c r="L120" s="211"/>
      <c r="M120" s="212"/>
      <c r="N120" s="213"/>
      <c r="O120" s="213"/>
      <c r="P120" s="214">
        <f>SUM(P121:P146)</f>
        <v>0</v>
      </c>
      <c r="Q120" s="213"/>
      <c r="R120" s="214">
        <f>SUM(R121:R146)</f>
        <v>0.33694</v>
      </c>
      <c r="S120" s="213"/>
      <c r="T120" s="215">
        <f>SUM(T121:T146)</f>
        <v>0.1296</v>
      </c>
      <c r="AR120" s="216" t="s">
        <v>82</v>
      </c>
      <c r="AT120" s="217" t="s">
        <v>71</v>
      </c>
      <c r="AU120" s="217" t="s">
        <v>80</v>
      </c>
      <c r="AY120" s="216" t="s">
        <v>152</v>
      </c>
      <c r="BK120" s="218">
        <f>SUM(BK121:BK146)</f>
        <v>0</v>
      </c>
    </row>
    <row r="121" spans="2:65" s="1" customFormat="1" ht="16.5" customHeight="1">
      <c r="B121" s="46"/>
      <c r="C121" s="221" t="s">
        <v>257</v>
      </c>
      <c r="D121" s="221" t="s">
        <v>155</v>
      </c>
      <c r="E121" s="222" t="s">
        <v>1650</v>
      </c>
      <c r="F121" s="223" t="s">
        <v>1651</v>
      </c>
      <c r="G121" s="224" t="s">
        <v>242</v>
      </c>
      <c r="H121" s="225">
        <v>120</v>
      </c>
      <c r="I121" s="226"/>
      <c r="J121" s="227">
        <f>ROUND(I121*H121,2)</f>
        <v>0</v>
      </c>
      <c r="K121" s="223" t="s">
        <v>159</v>
      </c>
      <c r="L121" s="72"/>
      <c r="M121" s="228" t="s">
        <v>21</v>
      </c>
      <c r="N121" s="229" t="s">
        <v>43</v>
      </c>
      <c r="O121" s="47"/>
      <c r="P121" s="230">
        <f>O121*H121</f>
        <v>0</v>
      </c>
      <c r="Q121" s="230">
        <v>2E-05</v>
      </c>
      <c r="R121" s="230">
        <f>Q121*H121</f>
        <v>0.0024000000000000002</v>
      </c>
      <c r="S121" s="230">
        <v>0.001</v>
      </c>
      <c r="T121" s="231">
        <f>S121*H121</f>
        <v>0.12</v>
      </c>
      <c r="AR121" s="24" t="s">
        <v>275</v>
      </c>
      <c r="AT121" s="24" t="s">
        <v>155</v>
      </c>
      <c r="AU121" s="24" t="s">
        <v>82</v>
      </c>
      <c r="AY121" s="24" t="s">
        <v>152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80</v>
      </c>
      <c r="BK121" s="232">
        <f>ROUND(I121*H121,2)</f>
        <v>0</v>
      </c>
      <c r="BL121" s="24" t="s">
        <v>275</v>
      </c>
      <c r="BM121" s="24" t="s">
        <v>1652</v>
      </c>
    </row>
    <row r="122" spans="2:47" s="1" customFormat="1" ht="13.5">
      <c r="B122" s="46"/>
      <c r="C122" s="74"/>
      <c r="D122" s="233" t="s">
        <v>162</v>
      </c>
      <c r="E122" s="74"/>
      <c r="F122" s="234" t="s">
        <v>1653</v>
      </c>
      <c r="G122" s="74"/>
      <c r="H122" s="74"/>
      <c r="I122" s="191"/>
      <c r="J122" s="74"/>
      <c r="K122" s="74"/>
      <c r="L122" s="72"/>
      <c r="M122" s="235"/>
      <c r="N122" s="47"/>
      <c r="O122" s="47"/>
      <c r="P122" s="47"/>
      <c r="Q122" s="47"/>
      <c r="R122" s="47"/>
      <c r="S122" s="47"/>
      <c r="T122" s="95"/>
      <c r="AT122" s="24" t="s">
        <v>162</v>
      </c>
      <c r="AU122" s="24" t="s">
        <v>82</v>
      </c>
    </row>
    <row r="123" spans="2:65" s="1" customFormat="1" ht="16.5" customHeight="1">
      <c r="B123" s="46"/>
      <c r="C123" s="221" t="s">
        <v>265</v>
      </c>
      <c r="D123" s="221" t="s">
        <v>155</v>
      </c>
      <c r="E123" s="222" t="s">
        <v>1654</v>
      </c>
      <c r="F123" s="223" t="s">
        <v>1655</v>
      </c>
      <c r="G123" s="224" t="s">
        <v>242</v>
      </c>
      <c r="H123" s="225">
        <v>3</v>
      </c>
      <c r="I123" s="226"/>
      <c r="J123" s="227">
        <f>ROUND(I123*H123,2)</f>
        <v>0</v>
      </c>
      <c r="K123" s="223" t="s">
        <v>159</v>
      </c>
      <c r="L123" s="72"/>
      <c r="M123" s="228" t="s">
        <v>21</v>
      </c>
      <c r="N123" s="229" t="s">
        <v>43</v>
      </c>
      <c r="O123" s="47"/>
      <c r="P123" s="230">
        <f>O123*H123</f>
        <v>0</v>
      </c>
      <c r="Q123" s="230">
        <v>2E-05</v>
      </c>
      <c r="R123" s="230">
        <f>Q123*H123</f>
        <v>6.000000000000001E-05</v>
      </c>
      <c r="S123" s="230">
        <v>0.0032</v>
      </c>
      <c r="T123" s="231">
        <f>S123*H123</f>
        <v>0.009600000000000001</v>
      </c>
      <c r="AR123" s="24" t="s">
        <v>275</v>
      </c>
      <c r="AT123" s="24" t="s">
        <v>155</v>
      </c>
      <c r="AU123" s="24" t="s">
        <v>82</v>
      </c>
      <c r="AY123" s="24" t="s">
        <v>152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80</v>
      </c>
      <c r="BK123" s="232">
        <f>ROUND(I123*H123,2)</f>
        <v>0</v>
      </c>
      <c r="BL123" s="24" t="s">
        <v>275</v>
      </c>
      <c r="BM123" s="24" t="s">
        <v>1656</v>
      </c>
    </row>
    <row r="124" spans="2:47" s="1" customFormat="1" ht="13.5">
      <c r="B124" s="46"/>
      <c r="C124" s="74"/>
      <c r="D124" s="233" t="s">
        <v>162</v>
      </c>
      <c r="E124" s="74"/>
      <c r="F124" s="234" t="s">
        <v>1657</v>
      </c>
      <c r="G124" s="74"/>
      <c r="H124" s="74"/>
      <c r="I124" s="191"/>
      <c r="J124" s="74"/>
      <c r="K124" s="74"/>
      <c r="L124" s="72"/>
      <c r="M124" s="235"/>
      <c r="N124" s="47"/>
      <c r="O124" s="47"/>
      <c r="P124" s="47"/>
      <c r="Q124" s="47"/>
      <c r="R124" s="47"/>
      <c r="S124" s="47"/>
      <c r="T124" s="95"/>
      <c r="AT124" s="24" t="s">
        <v>162</v>
      </c>
      <c r="AU124" s="24" t="s">
        <v>82</v>
      </c>
    </row>
    <row r="125" spans="2:65" s="1" customFormat="1" ht="16.5" customHeight="1">
      <c r="B125" s="46"/>
      <c r="C125" s="221" t="s">
        <v>10</v>
      </c>
      <c r="D125" s="221" t="s">
        <v>155</v>
      </c>
      <c r="E125" s="222" t="s">
        <v>1658</v>
      </c>
      <c r="F125" s="223" t="s">
        <v>1659</v>
      </c>
      <c r="G125" s="224" t="s">
        <v>242</v>
      </c>
      <c r="H125" s="225">
        <v>160</v>
      </c>
      <c r="I125" s="226"/>
      <c r="J125" s="227">
        <f>ROUND(I125*H125,2)</f>
        <v>0</v>
      </c>
      <c r="K125" s="223" t="s">
        <v>159</v>
      </c>
      <c r="L125" s="72"/>
      <c r="M125" s="228" t="s">
        <v>21</v>
      </c>
      <c r="N125" s="229" t="s">
        <v>43</v>
      </c>
      <c r="O125" s="47"/>
      <c r="P125" s="230">
        <f>O125*H125</f>
        <v>0</v>
      </c>
      <c r="Q125" s="230">
        <v>0.00148</v>
      </c>
      <c r="R125" s="230">
        <f>Q125*H125</f>
        <v>0.2368</v>
      </c>
      <c r="S125" s="230">
        <v>0</v>
      </c>
      <c r="T125" s="231">
        <f>S125*H125</f>
        <v>0</v>
      </c>
      <c r="AR125" s="24" t="s">
        <v>275</v>
      </c>
      <c r="AT125" s="24" t="s">
        <v>155</v>
      </c>
      <c r="AU125" s="24" t="s">
        <v>82</v>
      </c>
      <c r="AY125" s="24" t="s">
        <v>152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80</v>
      </c>
      <c r="BK125" s="232">
        <f>ROUND(I125*H125,2)</f>
        <v>0</v>
      </c>
      <c r="BL125" s="24" t="s">
        <v>275</v>
      </c>
      <c r="BM125" s="24" t="s">
        <v>1660</v>
      </c>
    </row>
    <row r="126" spans="2:47" s="1" customFormat="1" ht="13.5">
      <c r="B126" s="46"/>
      <c r="C126" s="74"/>
      <c r="D126" s="233" t="s">
        <v>162</v>
      </c>
      <c r="E126" s="74"/>
      <c r="F126" s="234" t="s">
        <v>1661</v>
      </c>
      <c r="G126" s="74"/>
      <c r="H126" s="74"/>
      <c r="I126" s="191"/>
      <c r="J126" s="74"/>
      <c r="K126" s="74"/>
      <c r="L126" s="72"/>
      <c r="M126" s="235"/>
      <c r="N126" s="47"/>
      <c r="O126" s="47"/>
      <c r="P126" s="47"/>
      <c r="Q126" s="47"/>
      <c r="R126" s="47"/>
      <c r="S126" s="47"/>
      <c r="T126" s="95"/>
      <c r="AT126" s="24" t="s">
        <v>162</v>
      </c>
      <c r="AU126" s="24" t="s">
        <v>82</v>
      </c>
    </row>
    <row r="127" spans="2:65" s="1" customFormat="1" ht="16.5" customHeight="1">
      <c r="B127" s="46"/>
      <c r="C127" s="221" t="s">
        <v>275</v>
      </c>
      <c r="D127" s="221" t="s">
        <v>155</v>
      </c>
      <c r="E127" s="222" t="s">
        <v>1662</v>
      </c>
      <c r="F127" s="223" t="s">
        <v>1663</v>
      </c>
      <c r="G127" s="224" t="s">
        <v>242</v>
      </c>
      <c r="H127" s="225">
        <v>2</v>
      </c>
      <c r="I127" s="226"/>
      <c r="J127" s="227">
        <f>ROUND(I127*H127,2)</f>
        <v>0</v>
      </c>
      <c r="K127" s="223" t="s">
        <v>159</v>
      </c>
      <c r="L127" s="72"/>
      <c r="M127" s="228" t="s">
        <v>21</v>
      </c>
      <c r="N127" s="229" t="s">
        <v>43</v>
      </c>
      <c r="O127" s="47"/>
      <c r="P127" s="230">
        <f>O127*H127</f>
        <v>0</v>
      </c>
      <c r="Q127" s="230">
        <v>0.00189</v>
      </c>
      <c r="R127" s="230">
        <f>Q127*H127</f>
        <v>0.00378</v>
      </c>
      <c r="S127" s="230">
        <v>0</v>
      </c>
      <c r="T127" s="231">
        <f>S127*H127</f>
        <v>0</v>
      </c>
      <c r="AR127" s="24" t="s">
        <v>275</v>
      </c>
      <c r="AT127" s="24" t="s">
        <v>155</v>
      </c>
      <c r="AU127" s="24" t="s">
        <v>82</v>
      </c>
      <c r="AY127" s="24" t="s">
        <v>152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80</v>
      </c>
      <c r="BK127" s="232">
        <f>ROUND(I127*H127,2)</f>
        <v>0</v>
      </c>
      <c r="BL127" s="24" t="s">
        <v>275</v>
      </c>
      <c r="BM127" s="24" t="s">
        <v>1664</v>
      </c>
    </row>
    <row r="128" spans="2:47" s="1" customFormat="1" ht="13.5">
      <c r="B128" s="46"/>
      <c r="C128" s="74"/>
      <c r="D128" s="233" t="s">
        <v>162</v>
      </c>
      <c r="E128" s="74"/>
      <c r="F128" s="234" t="s">
        <v>1665</v>
      </c>
      <c r="G128" s="74"/>
      <c r="H128" s="74"/>
      <c r="I128" s="191"/>
      <c r="J128" s="74"/>
      <c r="K128" s="74"/>
      <c r="L128" s="72"/>
      <c r="M128" s="235"/>
      <c r="N128" s="47"/>
      <c r="O128" s="47"/>
      <c r="P128" s="47"/>
      <c r="Q128" s="47"/>
      <c r="R128" s="47"/>
      <c r="S128" s="47"/>
      <c r="T128" s="95"/>
      <c r="AT128" s="24" t="s">
        <v>162</v>
      </c>
      <c r="AU128" s="24" t="s">
        <v>82</v>
      </c>
    </row>
    <row r="129" spans="2:65" s="1" customFormat="1" ht="16.5" customHeight="1">
      <c r="B129" s="46"/>
      <c r="C129" s="221" t="s">
        <v>284</v>
      </c>
      <c r="D129" s="221" t="s">
        <v>155</v>
      </c>
      <c r="E129" s="222" t="s">
        <v>1458</v>
      </c>
      <c r="F129" s="223" t="s">
        <v>1459</v>
      </c>
      <c r="G129" s="224" t="s">
        <v>242</v>
      </c>
      <c r="H129" s="225">
        <v>1</v>
      </c>
      <c r="I129" s="226"/>
      <c r="J129" s="227">
        <f>ROUND(I129*H129,2)</f>
        <v>0</v>
      </c>
      <c r="K129" s="223" t="s">
        <v>159</v>
      </c>
      <c r="L129" s="72"/>
      <c r="M129" s="228" t="s">
        <v>21</v>
      </c>
      <c r="N129" s="229" t="s">
        <v>43</v>
      </c>
      <c r="O129" s="47"/>
      <c r="P129" s="230">
        <f>O129*H129</f>
        <v>0</v>
      </c>
      <c r="Q129" s="230">
        <v>0.00284</v>
      </c>
      <c r="R129" s="230">
        <f>Q129*H129</f>
        <v>0.00284</v>
      </c>
      <c r="S129" s="230">
        <v>0</v>
      </c>
      <c r="T129" s="231">
        <f>S129*H129</f>
        <v>0</v>
      </c>
      <c r="AR129" s="24" t="s">
        <v>275</v>
      </c>
      <c r="AT129" s="24" t="s">
        <v>155</v>
      </c>
      <c r="AU129" s="24" t="s">
        <v>82</v>
      </c>
      <c r="AY129" s="24" t="s">
        <v>152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80</v>
      </c>
      <c r="BK129" s="232">
        <f>ROUND(I129*H129,2)</f>
        <v>0</v>
      </c>
      <c r="BL129" s="24" t="s">
        <v>275</v>
      </c>
      <c r="BM129" s="24" t="s">
        <v>1666</v>
      </c>
    </row>
    <row r="130" spans="2:47" s="1" customFormat="1" ht="13.5">
      <c r="B130" s="46"/>
      <c r="C130" s="74"/>
      <c r="D130" s="233" t="s">
        <v>162</v>
      </c>
      <c r="E130" s="74"/>
      <c r="F130" s="234" t="s">
        <v>1460</v>
      </c>
      <c r="G130" s="74"/>
      <c r="H130" s="74"/>
      <c r="I130" s="191"/>
      <c r="J130" s="74"/>
      <c r="K130" s="74"/>
      <c r="L130" s="72"/>
      <c r="M130" s="235"/>
      <c r="N130" s="47"/>
      <c r="O130" s="47"/>
      <c r="P130" s="47"/>
      <c r="Q130" s="47"/>
      <c r="R130" s="47"/>
      <c r="S130" s="47"/>
      <c r="T130" s="95"/>
      <c r="AT130" s="24" t="s">
        <v>162</v>
      </c>
      <c r="AU130" s="24" t="s">
        <v>82</v>
      </c>
    </row>
    <row r="131" spans="2:65" s="1" customFormat="1" ht="16.5" customHeight="1">
      <c r="B131" s="46"/>
      <c r="C131" s="221" t="s">
        <v>295</v>
      </c>
      <c r="D131" s="221" t="s">
        <v>155</v>
      </c>
      <c r="E131" s="222" t="s">
        <v>1667</v>
      </c>
      <c r="F131" s="223" t="s">
        <v>1668</v>
      </c>
      <c r="G131" s="224" t="s">
        <v>242</v>
      </c>
      <c r="H131" s="225">
        <v>163</v>
      </c>
      <c r="I131" s="226"/>
      <c r="J131" s="227">
        <f>ROUND(I131*H131,2)</f>
        <v>0</v>
      </c>
      <c r="K131" s="223" t="s">
        <v>159</v>
      </c>
      <c r="L131" s="72"/>
      <c r="M131" s="228" t="s">
        <v>21</v>
      </c>
      <c r="N131" s="229" t="s">
        <v>43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275</v>
      </c>
      <c r="AT131" s="24" t="s">
        <v>155</v>
      </c>
      <c r="AU131" s="24" t="s">
        <v>82</v>
      </c>
      <c r="AY131" s="24" t="s">
        <v>152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80</v>
      </c>
      <c r="BK131" s="232">
        <f>ROUND(I131*H131,2)</f>
        <v>0</v>
      </c>
      <c r="BL131" s="24" t="s">
        <v>275</v>
      </c>
      <c r="BM131" s="24" t="s">
        <v>1669</v>
      </c>
    </row>
    <row r="132" spans="2:47" s="1" customFormat="1" ht="13.5">
      <c r="B132" s="46"/>
      <c r="C132" s="74"/>
      <c r="D132" s="233" t="s">
        <v>162</v>
      </c>
      <c r="E132" s="74"/>
      <c r="F132" s="234" t="s">
        <v>1670</v>
      </c>
      <c r="G132" s="74"/>
      <c r="H132" s="74"/>
      <c r="I132" s="191"/>
      <c r="J132" s="74"/>
      <c r="K132" s="74"/>
      <c r="L132" s="72"/>
      <c r="M132" s="235"/>
      <c r="N132" s="47"/>
      <c r="O132" s="47"/>
      <c r="P132" s="47"/>
      <c r="Q132" s="47"/>
      <c r="R132" s="47"/>
      <c r="S132" s="47"/>
      <c r="T132" s="95"/>
      <c r="AT132" s="24" t="s">
        <v>162</v>
      </c>
      <c r="AU132" s="24" t="s">
        <v>82</v>
      </c>
    </row>
    <row r="133" spans="2:65" s="1" customFormat="1" ht="16.5" customHeight="1">
      <c r="B133" s="46"/>
      <c r="C133" s="221" t="s">
        <v>343</v>
      </c>
      <c r="D133" s="221" t="s">
        <v>155</v>
      </c>
      <c r="E133" s="222" t="s">
        <v>1671</v>
      </c>
      <c r="F133" s="223" t="s">
        <v>1672</v>
      </c>
      <c r="G133" s="224" t="s">
        <v>371</v>
      </c>
      <c r="H133" s="225">
        <v>28</v>
      </c>
      <c r="I133" s="226"/>
      <c r="J133" s="227">
        <f>ROUND(I133*H133,2)</f>
        <v>0</v>
      </c>
      <c r="K133" s="223" t="s">
        <v>159</v>
      </c>
      <c r="L133" s="72"/>
      <c r="M133" s="228" t="s">
        <v>21</v>
      </c>
      <c r="N133" s="229" t="s">
        <v>43</v>
      </c>
      <c r="O133" s="47"/>
      <c r="P133" s="230">
        <f>O133*H133</f>
        <v>0</v>
      </c>
      <c r="Q133" s="230">
        <v>0.00125</v>
      </c>
      <c r="R133" s="230">
        <f>Q133*H133</f>
        <v>0.035</v>
      </c>
      <c r="S133" s="230">
        <v>0</v>
      </c>
      <c r="T133" s="231">
        <f>S133*H133</f>
        <v>0</v>
      </c>
      <c r="AR133" s="24" t="s">
        <v>275</v>
      </c>
      <c r="AT133" s="24" t="s">
        <v>155</v>
      </c>
      <c r="AU133" s="24" t="s">
        <v>82</v>
      </c>
      <c r="AY133" s="24" t="s">
        <v>152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80</v>
      </c>
      <c r="BK133" s="232">
        <f>ROUND(I133*H133,2)</f>
        <v>0</v>
      </c>
      <c r="BL133" s="24" t="s">
        <v>275</v>
      </c>
      <c r="BM133" s="24" t="s">
        <v>1673</v>
      </c>
    </row>
    <row r="134" spans="2:47" s="1" customFormat="1" ht="13.5">
      <c r="B134" s="46"/>
      <c r="C134" s="74"/>
      <c r="D134" s="233" t="s">
        <v>162</v>
      </c>
      <c r="E134" s="74"/>
      <c r="F134" s="234" t="s">
        <v>1674</v>
      </c>
      <c r="G134" s="74"/>
      <c r="H134" s="74"/>
      <c r="I134" s="191"/>
      <c r="J134" s="74"/>
      <c r="K134" s="74"/>
      <c r="L134" s="72"/>
      <c r="M134" s="235"/>
      <c r="N134" s="47"/>
      <c r="O134" s="47"/>
      <c r="P134" s="47"/>
      <c r="Q134" s="47"/>
      <c r="R134" s="47"/>
      <c r="S134" s="47"/>
      <c r="T134" s="95"/>
      <c r="AT134" s="24" t="s">
        <v>162</v>
      </c>
      <c r="AU134" s="24" t="s">
        <v>82</v>
      </c>
    </row>
    <row r="135" spans="2:65" s="1" customFormat="1" ht="25.5" customHeight="1">
      <c r="B135" s="46"/>
      <c r="C135" s="221" t="s">
        <v>349</v>
      </c>
      <c r="D135" s="221" t="s">
        <v>155</v>
      </c>
      <c r="E135" s="222" t="s">
        <v>1675</v>
      </c>
      <c r="F135" s="223" t="s">
        <v>1676</v>
      </c>
      <c r="G135" s="224" t="s">
        <v>242</v>
      </c>
      <c r="H135" s="225">
        <v>160</v>
      </c>
      <c r="I135" s="226"/>
      <c r="J135" s="227">
        <f>ROUND(I135*H135,2)</f>
        <v>0</v>
      </c>
      <c r="K135" s="223" t="s">
        <v>159</v>
      </c>
      <c r="L135" s="72"/>
      <c r="M135" s="228" t="s">
        <v>21</v>
      </c>
      <c r="N135" s="229" t="s">
        <v>43</v>
      </c>
      <c r="O135" s="47"/>
      <c r="P135" s="230">
        <f>O135*H135</f>
        <v>0</v>
      </c>
      <c r="Q135" s="230">
        <v>0.00031</v>
      </c>
      <c r="R135" s="230">
        <f>Q135*H135</f>
        <v>0.0496</v>
      </c>
      <c r="S135" s="230">
        <v>0</v>
      </c>
      <c r="T135" s="231">
        <f>S135*H135</f>
        <v>0</v>
      </c>
      <c r="AR135" s="24" t="s">
        <v>275</v>
      </c>
      <c r="AT135" s="24" t="s">
        <v>155</v>
      </c>
      <c r="AU135" s="24" t="s">
        <v>82</v>
      </c>
      <c r="AY135" s="24" t="s">
        <v>152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80</v>
      </c>
      <c r="BK135" s="232">
        <f>ROUND(I135*H135,2)</f>
        <v>0</v>
      </c>
      <c r="BL135" s="24" t="s">
        <v>275</v>
      </c>
      <c r="BM135" s="24" t="s">
        <v>1677</v>
      </c>
    </row>
    <row r="136" spans="2:47" s="1" customFormat="1" ht="13.5">
      <c r="B136" s="46"/>
      <c r="C136" s="74"/>
      <c r="D136" s="233" t="s">
        <v>162</v>
      </c>
      <c r="E136" s="74"/>
      <c r="F136" s="234" t="s">
        <v>1678</v>
      </c>
      <c r="G136" s="74"/>
      <c r="H136" s="74"/>
      <c r="I136" s="191"/>
      <c r="J136" s="74"/>
      <c r="K136" s="74"/>
      <c r="L136" s="72"/>
      <c r="M136" s="235"/>
      <c r="N136" s="47"/>
      <c r="O136" s="47"/>
      <c r="P136" s="47"/>
      <c r="Q136" s="47"/>
      <c r="R136" s="47"/>
      <c r="S136" s="47"/>
      <c r="T136" s="95"/>
      <c r="AT136" s="24" t="s">
        <v>162</v>
      </c>
      <c r="AU136" s="24" t="s">
        <v>82</v>
      </c>
    </row>
    <row r="137" spans="2:65" s="1" customFormat="1" ht="25.5" customHeight="1">
      <c r="B137" s="46"/>
      <c r="C137" s="221" t="s">
        <v>9</v>
      </c>
      <c r="D137" s="221" t="s">
        <v>155</v>
      </c>
      <c r="E137" s="222" t="s">
        <v>1679</v>
      </c>
      <c r="F137" s="223" t="s">
        <v>1680</v>
      </c>
      <c r="G137" s="224" t="s">
        <v>242</v>
      </c>
      <c r="H137" s="225">
        <v>2</v>
      </c>
      <c r="I137" s="226"/>
      <c r="J137" s="227">
        <f>ROUND(I137*H137,2)</f>
        <v>0</v>
      </c>
      <c r="K137" s="223" t="s">
        <v>159</v>
      </c>
      <c r="L137" s="72"/>
      <c r="M137" s="228" t="s">
        <v>21</v>
      </c>
      <c r="N137" s="229" t="s">
        <v>43</v>
      </c>
      <c r="O137" s="47"/>
      <c r="P137" s="230">
        <f>O137*H137</f>
        <v>0</v>
      </c>
      <c r="Q137" s="230">
        <v>0.00033</v>
      </c>
      <c r="R137" s="230">
        <f>Q137*H137</f>
        <v>0.00066</v>
      </c>
      <c r="S137" s="230">
        <v>0</v>
      </c>
      <c r="T137" s="231">
        <f>S137*H137</f>
        <v>0</v>
      </c>
      <c r="AR137" s="24" t="s">
        <v>275</v>
      </c>
      <c r="AT137" s="24" t="s">
        <v>155</v>
      </c>
      <c r="AU137" s="24" t="s">
        <v>82</v>
      </c>
      <c r="AY137" s="24" t="s">
        <v>152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80</v>
      </c>
      <c r="BK137" s="232">
        <f>ROUND(I137*H137,2)</f>
        <v>0</v>
      </c>
      <c r="BL137" s="24" t="s">
        <v>275</v>
      </c>
      <c r="BM137" s="24" t="s">
        <v>1681</v>
      </c>
    </row>
    <row r="138" spans="2:47" s="1" customFormat="1" ht="13.5">
      <c r="B138" s="46"/>
      <c r="C138" s="74"/>
      <c r="D138" s="233" t="s">
        <v>162</v>
      </c>
      <c r="E138" s="74"/>
      <c r="F138" s="234" t="s">
        <v>1682</v>
      </c>
      <c r="G138" s="74"/>
      <c r="H138" s="74"/>
      <c r="I138" s="191"/>
      <c r="J138" s="74"/>
      <c r="K138" s="74"/>
      <c r="L138" s="72"/>
      <c r="M138" s="235"/>
      <c r="N138" s="47"/>
      <c r="O138" s="47"/>
      <c r="P138" s="47"/>
      <c r="Q138" s="47"/>
      <c r="R138" s="47"/>
      <c r="S138" s="47"/>
      <c r="T138" s="95"/>
      <c r="AT138" s="24" t="s">
        <v>162</v>
      </c>
      <c r="AU138" s="24" t="s">
        <v>82</v>
      </c>
    </row>
    <row r="139" spans="2:65" s="1" customFormat="1" ht="25.5" customHeight="1">
      <c r="B139" s="46"/>
      <c r="C139" s="221" t="s">
        <v>360</v>
      </c>
      <c r="D139" s="221" t="s">
        <v>155</v>
      </c>
      <c r="E139" s="222" t="s">
        <v>1683</v>
      </c>
      <c r="F139" s="223" t="s">
        <v>1684</v>
      </c>
      <c r="G139" s="224" t="s">
        <v>242</v>
      </c>
      <c r="H139" s="225">
        <v>1</v>
      </c>
      <c r="I139" s="226"/>
      <c r="J139" s="227">
        <f>ROUND(I139*H139,2)</f>
        <v>0</v>
      </c>
      <c r="K139" s="223" t="s">
        <v>159</v>
      </c>
      <c r="L139" s="72"/>
      <c r="M139" s="228" t="s">
        <v>21</v>
      </c>
      <c r="N139" s="229" t="s">
        <v>43</v>
      </c>
      <c r="O139" s="47"/>
      <c r="P139" s="230">
        <f>O139*H139</f>
        <v>0</v>
      </c>
      <c r="Q139" s="230">
        <v>0.0004</v>
      </c>
      <c r="R139" s="230">
        <f>Q139*H139</f>
        <v>0.0004</v>
      </c>
      <c r="S139" s="230">
        <v>0</v>
      </c>
      <c r="T139" s="231">
        <f>S139*H139</f>
        <v>0</v>
      </c>
      <c r="AR139" s="24" t="s">
        <v>275</v>
      </c>
      <c r="AT139" s="24" t="s">
        <v>155</v>
      </c>
      <c r="AU139" s="24" t="s">
        <v>82</v>
      </c>
      <c r="AY139" s="24" t="s">
        <v>152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80</v>
      </c>
      <c r="BK139" s="232">
        <f>ROUND(I139*H139,2)</f>
        <v>0</v>
      </c>
      <c r="BL139" s="24" t="s">
        <v>275</v>
      </c>
      <c r="BM139" s="24" t="s">
        <v>1685</v>
      </c>
    </row>
    <row r="140" spans="2:47" s="1" customFormat="1" ht="13.5">
      <c r="B140" s="46"/>
      <c r="C140" s="74"/>
      <c r="D140" s="233" t="s">
        <v>162</v>
      </c>
      <c r="E140" s="74"/>
      <c r="F140" s="234" t="s">
        <v>1686</v>
      </c>
      <c r="G140" s="74"/>
      <c r="H140" s="74"/>
      <c r="I140" s="191"/>
      <c r="J140" s="74"/>
      <c r="K140" s="74"/>
      <c r="L140" s="72"/>
      <c r="M140" s="235"/>
      <c r="N140" s="47"/>
      <c r="O140" s="47"/>
      <c r="P140" s="47"/>
      <c r="Q140" s="47"/>
      <c r="R140" s="47"/>
      <c r="S140" s="47"/>
      <c r="T140" s="95"/>
      <c r="AT140" s="24" t="s">
        <v>162</v>
      </c>
      <c r="AU140" s="24" t="s">
        <v>82</v>
      </c>
    </row>
    <row r="141" spans="2:65" s="1" customFormat="1" ht="16.5" customHeight="1">
      <c r="B141" s="46"/>
      <c r="C141" s="221" t="s">
        <v>368</v>
      </c>
      <c r="D141" s="221" t="s">
        <v>155</v>
      </c>
      <c r="E141" s="222" t="s">
        <v>1687</v>
      </c>
      <c r="F141" s="223" t="s">
        <v>1688</v>
      </c>
      <c r="G141" s="224" t="s">
        <v>371</v>
      </c>
      <c r="H141" s="225">
        <v>10</v>
      </c>
      <c r="I141" s="226"/>
      <c r="J141" s="227">
        <f>ROUND(I141*H141,2)</f>
        <v>0</v>
      </c>
      <c r="K141" s="223" t="s">
        <v>159</v>
      </c>
      <c r="L141" s="72"/>
      <c r="M141" s="228" t="s">
        <v>21</v>
      </c>
      <c r="N141" s="229" t="s">
        <v>43</v>
      </c>
      <c r="O141" s="47"/>
      <c r="P141" s="230">
        <f>O141*H141</f>
        <v>0</v>
      </c>
      <c r="Q141" s="230">
        <v>0.00054</v>
      </c>
      <c r="R141" s="230">
        <f>Q141*H141</f>
        <v>0.0054</v>
      </c>
      <c r="S141" s="230">
        <v>0</v>
      </c>
      <c r="T141" s="231">
        <f>S141*H141</f>
        <v>0</v>
      </c>
      <c r="AR141" s="24" t="s">
        <v>275</v>
      </c>
      <c r="AT141" s="24" t="s">
        <v>155</v>
      </c>
      <c r="AU141" s="24" t="s">
        <v>82</v>
      </c>
      <c r="AY141" s="24" t="s">
        <v>152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80</v>
      </c>
      <c r="BK141" s="232">
        <f>ROUND(I141*H141,2)</f>
        <v>0</v>
      </c>
      <c r="BL141" s="24" t="s">
        <v>275</v>
      </c>
      <c r="BM141" s="24" t="s">
        <v>1689</v>
      </c>
    </row>
    <row r="142" spans="2:47" s="1" customFormat="1" ht="13.5">
      <c r="B142" s="46"/>
      <c r="C142" s="74"/>
      <c r="D142" s="233" t="s">
        <v>162</v>
      </c>
      <c r="E142" s="74"/>
      <c r="F142" s="234" t="s">
        <v>1690</v>
      </c>
      <c r="G142" s="74"/>
      <c r="H142" s="74"/>
      <c r="I142" s="191"/>
      <c r="J142" s="74"/>
      <c r="K142" s="74"/>
      <c r="L142" s="72"/>
      <c r="M142" s="235"/>
      <c r="N142" s="47"/>
      <c r="O142" s="47"/>
      <c r="P142" s="47"/>
      <c r="Q142" s="47"/>
      <c r="R142" s="47"/>
      <c r="S142" s="47"/>
      <c r="T142" s="95"/>
      <c r="AT142" s="24" t="s">
        <v>162</v>
      </c>
      <c r="AU142" s="24" t="s">
        <v>82</v>
      </c>
    </row>
    <row r="143" spans="2:65" s="1" customFormat="1" ht="16.5" customHeight="1">
      <c r="B143" s="46"/>
      <c r="C143" s="221" t="s">
        <v>375</v>
      </c>
      <c r="D143" s="221" t="s">
        <v>155</v>
      </c>
      <c r="E143" s="222" t="s">
        <v>1691</v>
      </c>
      <c r="F143" s="223" t="s">
        <v>1692</v>
      </c>
      <c r="G143" s="224" t="s">
        <v>158</v>
      </c>
      <c r="H143" s="225">
        <v>0.337</v>
      </c>
      <c r="I143" s="226"/>
      <c r="J143" s="227">
        <f>ROUND(I143*H143,2)</f>
        <v>0</v>
      </c>
      <c r="K143" s="223" t="s">
        <v>159</v>
      </c>
      <c r="L143" s="72"/>
      <c r="M143" s="228" t="s">
        <v>21</v>
      </c>
      <c r="N143" s="229" t="s">
        <v>43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275</v>
      </c>
      <c r="AT143" s="24" t="s">
        <v>155</v>
      </c>
      <c r="AU143" s="24" t="s">
        <v>82</v>
      </c>
      <c r="AY143" s="24" t="s">
        <v>152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80</v>
      </c>
      <c r="BK143" s="232">
        <f>ROUND(I143*H143,2)</f>
        <v>0</v>
      </c>
      <c r="BL143" s="24" t="s">
        <v>275</v>
      </c>
      <c r="BM143" s="24" t="s">
        <v>1693</v>
      </c>
    </row>
    <row r="144" spans="2:47" s="1" customFormat="1" ht="13.5">
      <c r="B144" s="46"/>
      <c r="C144" s="74"/>
      <c r="D144" s="233" t="s">
        <v>162</v>
      </c>
      <c r="E144" s="74"/>
      <c r="F144" s="234" t="s">
        <v>1694</v>
      </c>
      <c r="G144" s="74"/>
      <c r="H144" s="74"/>
      <c r="I144" s="191"/>
      <c r="J144" s="74"/>
      <c r="K144" s="74"/>
      <c r="L144" s="72"/>
      <c r="M144" s="235"/>
      <c r="N144" s="47"/>
      <c r="O144" s="47"/>
      <c r="P144" s="47"/>
      <c r="Q144" s="47"/>
      <c r="R144" s="47"/>
      <c r="S144" s="47"/>
      <c r="T144" s="95"/>
      <c r="AT144" s="24" t="s">
        <v>162</v>
      </c>
      <c r="AU144" s="24" t="s">
        <v>82</v>
      </c>
    </row>
    <row r="145" spans="2:65" s="1" customFormat="1" ht="16.5" customHeight="1">
      <c r="B145" s="46"/>
      <c r="C145" s="221" t="s">
        <v>381</v>
      </c>
      <c r="D145" s="221" t="s">
        <v>155</v>
      </c>
      <c r="E145" s="222" t="s">
        <v>1695</v>
      </c>
      <c r="F145" s="223" t="s">
        <v>1696</v>
      </c>
      <c r="G145" s="224" t="s">
        <v>158</v>
      </c>
      <c r="H145" s="225">
        <v>0.337</v>
      </c>
      <c r="I145" s="226"/>
      <c r="J145" s="227">
        <f>ROUND(I145*H145,2)</f>
        <v>0</v>
      </c>
      <c r="K145" s="223" t="s">
        <v>159</v>
      </c>
      <c r="L145" s="72"/>
      <c r="M145" s="228" t="s">
        <v>21</v>
      </c>
      <c r="N145" s="229" t="s">
        <v>43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275</v>
      </c>
      <c r="AT145" s="24" t="s">
        <v>155</v>
      </c>
      <c r="AU145" s="24" t="s">
        <v>82</v>
      </c>
      <c r="AY145" s="24" t="s">
        <v>152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80</v>
      </c>
      <c r="BK145" s="232">
        <f>ROUND(I145*H145,2)</f>
        <v>0</v>
      </c>
      <c r="BL145" s="24" t="s">
        <v>275</v>
      </c>
      <c r="BM145" s="24" t="s">
        <v>1697</v>
      </c>
    </row>
    <row r="146" spans="2:47" s="1" customFormat="1" ht="13.5">
      <c r="B146" s="46"/>
      <c r="C146" s="74"/>
      <c r="D146" s="233" t="s">
        <v>162</v>
      </c>
      <c r="E146" s="74"/>
      <c r="F146" s="234" t="s">
        <v>1698</v>
      </c>
      <c r="G146" s="74"/>
      <c r="H146" s="74"/>
      <c r="I146" s="191"/>
      <c r="J146" s="74"/>
      <c r="K146" s="74"/>
      <c r="L146" s="72"/>
      <c r="M146" s="235"/>
      <c r="N146" s="47"/>
      <c r="O146" s="47"/>
      <c r="P146" s="47"/>
      <c r="Q146" s="47"/>
      <c r="R146" s="47"/>
      <c r="S146" s="47"/>
      <c r="T146" s="95"/>
      <c r="AT146" s="24" t="s">
        <v>162</v>
      </c>
      <c r="AU146" s="24" t="s">
        <v>82</v>
      </c>
    </row>
    <row r="147" spans="2:63" s="10" customFormat="1" ht="29.85" customHeight="1">
      <c r="B147" s="205"/>
      <c r="C147" s="206"/>
      <c r="D147" s="207" t="s">
        <v>71</v>
      </c>
      <c r="E147" s="219" t="s">
        <v>1699</v>
      </c>
      <c r="F147" s="219" t="s">
        <v>1700</v>
      </c>
      <c r="G147" s="206"/>
      <c r="H147" s="206"/>
      <c r="I147" s="209"/>
      <c r="J147" s="220">
        <f>BK147</f>
        <v>0</v>
      </c>
      <c r="K147" s="206"/>
      <c r="L147" s="211"/>
      <c r="M147" s="212"/>
      <c r="N147" s="213"/>
      <c r="O147" s="213"/>
      <c r="P147" s="214">
        <f>SUM(P148:P162)</f>
        <v>0</v>
      </c>
      <c r="Q147" s="213"/>
      <c r="R147" s="214">
        <f>SUM(R148:R162)</f>
        <v>0.44458</v>
      </c>
      <c r="S147" s="213"/>
      <c r="T147" s="215">
        <f>SUM(T148:T162)</f>
        <v>0.0216</v>
      </c>
      <c r="AR147" s="216" t="s">
        <v>82</v>
      </c>
      <c r="AT147" s="217" t="s">
        <v>71</v>
      </c>
      <c r="AU147" s="217" t="s">
        <v>80</v>
      </c>
      <c r="AY147" s="216" t="s">
        <v>152</v>
      </c>
      <c r="BK147" s="218">
        <f>SUM(BK148:BK162)</f>
        <v>0</v>
      </c>
    </row>
    <row r="148" spans="2:65" s="1" customFormat="1" ht="16.5" customHeight="1">
      <c r="B148" s="46"/>
      <c r="C148" s="221" t="s">
        <v>388</v>
      </c>
      <c r="D148" s="221" t="s">
        <v>155</v>
      </c>
      <c r="E148" s="222" t="s">
        <v>1701</v>
      </c>
      <c r="F148" s="223" t="s">
        <v>1702</v>
      </c>
      <c r="G148" s="224" t="s">
        <v>371</v>
      </c>
      <c r="H148" s="225">
        <v>48</v>
      </c>
      <c r="I148" s="226"/>
      <c r="J148" s="227">
        <f>ROUND(I148*H148,2)</f>
        <v>0</v>
      </c>
      <c r="K148" s="223" t="s">
        <v>159</v>
      </c>
      <c r="L148" s="72"/>
      <c r="M148" s="228" t="s">
        <v>21</v>
      </c>
      <c r="N148" s="229" t="s">
        <v>43</v>
      </c>
      <c r="O148" s="47"/>
      <c r="P148" s="230">
        <f>O148*H148</f>
        <v>0</v>
      </c>
      <c r="Q148" s="230">
        <v>9E-05</v>
      </c>
      <c r="R148" s="230">
        <f>Q148*H148</f>
        <v>0.00432</v>
      </c>
      <c r="S148" s="230">
        <v>0.00045</v>
      </c>
      <c r="T148" s="231">
        <f>S148*H148</f>
        <v>0.0216</v>
      </c>
      <c r="AR148" s="24" t="s">
        <v>275</v>
      </c>
      <c r="AT148" s="24" t="s">
        <v>155</v>
      </c>
      <c r="AU148" s="24" t="s">
        <v>82</v>
      </c>
      <c r="AY148" s="24" t="s">
        <v>152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80</v>
      </c>
      <c r="BK148" s="232">
        <f>ROUND(I148*H148,2)</f>
        <v>0</v>
      </c>
      <c r="BL148" s="24" t="s">
        <v>275</v>
      </c>
      <c r="BM148" s="24" t="s">
        <v>1703</v>
      </c>
    </row>
    <row r="149" spans="2:47" s="1" customFormat="1" ht="13.5">
      <c r="B149" s="46"/>
      <c r="C149" s="74"/>
      <c r="D149" s="233" t="s">
        <v>162</v>
      </c>
      <c r="E149" s="74"/>
      <c r="F149" s="234" t="s">
        <v>1704</v>
      </c>
      <c r="G149" s="74"/>
      <c r="H149" s="74"/>
      <c r="I149" s="191"/>
      <c r="J149" s="74"/>
      <c r="K149" s="74"/>
      <c r="L149" s="72"/>
      <c r="M149" s="235"/>
      <c r="N149" s="47"/>
      <c r="O149" s="47"/>
      <c r="P149" s="47"/>
      <c r="Q149" s="47"/>
      <c r="R149" s="47"/>
      <c r="S149" s="47"/>
      <c r="T149" s="95"/>
      <c r="AT149" s="24" t="s">
        <v>162</v>
      </c>
      <c r="AU149" s="24" t="s">
        <v>82</v>
      </c>
    </row>
    <row r="150" spans="2:65" s="1" customFormat="1" ht="16.5" customHeight="1">
      <c r="B150" s="46"/>
      <c r="C150" s="221" t="s">
        <v>395</v>
      </c>
      <c r="D150" s="221" t="s">
        <v>155</v>
      </c>
      <c r="E150" s="222" t="s">
        <v>1705</v>
      </c>
      <c r="F150" s="223" t="s">
        <v>1706</v>
      </c>
      <c r="G150" s="224" t="s">
        <v>371</v>
      </c>
      <c r="H150" s="225">
        <v>6</v>
      </c>
      <c r="I150" s="226"/>
      <c r="J150" s="227">
        <f>ROUND(I150*H150,2)</f>
        <v>0</v>
      </c>
      <c r="K150" s="223" t="s">
        <v>159</v>
      </c>
      <c r="L150" s="72"/>
      <c r="M150" s="228" t="s">
        <v>21</v>
      </c>
      <c r="N150" s="229" t="s">
        <v>43</v>
      </c>
      <c r="O150" s="47"/>
      <c r="P150" s="230">
        <f>O150*H150</f>
        <v>0</v>
      </c>
      <c r="Q150" s="230">
        <v>3E-05</v>
      </c>
      <c r="R150" s="230">
        <f>Q150*H150</f>
        <v>0.00018</v>
      </c>
      <c r="S150" s="230">
        <v>0</v>
      </c>
      <c r="T150" s="231">
        <f>S150*H150</f>
        <v>0</v>
      </c>
      <c r="AR150" s="24" t="s">
        <v>275</v>
      </c>
      <c r="AT150" s="24" t="s">
        <v>155</v>
      </c>
      <c r="AU150" s="24" t="s">
        <v>82</v>
      </c>
      <c r="AY150" s="24" t="s">
        <v>152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80</v>
      </c>
      <c r="BK150" s="232">
        <f>ROUND(I150*H150,2)</f>
        <v>0</v>
      </c>
      <c r="BL150" s="24" t="s">
        <v>275</v>
      </c>
      <c r="BM150" s="24" t="s">
        <v>1707</v>
      </c>
    </row>
    <row r="151" spans="2:47" s="1" customFormat="1" ht="13.5">
      <c r="B151" s="46"/>
      <c r="C151" s="74"/>
      <c r="D151" s="233" t="s">
        <v>162</v>
      </c>
      <c r="E151" s="74"/>
      <c r="F151" s="234" t="s">
        <v>1708</v>
      </c>
      <c r="G151" s="74"/>
      <c r="H151" s="74"/>
      <c r="I151" s="191"/>
      <c r="J151" s="74"/>
      <c r="K151" s="74"/>
      <c r="L151" s="72"/>
      <c r="M151" s="235"/>
      <c r="N151" s="47"/>
      <c r="O151" s="47"/>
      <c r="P151" s="47"/>
      <c r="Q151" s="47"/>
      <c r="R151" s="47"/>
      <c r="S151" s="47"/>
      <c r="T151" s="95"/>
      <c r="AT151" s="24" t="s">
        <v>162</v>
      </c>
      <c r="AU151" s="24" t="s">
        <v>82</v>
      </c>
    </row>
    <row r="152" spans="2:65" s="1" customFormat="1" ht="16.5" customHeight="1">
      <c r="B152" s="46"/>
      <c r="C152" s="221" t="s">
        <v>407</v>
      </c>
      <c r="D152" s="221" t="s">
        <v>155</v>
      </c>
      <c r="E152" s="222" t="s">
        <v>1709</v>
      </c>
      <c r="F152" s="223" t="s">
        <v>1710</v>
      </c>
      <c r="G152" s="224" t="s">
        <v>371</v>
      </c>
      <c r="H152" s="225">
        <v>56</v>
      </c>
      <c r="I152" s="226"/>
      <c r="J152" s="227">
        <f>ROUND(I152*H152,2)</f>
        <v>0</v>
      </c>
      <c r="K152" s="223" t="s">
        <v>159</v>
      </c>
      <c r="L152" s="72"/>
      <c r="M152" s="228" t="s">
        <v>21</v>
      </c>
      <c r="N152" s="229" t="s">
        <v>43</v>
      </c>
      <c r="O152" s="47"/>
      <c r="P152" s="230">
        <f>O152*H152</f>
        <v>0</v>
      </c>
      <c r="Q152" s="230">
        <v>8E-05</v>
      </c>
      <c r="R152" s="230">
        <f>Q152*H152</f>
        <v>0.0044800000000000005</v>
      </c>
      <c r="S152" s="230">
        <v>0</v>
      </c>
      <c r="T152" s="231">
        <f>S152*H152</f>
        <v>0</v>
      </c>
      <c r="AR152" s="24" t="s">
        <v>275</v>
      </c>
      <c r="AT152" s="24" t="s">
        <v>155</v>
      </c>
      <c r="AU152" s="24" t="s">
        <v>82</v>
      </c>
      <c r="AY152" s="24" t="s">
        <v>152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80</v>
      </c>
      <c r="BK152" s="232">
        <f>ROUND(I152*H152,2)</f>
        <v>0</v>
      </c>
      <c r="BL152" s="24" t="s">
        <v>275</v>
      </c>
      <c r="BM152" s="24" t="s">
        <v>1711</v>
      </c>
    </row>
    <row r="153" spans="2:47" s="1" customFormat="1" ht="13.5">
      <c r="B153" s="46"/>
      <c r="C153" s="74"/>
      <c r="D153" s="233" t="s">
        <v>162</v>
      </c>
      <c r="E153" s="74"/>
      <c r="F153" s="234" t="s">
        <v>1712</v>
      </c>
      <c r="G153" s="74"/>
      <c r="H153" s="74"/>
      <c r="I153" s="191"/>
      <c r="J153" s="74"/>
      <c r="K153" s="74"/>
      <c r="L153" s="72"/>
      <c r="M153" s="235"/>
      <c r="N153" s="47"/>
      <c r="O153" s="47"/>
      <c r="P153" s="47"/>
      <c r="Q153" s="47"/>
      <c r="R153" s="47"/>
      <c r="S153" s="47"/>
      <c r="T153" s="95"/>
      <c r="AT153" s="24" t="s">
        <v>162</v>
      </c>
      <c r="AU153" s="24" t="s">
        <v>82</v>
      </c>
    </row>
    <row r="154" spans="2:65" s="1" customFormat="1" ht="16.5" customHeight="1">
      <c r="B154" s="46"/>
      <c r="C154" s="221" t="s">
        <v>414</v>
      </c>
      <c r="D154" s="221" t="s">
        <v>155</v>
      </c>
      <c r="E154" s="222" t="s">
        <v>1713</v>
      </c>
      <c r="F154" s="223" t="s">
        <v>1714</v>
      </c>
      <c r="G154" s="224" t="s">
        <v>371</v>
      </c>
      <c r="H154" s="225">
        <v>28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275</v>
      </c>
      <c r="AT154" s="24" t="s">
        <v>155</v>
      </c>
      <c r="AU154" s="24" t="s">
        <v>82</v>
      </c>
      <c r="AY154" s="24" t="s">
        <v>152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275</v>
      </c>
      <c r="BM154" s="24" t="s">
        <v>1715</v>
      </c>
    </row>
    <row r="155" spans="2:65" s="1" customFormat="1" ht="25.5" customHeight="1">
      <c r="B155" s="46"/>
      <c r="C155" s="279" t="s">
        <v>419</v>
      </c>
      <c r="D155" s="279" t="s">
        <v>177</v>
      </c>
      <c r="E155" s="280" t="s">
        <v>1716</v>
      </c>
      <c r="F155" s="281" t="s">
        <v>1717</v>
      </c>
      <c r="G155" s="282" t="s">
        <v>371</v>
      </c>
      <c r="H155" s="283">
        <v>28</v>
      </c>
      <c r="I155" s="284"/>
      <c r="J155" s="285">
        <f>ROUND(I155*H155,2)</f>
        <v>0</v>
      </c>
      <c r="K155" s="281" t="s">
        <v>21</v>
      </c>
      <c r="L155" s="286"/>
      <c r="M155" s="287" t="s">
        <v>21</v>
      </c>
      <c r="N155" s="288" t="s">
        <v>43</v>
      </c>
      <c r="O155" s="47"/>
      <c r="P155" s="230">
        <f>O155*H155</f>
        <v>0</v>
      </c>
      <c r="Q155" s="230">
        <v>0.00515</v>
      </c>
      <c r="R155" s="230">
        <f>Q155*H155</f>
        <v>0.1442</v>
      </c>
      <c r="S155" s="230">
        <v>0</v>
      </c>
      <c r="T155" s="231">
        <f>S155*H155</f>
        <v>0</v>
      </c>
      <c r="AR155" s="24" t="s">
        <v>431</v>
      </c>
      <c r="AT155" s="24" t="s">
        <v>177</v>
      </c>
      <c r="AU155" s="24" t="s">
        <v>82</v>
      </c>
      <c r="AY155" s="24" t="s">
        <v>152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80</v>
      </c>
      <c r="BK155" s="232">
        <f>ROUND(I155*H155,2)</f>
        <v>0</v>
      </c>
      <c r="BL155" s="24" t="s">
        <v>275</v>
      </c>
      <c r="BM155" s="24" t="s">
        <v>1718</v>
      </c>
    </row>
    <row r="156" spans="2:65" s="1" customFormat="1" ht="16.5" customHeight="1">
      <c r="B156" s="46"/>
      <c r="C156" s="279" t="s">
        <v>425</v>
      </c>
      <c r="D156" s="279" t="s">
        <v>177</v>
      </c>
      <c r="E156" s="280" t="s">
        <v>1719</v>
      </c>
      <c r="F156" s="281" t="s">
        <v>1720</v>
      </c>
      <c r="G156" s="282" t="s">
        <v>371</v>
      </c>
      <c r="H156" s="283">
        <v>28</v>
      </c>
      <c r="I156" s="284"/>
      <c r="J156" s="285">
        <f>ROUND(I156*H156,2)</f>
        <v>0</v>
      </c>
      <c r="K156" s="281" t="s">
        <v>21</v>
      </c>
      <c r="L156" s="286"/>
      <c r="M156" s="287" t="s">
        <v>21</v>
      </c>
      <c r="N156" s="288" t="s">
        <v>43</v>
      </c>
      <c r="O156" s="47"/>
      <c r="P156" s="230">
        <f>O156*H156</f>
        <v>0</v>
      </c>
      <c r="Q156" s="230">
        <v>0.00515</v>
      </c>
      <c r="R156" s="230">
        <f>Q156*H156</f>
        <v>0.1442</v>
      </c>
      <c r="S156" s="230">
        <v>0</v>
      </c>
      <c r="T156" s="231">
        <f>S156*H156</f>
        <v>0</v>
      </c>
      <c r="AR156" s="24" t="s">
        <v>431</v>
      </c>
      <c r="AT156" s="24" t="s">
        <v>177</v>
      </c>
      <c r="AU156" s="24" t="s">
        <v>82</v>
      </c>
      <c r="AY156" s="24" t="s">
        <v>152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80</v>
      </c>
      <c r="BK156" s="232">
        <f>ROUND(I156*H156,2)</f>
        <v>0</v>
      </c>
      <c r="BL156" s="24" t="s">
        <v>275</v>
      </c>
      <c r="BM156" s="24" t="s">
        <v>1721</v>
      </c>
    </row>
    <row r="157" spans="2:65" s="1" customFormat="1" ht="16.5" customHeight="1">
      <c r="B157" s="46"/>
      <c r="C157" s="279" t="s">
        <v>431</v>
      </c>
      <c r="D157" s="279" t="s">
        <v>177</v>
      </c>
      <c r="E157" s="280" t="s">
        <v>1722</v>
      </c>
      <c r="F157" s="281" t="s">
        <v>1723</v>
      </c>
      <c r="G157" s="282" t="s">
        <v>371</v>
      </c>
      <c r="H157" s="283">
        <v>28</v>
      </c>
      <c r="I157" s="284"/>
      <c r="J157" s="285">
        <f>ROUND(I157*H157,2)</f>
        <v>0</v>
      </c>
      <c r="K157" s="281" t="s">
        <v>21</v>
      </c>
      <c r="L157" s="286"/>
      <c r="M157" s="287" t="s">
        <v>21</v>
      </c>
      <c r="N157" s="288" t="s">
        <v>43</v>
      </c>
      <c r="O157" s="47"/>
      <c r="P157" s="230">
        <f>O157*H157</f>
        <v>0</v>
      </c>
      <c r="Q157" s="230">
        <v>0.00515</v>
      </c>
      <c r="R157" s="230">
        <f>Q157*H157</f>
        <v>0.1442</v>
      </c>
      <c r="S157" s="230">
        <v>0</v>
      </c>
      <c r="T157" s="231">
        <f>S157*H157</f>
        <v>0</v>
      </c>
      <c r="AR157" s="24" t="s">
        <v>431</v>
      </c>
      <c r="AT157" s="24" t="s">
        <v>177</v>
      </c>
      <c r="AU157" s="24" t="s">
        <v>82</v>
      </c>
      <c r="AY157" s="24" t="s">
        <v>152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80</v>
      </c>
      <c r="BK157" s="232">
        <f>ROUND(I157*H157,2)</f>
        <v>0</v>
      </c>
      <c r="BL157" s="24" t="s">
        <v>275</v>
      </c>
      <c r="BM157" s="24" t="s">
        <v>1724</v>
      </c>
    </row>
    <row r="158" spans="2:65" s="1" customFormat="1" ht="16.5" customHeight="1">
      <c r="B158" s="46"/>
      <c r="C158" s="279" t="s">
        <v>439</v>
      </c>
      <c r="D158" s="279" t="s">
        <v>177</v>
      </c>
      <c r="E158" s="280" t="s">
        <v>1725</v>
      </c>
      <c r="F158" s="281" t="s">
        <v>1726</v>
      </c>
      <c r="G158" s="282" t="s">
        <v>371</v>
      </c>
      <c r="H158" s="283">
        <v>6</v>
      </c>
      <c r="I158" s="284"/>
      <c r="J158" s="285">
        <f>ROUND(I158*H158,2)</f>
        <v>0</v>
      </c>
      <c r="K158" s="281" t="s">
        <v>21</v>
      </c>
      <c r="L158" s="286"/>
      <c r="M158" s="287" t="s">
        <v>21</v>
      </c>
      <c r="N158" s="288" t="s">
        <v>43</v>
      </c>
      <c r="O158" s="47"/>
      <c r="P158" s="230">
        <f>O158*H158</f>
        <v>0</v>
      </c>
      <c r="Q158" s="230">
        <v>0.0005</v>
      </c>
      <c r="R158" s="230">
        <f>Q158*H158</f>
        <v>0.003</v>
      </c>
      <c r="S158" s="230">
        <v>0</v>
      </c>
      <c r="T158" s="231">
        <f>S158*H158</f>
        <v>0</v>
      </c>
      <c r="AR158" s="24" t="s">
        <v>431</v>
      </c>
      <c r="AT158" s="24" t="s">
        <v>177</v>
      </c>
      <c r="AU158" s="24" t="s">
        <v>82</v>
      </c>
      <c r="AY158" s="24" t="s">
        <v>152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80</v>
      </c>
      <c r="BK158" s="232">
        <f>ROUND(I158*H158,2)</f>
        <v>0</v>
      </c>
      <c r="BL158" s="24" t="s">
        <v>275</v>
      </c>
      <c r="BM158" s="24" t="s">
        <v>1727</v>
      </c>
    </row>
    <row r="159" spans="2:65" s="1" customFormat="1" ht="16.5" customHeight="1">
      <c r="B159" s="46"/>
      <c r="C159" s="221" t="s">
        <v>448</v>
      </c>
      <c r="D159" s="221" t="s">
        <v>155</v>
      </c>
      <c r="E159" s="222" t="s">
        <v>1728</v>
      </c>
      <c r="F159" s="223" t="s">
        <v>1729</v>
      </c>
      <c r="G159" s="224" t="s">
        <v>158</v>
      </c>
      <c r="H159" s="225">
        <v>0.445</v>
      </c>
      <c r="I159" s="226"/>
      <c r="J159" s="227">
        <f>ROUND(I159*H159,2)</f>
        <v>0</v>
      </c>
      <c r="K159" s="223" t="s">
        <v>159</v>
      </c>
      <c r="L159" s="72"/>
      <c r="M159" s="228" t="s">
        <v>21</v>
      </c>
      <c r="N159" s="229" t="s">
        <v>43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275</v>
      </c>
      <c r="AT159" s="24" t="s">
        <v>155</v>
      </c>
      <c r="AU159" s="24" t="s">
        <v>82</v>
      </c>
      <c r="AY159" s="24" t="s">
        <v>152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80</v>
      </c>
      <c r="BK159" s="232">
        <f>ROUND(I159*H159,2)</f>
        <v>0</v>
      </c>
      <c r="BL159" s="24" t="s">
        <v>275</v>
      </c>
      <c r="BM159" s="24" t="s">
        <v>1730</v>
      </c>
    </row>
    <row r="160" spans="2:47" s="1" customFormat="1" ht="13.5">
      <c r="B160" s="46"/>
      <c r="C160" s="74"/>
      <c r="D160" s="233" t="s">
        <v>162</v>
      </c>
      <c r="E160" s="74"/>
      <c r="F160" s="234" t="s">
        <v>1731</v>
      </c>
      <c r="G160" s="74"/>
      <c r="H160" s="74"/>
      <c r="I160" s="191"/>
      <c r="J160" s="74"/>
      <c r="K160" s="74"/>
      <c r="L160" s="72"/>
      <c r="M160" s="235"/>
      <c r="N160" s="47"/>
      <c r="O160" s="47"/>
      <c r="P160" s="47"/>
      <c r="Q160" s="47"/>
      <c r="R160" s="47"/>
      <c r="S160" s="47"/>
      <c r="T160" s="95"/>
      <c r="AT160" s="24" t="s">
        <v>162</v>
      </c>
      <c r="AU160" s="24" t="s">
        <v>82</v>
      </c>
    </row>
    <row r="161" spans="2:65" s="1" customFormat="1" ht="16.5" customHeight="1">
      <c r="B161" s="46"/>
      <c r="C161" s="221" t="s">
        <v>453</v>
      </c>
      <c r="D161" s="221" t="s">
        <v>155</v>
      </c>
      <c r="E161" s="222" t="s">
        <v>1732</v>
      </c>
      <c r="F161" s="223" t="s">
        <v>1733</v>
      </c>
      <c r="G161" s="224" t="s">
        <v>158</v>
      </c>
      <c r="H161" s="225">
        <v>0.445</v>
      </c>
      <c r="I161" s="226"/>
      <c r="J161" s="227">
        <f>ROUND(I161*H161,2)</f>
        <v>0</v>
      </c>
      <c r="K161" s="223" t="s">
        <v>159</v>
      </c>
      <c r="L161" s="72"/>
      <c r="M161" s="228" t="s">
        <v>21</v>
      </c>
      <c r="N161" s="229" t="s">
        <v>43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275</v>
      </c>
      <c r="AT161" s="24" t="s">
        <v>155</v>
      </c>
      <c r="AU161" s="24" t="s">
        <v>82</v>
      </c>
      <c r="AY161" s="24" t="s">
        <v>152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80</v>
      </c>
      <c r="BK161" s="232">
        <f>ROUND(I161*H161,2)</f>
        <v>0</v>
      </c>
      <c r="BL161" s="24" t="s">
        <v>275</v>
      </c>
      <c r="BM161" s="24" t="s">
        <v>1734</v>
      </c>
    </row>
    <row r="162" spans="2:47" s="1" customFormat="1" ht="13.5">
      <c r="B162" s="46"/>
      <c r="C162" s="74"/>
      <c r="D162" s="233" t="s">
        <v>162</v>
      </c>
      <c r="E162" s="74"/>
      <c r="F162" s="234" t="s">
        <v>1735</v>
      </c>
      <c r="G162" s="74"/>
      <c r="H162" s="74"/>
      <c r="I162" s="191"/>
      <c r="J162" s="74"/>
      <c r="K162" s="74"/>
      <c r="L162" s="72"/>
      <c r="M162" s="235"/>
      <c r="N162" s="47"/>
      <c r="O162" s="47"/>
      <c r="P162" s="47"/>
      <c r="Q162" s="47"/>
      <c r="R162" s="47"/>
      <c r="S162" s="47"/>
      <c r="T162" s="95"/>
      <c r="AT162" s="24" t="s">
        <v>162</v>
      </c>
      <c r="AU162" s="24" t="s">
        <v>82</v>
      </c>
    </row>
    <row r="163" spans="2:63" s="10" customFormat="1" ht="29.85" customHeight="1">
      <c r="B163" s="205"/>
      <c r="C163" s="206"/>
      <c r="D163" s="207" t="s">
        <v>71</v>
      </c>
      <c r="E163" s="219" t="s">
        <v>1736</v>
      </c>
      <c r="F163" s="219" t="s">
        <v>1737</v>
      </c>
      <c r="G163" s="206"/>
      <c r="H163" s="206"/>
      <c r="I163" s="209"/>
      <c r="J163" s="220">
        <f>BK163</f>
        <v>0</v>
      </c>
      <c r="K163" s="206"/>
      <c r="L163" s="211"/>
      <c r="M163" s="212"/>
      <c r="N163" s="213"/>
      <c r="O163" s="213"/>
      <c r="P163" s="214">
        <f>SUM(P164:P212)</f>
        <v>0</v>
      </c>
      <c r="Q163" s="213"/>
      <c r="R163" s="214">
        <f>SUM(R164:R212)</f>
        <v>1.1348900000000002</v>
      </c>
      <c r="S163" s="213"/>
      <c r="T163" s="215">
        <f>SUM(T164:T212)</f>
        <v>2.023</v>
      </c>
      <c r="AR163" s="216" t="s">
        <v>82</v>
      </c>
      <c r="AT163" s="217" t="s">
        <v>71</v>
      </c>
      <c r="AU163" s="217" t="s">
        <v>80</v>
      </c>
      <c r="AY163" s="216" t="s">
        <v>152</v>
      </c>
      <c r="BK163" s="218">
        <f>SUM(BK164:BK212)</f>
        <v>0</v>
      </c>
    </row>
    <row r="164" spans="2:65" s="1" customFormat="1" ht="25.5" customHeight="1">
      <c r="B164" s="46"/>
      <c r="C164" s="221" t="s">
        <v>459</v>
      </c>
      <c r="D164" s="221" t="s">
        <v>155</v>
      </c>
      <c r="E164" s="222" t="s">
        <v>1738</v>
      </c>
      <c r="F164" s="223" t="s">
        <v>1739</v>
      </c>
      <c r="G164" s="224" t="s">
        <v>371</v>
      </c>
      <c r="H164" s="225">
        <v>1</v>
      </c>
      <c r="I164" s="226"/>
      <c r="J164" s="227">
        <f>ROUND(I164*H164,2)</f>
        <v>0</v>
      </c>
      <c r="K164" s="223" t="s">
        <v>21</v>
      </c>
      <c r="L164" s="72"/>
      <c r="M164" s="228" t="s">
        <v>21</v>
      </c>
      <c r="N164" s="229" t="s">
        <v>43</v>
      </c>
      <c r="O164" s="47"/>
      <c r="P164" s="230">
        <f>O164*H164</f>
        <v>0</v>
      </c>
      <c r="Q164" s="230">
        <v>0.0065</v>
      </c>
      <c r="R164" s="230">
        <f>Q164*H164</f>
        <v>0.0065</v>
      </c>
      <c r="S164" s="230">
        <v>0</v>
      </c>
      <c r="T164" s="231">
        <f>S164*H164</f>
        <v>0</v>
      </c>
      <c r="AR164" s="24" t="s">
        <v>275</v>
      </c>
      <c r="AT164" s="24" t="s">
        <v>155</v>
      </c>
      <c r="AU164" s="24" t="s">
        <v>82</v>
      </c>
      <c r="AY164" s="24" t="s">
        <v>152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80</v>
      </c>
      <c r="BK164" s="232">
        <f>ROUND(I164*H164,2)</f>
        <v>0</v>
      </c>
      <c r="BL164" s="24" t="s">
        <v>275</v>
      </c>
      <c r="BM164" s="24" t="s">
        <v>1740</v>
      </c>
    </row>
    <row r="165" spans="2:65" s="1" customFormat="1" ht="25.5" customHeight="1">
      <c r="B165" s="46"/>
      <c r="C165" s="221" t="s">
        <v>467</v>
      </c>
      <c r="D165" s="221" t="s">
        <v>155</v>
      </c>
      <c r="E165" s="222" t="s">
        <v>1741</v>
      </c>
      <c r="F165" s="223" t="s">
        <v>1742</v>
      </c>
      <c r="G165" s="224" t="s">
        <v>371</v>
      </c>
      <c r="H165" s="225">
        <v>1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43</v>
      </c>
      <c r="O165" s="47"/>
      <c r="P165" s="230">
        <f>O165*H165</f>
        <v>0</v>
      </c>
      <c r="Q165" s="230">
        <v>0.0194</v>
      </c>
      <c r="R165" s="230">
        <f>Q165*H165</f>
        <v>0.0194</v>
      </c>
      <c r="S165" s="230">
        <v>0</v>
      </c>
      <c r="T165" s="231">
        <f>S165*H165</f>
        <v>0</v>
      </c>
      <c r="AR165" s="24" t="s">
        <v>275</v>
      </c>
      <c r="AT165" s="24" t="s">
        <v>155</v>
      </c>
      <c r="AU165" s="24" t="s">
        <v>82</v>
      </c>
      <c r="AY165" s="24" t="s">
        <v>152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80</v>
      </c>
      <c r="BK165" s="232">
        <f>ROUND(I165*H165,2)</f>
        <v>0</v>
      </c>
      <c r="BL165" s="24" t="s">
        <v>275</v>
      </c>
      <c r="BM165" s="24" t="s">
        <v>1743</v>
      </c>
    </row>
    <row r="166" spans="2:65" s="1" customFormat="1" ht="25.5" customHeight="1">
      <c r="B166" s="46"/>
      <c r="C166" s="221" t="s">
        <v>475</v>
      </c>
      <c r="D166" s="221" t="s">
        <v>155</v>
      </c>
      <c r="E166" s="222" t="s">
        <v>1744</v>
      </c>
      <c r="F166" s="223" t="s">
        <v>1745</v>
      </c>
      <c r="G166" s="224" t="s">
        <v>371</v>
      </c>
      <c r="H166" s="225">
        <v>1</v>
      </c>
      <c r="I166" s="226"/>
      <c r="J166" s="227">
        <f>ROUND(I166*H166,2)</f>
        <v>0</v>
      </c>
      <c r="K166" s="223" t="s">
        <v>21</v>
      </c>
      <c r="L166" s="72"/>
      <c r="M166" s="228" t="s">
        <v>21</v>
      </c>
      <c r="N166" s="229" t="s">
        <v>43</v>
      </c>
      <c r="O166" s="47"/>
      <c r="P166" s="230">
        <f>O166*H166</f>
        <v>0</v>
      </c>
      <c r="Q166" s="230">
        <v>0.0323</v>
      </c>
      <c r="R166" s="230">
        <f>Q166*H166</f>
        <v>0.0323</v>
      </c>
      <c r="S166" s="230">
        <v>0</v>
      </c>
      <c r="T166" s="231">
        <f>S166*H166</f>
        <v>0</v>
      </c>
      <c r="AR166" s="24" t="s">
        <v>275</v>
      </c>
      <c r="AT166" s="24" t="s">
        <v>155</v>
      </c>
      <c r="AU166" s="24" t="s">
        <v>82</v>
      </c>
      <c r="AY166" s="24" t="s">
        <v>152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80</v>
      </c>
      <c r="BK166" s="232">
        <f>ROUND(I166*H166,2)</f>
        <v>0</v>
      </c>
      <c r="BL166" s="24" t="s">
        <v>275</v>
      </c>
      <c r="BM166" s="24" t="s">
        <v>1746</v>
      </c>
    </row>
    <row r="167" spans="2:65" s="1" customFormat="1" ht="25.5" customHeight="1">
      <c r="B167" s="46"/>
      <c r="C167" s="221" t="s">
        <v>487</v>
      </c>
      <c r="D167" s="221" t="s">
        <v>155</v>
      </c>
      <c r="E167" s="222" t="s">
        <v>1747</v>
      </c>
      <c r="F167" s="223" t="s">
        <v>1748</v>
      </c>
      <c r="G167" s="224" t="s">
        <v>371</v>
      </c>
      <c r="H167" s="225">
        <v>10</v>
      </c>
      <c r="I167" s="226"/>
      <c r="J167" s="227">
        <f>ROUND(I167*H167,2)</f>
        <v>0</v>
      </c>
      <c r="K167" s="223" t="s">
        <v>21</v>
      </c>
      <c r="L167" s="72"/>
      <c r="M167" s="228" t="s">
        <v>21</v>
      </c>
      <c r="N167" s="229" t="s">
        <v>43</v>
      </c>
      <c r="O167" s="47"/>
      <c r="P167" s="230">
        <f>O167*H167</f>
        <v>0</v>
      </c>
      <c r="Q167" s="230">
        <v>0.0366</v>
      </c>
      <c r="R167" s="230">
        <f>Q167*H167</f>
        <v>0.366</v>
      </c>
      <c r="S167" s="230">
        <v>0</v>
      </c>
      <c r="T167" s="231">
        <f>S167*H167</f>
        <v>0</v>
      </c>
      <c r="AR167" s="24" t="s">
        <v>275</v>
      </c>
      <c r="AT167" s="24" t="s">
        <v>155</v>
      </c>
      <c r="AU167" s="24" t="s">
        <v>82</v>
      </c>
      <c r="AY167" s="24" t="s">
        <v>152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80</v>
      </c>
      <c r="BK167" s="232">
        <f>ROUND(I167*H167,2)</f>
        <v>0</v>
      </c>
      <c r="BL167" s="24" t="s">
        <v>275</v>
      </c>
      <c r="BM167" s="24" t="s">
        <v>1749</v>
      </c>
    </row>
    <row r="168" spans="2:65" s="1" customFormat="1" ht="25.5" customHeight="1">
      <c r="B168" s="46"/>
      <c r="C168" s="221" t="s">
        <v>493</v>
      </c>
      <c r="D168" s="221" t="s">
        <v>155</v>
      </c>
      <c r="E168" s="222" t="s">
        <v>1750</v>
      </c>
      <c r="F168" s="223" t="s">
        <v>1751</v>
      </c>
      <c r="G168" s="224" t="s">
        <v>371</v>
      </c>
      <c r="H168" s="225">
        <v>1</v>
      </c>
      <c r="I168" s="226"/>
      <c r="J168" s="227">
        <f>ROUND(I168*H168,2)</f>
        <v>0</v>
      </c>
      <c r="K168" s="223" t="s">
        <v>21</v>
      </c>
      <c r="L168" s="72"/>
      <c r="M168" s="228" t="s">
        <v>21</v>
      </c>
      <c r="N168" s="229" t="s">
        <v>43</v>
      </c>
      <c r="O168" s="47"/>
      <c r="P168" s="230">
        <f>O168*H168</f>
        <v>0</v>
      </c>
      <c r="Q168" s="230">
        <v>0.042</v>
      </c>
      <c r="R168" s="230">
        <f>Q168*H168</f>
        <v>0.042</v>
      </c>
      <c r="S168" s="230">
        <v>0</v>
      </c>
      <c r="T168" s="231">
        <f>S168*H168</f>
        <v>0</v>
      </c>
      <c r="AR168" s="24" t="s">
        <v>275</v>
      </c>
      <c r="AT168" s="24" t="s">
        <v>155</v>
      </c>
      <c r="AU168" s="24" t="s">
        <v>82</v>
      </c>
      <c r="AY168" s="24" t="s">
        <v>152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80</v>
      </c>
      <c r="BK168" s="232">
        <f>ROUND(I168*H168,2)</f>
        <v>0</v>
      </c>
      <c r="BL168" s="24" t="s">
        <v>275</v>
      </c>
      <c r="BM168" s="24" t="s">
        <v>1752</v>
      </c>
    </row>
    <row r="169" spans="2:65" s="1" customFormat="1" ht="25.5" customHeight="1">
      <c r="B169" s="46"/>
      <c r="C169" s="221" t="s">
        <v>499</v>
      </c>
      <c r="D169" s="221" t="s">
        <v>155</v>
      </c>
      <c r="E169" s="222" t="s">
        <v>1753</v>
      </c>
      <c r="F169" s="223" t="s">
        <v>1754</v>
      </c>
      <c r="G169" s="224" t="s">
        <v>371</v>
      </c>
      <c r="H169" s="225">
        <v>2</v>
      </c>
      <c r="I169" s="226"/>
      <c r="J169" s="227">
        <f>ROUND(I169*H169,2)</f>
        <v>0</v>
      </c>
      <c r="K169" s="223" t="s">
        <v>21</v>
      </c>
      <c r="L169" s="72"/>
      <c r="M169" s="228" t="s">
        <v>21</v>
      </c>
      <c r="N169" s="229" t="s">
        <v>43</v>
      </c>
      <c r="O169" s="47"/>
      <c r="P169" s="230">
        <f>O169*H169</f>
        <v>0</v>
      </c>
      <c r="Q169" s="230">
        <v>0.0463</v>
      </c>
      <c r="R169" s="230">
        <f>Q169*H169</f>
        <v>0.0926</v>
      </c>
      <c r="S169" s="230">
        <v>0</v>
      </c>
      <c r="T169" s="231">
        <f>S169*H169</f>
        <v>0</v>
      </c>
      <c r="AR169" s="24" t="s">
        <v>275</v>
      </c>
      <c r="AT169" s="24" t="s">
        <v>155</v>
      </c>
      <c r="AU169" s="24" t="s">
        <v>82</v>
      </c>
      <c r="AY169" s="24" t="s">
        <v>152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80</v>
      </c>
      <c r="BK169" s="232">
        <f>ROUND(I169*H169,2)</f>
        <v>0</v>
      </c>
      <c r="BL169" s="24" t="s">
        <v>275</v>
      </c>
      <c r="BM169" s="24" t="s">
        <v>1755</v>
      </c>
    </row>
    <row r="170" spans="2:65" s="1" customFormat="1" ht="25.5" customHeight="1">
      <c r="B170" s="46"/>
      <c r="C170" s="221" t="s">
        <v>508</v>
      </c>
      <c r="D170" s="221" t="s">
        <v>155</v>
      </c>
      <c r="E170" s="222" t="s">
        <v>1756</v>
      </c>
      <c r="F170" s="223" t="s">
        <v>1757</v>
      </c>
      <c r="G170" s="224" t="s">
        <v>371</v>
      </c>
      <c r="H170" s="225">
        <v>1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43</v>
      </c>
      <c r="O170" s="47"/>
      <c r="P170" s="230">
        <f>O170*H170</f>
        <v>0</v>
      </c>
      <c r="Q170" s="230">
        <v>0.05032</v>
      </c>
      <c r="R170" s="230">
        <f>Q170*H170</f>
        <v>0.05032</v>
      </c>
      <c r="S170" s="230">
        <v>0</v>
      </c>
      <c r="T170" s="231">
        <f>S170*H170</f>
        <v>0</v>
      </c>
      <c r="AR170" s="24" t="s">
        <v>275</v>
      </c>
      <c r="AT170" s="24" t="s">
        <v>155</v>
      </c>
      <c r="AU170" s="24" t="s">
        <v>82</v>
      </c>
      <c r="AY170" s="24" t="s">
        <v>152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80</v>
      </c>
      <c r="BK170" s="232">
        <f>ROUND(I170*H170,2)</f>
        <v>0</v>
      </c>
      <c r="BL170" s="24" t="s">
        <v>275</v>
      </c>
      <c r="BM170" s="24" t="s">
        <v>1758</v>
      </c>
    </row>
    <row r="171" spans="2:65" s="1" customFormat="1" ht="25.5" customHeight="1">
      <c r="B171" s="46"/>
      <c r="C171" s="221" t="s">
        <v>517</v>
      </c>
      <c r="D171" s="221" t="s">
        <v>155</v>
      </c>
      <c r="E171" s="222" t="s">
        <v>1759</v>
      </c>
      <c r="F171" s="223" t="s">
        <v>1760</v>
      </c>
      <c r="G171" s="224" t="s">
        <v>371</v>
      </c>
      <c r="H171" s="225">
        <v>1</v>
      </c>
      <c r="I171" s="226"/>
      <c r="J171" s="227">
        <f>ROUND(I171*H171,2)</f>
        <v>0</v>
      </c>
      <c r="K171" s="223" t="s">
        <v>21</v>
      </c>
      <c r="L171" s="72"/>
      <c r="M171" s="228" t="s">
        <v>21</v>
      </c>
      <c r="N171" s="229" t="s">
        <v>43</v>
      </c>
      <c r="O171" s="47"/>
      <c r="P171" s="230">
        <f>O171*H171</f>
        <v>0</v>
      </c>
      <c r="Q171" s="230">
        <v>0.06636</v>
      </c>
      <c r="R171" s="230">
        <f>Q171*H171</f>
        <v>0.06636</v>
      </c>
      <c r="S171" s="230">
        <v>0</v>
      </c>
      <c r="T171" s="231">
        <f>S171*H171</f>
        <v>0</v>
      </c>
      <c r="AR171" s="24" t="s">
        <v>275</v>
      </c>
      <c r="AT171" s="24" t="s">
        <v>155</v>
      </c>
      <c r="AU171" s="24" t="s">
        <v>82</v>
      </c>
      <c r="AY171" s="24" t="s">
        <v>152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80</v>
      </c>
      <c r="BK171" s="232">
        <f>ROUND(I171*H171,2)</f>
        <v>0</v>
      </c>
      <c r="BL171" s="24" t="s">
        <v>275</v>
      </c>
      <c r="BM171" s="24" t="s">
        <v>1761</v>
      </c>
    </row>
    <row r="172" spans="2:65" s="1" customFormat="1" ht="25.5" customHeight="1">
      <c r="B172" s="46"/>
      <c r="C172" s="221" t="s">
        <v>525</v>
      </c>
      <c r="D172" s="221" t="s">
        <v>155</v>
      </c>
      <c r="E172" s="222" t="s">
        <v>1762</v>
      </c>
      <c r="F172" s="223" t="s">
        <v>1763</v>
      </c>
      <c r="G172" s="224" t="s">
        <v>371</v>
      </c>
      <c r="H172" s="225">
        <v>1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43</v>
      </c>
      <c r="O172" s="47"/>
      <c r="P172" s="230">
        <f>O172*H172</f>
        <v>0</v>
      </c>
      <c r="Q172" s="230">
        <v>0.07548</v>
      </c>
      <c r="R172" s="230">
        <f>Q172*H172</f>
        <v>0.07548</v>
      </c>
      <c r="S172" s="230">
        <v>0</v>
      </c>
      <c r="T172" s="231">
        <f>S172*H172</f>
        <v>0</v>
      </c>
      <c r="AR172" s="24" t="s">
        <v>275</v>
      </c>
      <c r="AT172" s="24" t="s">
        <v>155</v>
      </c>
      <c r="AU172" s="24" t="s">
        <v>82</v>
      </c>
      <c r="AY172" s="24" t="s">
        <v>152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80</v>
      </c>
      <c r="BK172" s="232">
        <f>ROUND(I172*H172,2)</f>
        <v>0</v>
      </c>
      <c r="BL172" s="24" t="s">
        <v>275</v>
      </c>
      <c r="BM172" s="24" t="s">
        <v>1764</v>
      </c>
    </row>
    <row r="173" spans="2:65" s="1" customFormat="1" ht="25.5" customHeight="1">
      <c r="B173" s="46"/>
      <c r="C173" s="221" t="s">
        <v>530</v>
      </c>
      <c r="D173" s="221" t="s">
        <v>155</v>
      </c>
      <c r="E173" s="222" t="s">
        <v>1765</v>
      </c>
      <c r="F173" s="223" t="s">
        <v>1766</v>
      </c>
      <c r="G173" s="224" t="s">
        <v>371</v>
      </c>
      <c r="H173" s="225">
        <v>1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43</v>
      </c>
      <c r="O173" s="47"/>
      <c r="P173" s="230">
        <f>O173*H173</f>
        <v>0</v>
      </c>
      <c r="Q173" s="230">
        <v>0.0835</v>
      </c>
      <c r="R173" s="230">
        <f>Q173*H173</f>
        <v>0.0835</v>
      </c>
      <c r="S173" s="230">
        <v>0</v>
      </c>
      <c r="T173" s="231">
        <f>S173*H173</f>
        <v>0</v>
      </c>
      <c r="AR173" s="24" t="s">
        <v>275</v>
      </c>
      <c r="AT173" s="24" t="s">
        <v>155</v>
      </c>
      <c r="AU173" s="24" t="s">
        <v>82</v>
      </c>
      <c r="AY173" s="24" t="s">
        <v>152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80</v>
      </c>
      <c r="BK173" s="232">
        <f>ROUND(I173*H173,2)</f>
        <v>0</v>
      </c>
      <c r="BL173" s="24" t="s">
        <v>275</v>
      </c>
      <c r="BM173" s="24" t="s">
        <v>1767</v>
      </c>
    </row>
    <row r="174" spans="2:65" s="1" customFormat="1" ht="25.5" customHeight="1">
      <c r="B174" s="46"/>
      <c r="C174" s="221" t="s">
        <v>536</v>
      </c>
      <c r="D174" s="221" t="s">
        <v>155</v>
      </c>
      <c r="E174" s="222" t="s">
        <v>1768</v>
      </c>
      <c r="F174" s="223" t="s">
        <v>1769</v>
      </c>
      <c r="G174" s="224" t="s">
        <v>371</v>
      </c>
      <c r="H174" s="225">
        <v>2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43</v>
      </c>
      <c r="O174" s="47"/>
      <c r="P174" s="230">
        <f>O174*H174</f>
        <v>0</v>
      </c>
      <c r="Q174" s="230">
        <v>0.0301</v>
      </c>
      <c r="R174" s="230">
        <f>Q174*H174</f>
        <v>0.0602</v>
      </c>
      <c r="S174" s="230">
        <v>0</v>
      </c>
      <c r="T174" s="231">
        <f>S174*H174</f>
        <v>0</v>
      </c>
      <c r="AR174" s="24" t="s">
        <v>275</v>
      </c>
      <c r="AT174" s="24" t="s">
        <v>155</v>
      </c>
      <c r="AU174" s="24" t="s">
        <v>82</v>
      </c>
      <c r="AY174" s="24" t="s">
        <v>152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80</v>
      </c>
      <c r="BK174" s="232">
        <f>ROUND(I174*H174,2)</f>
        <v>0</v>
      </c>
      <c r="BL174" s="24" t="s">
        <v>275</v>
      </c>
      <c r="BM174" s="24" t="s">
        <v>1770</v>
      </c>
    </row>
    <row r="175" spans="2:47" s="1" customFormat="1" ht="13.5">
      <c r="B175" s="46"/>
      <c r="C175" s="74"/>
      <c r="D175" s="233" t="s">
        <v>162</v>
      </c>
      <c r="E175" s="74"/>
      <c r="F175" s="234" t="s">
        <v>1771</v>
      </c>
      <c r="G175" s="74"/>
      <c r="H175" s="74"/>
      <c r="I175" s="191"/>
      <c r="J175" s="74"/>
      <c r="K175" s="74"/>
      <c r="L175" s="72"/>
      <c r="M175" s="235"/>
      <c r="N175" s="47"/>
      <c r="O175" s="47"/>
      <c r="P175" s="47"/>
      <c r="Q175" s="47"/>
      <c r="R175" s="47"/>
      <c r="S175" s="47"/>
      <c r="T175" s="95"/>
      <c r="AT175" s="24" t="s">
        <v>162</v>
      </c>
      <c r="AU175" s="24" t="s">
        <v>82</v>
      </c>
    </row>
    <row r="176" spans="2:65" s="1" customFormat="1" ht="25.5" customHeight="1">
      <c r="B176" s="46"/>
      <c r="C176" s="221" t="s">
        <v>542</v>
      </c>
      <c r="D176" s="221" t="s">
        <v>155</v>
      </c>
      <c r="E176" s="222" t="s">
        <v>1772</v>
      </c>
      <c r="F176" s="223" t="s">
        <v>1773</v>
      </c>
      <c r="G176" s="224" t="s">
        <v>371</v>
      </c>
      <c r="H176" s="225">
        <v>1</v>
      </c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43</v>
      </c>
      <c r="O176" s="47"/>
      <c r="P176" s="230">
        <f>O176*H176</f>
        <v>0</v>
      </c>
      <c r="Q176" s="230">
        <v>0.03568</v>
      </c>
      <c r="R176" s="230">
        <f>Q176*H176</f>
        <v>0.03568</v>
      </c>
      <c r="S176" s="230">
        <v>0</v>
      </c>
      <c r="T176" s="231">
        <f>S176*H176</f>
        <v>0</v>
      </c>
      <c r="AR176" s="24" t="s">
        <v>275</v>
      </c>
      <c r="AT176" s="24" t="s">
        <v>155</v>
      </c>
      <c r="AU176" s="24" t="s">
        <v>82</v>
      </c>
      <c r="AY176" s="24" t="s">
        <v>152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80</v>
      </c>
      <c r="BK176" s="232">
        <f>ROUND(I176*H176,2)</f>
        <v>0</v>
      </c>
      <c r="BL176" s="24" t="s">
        <v>275</v>
      </c>
      <c r="BM176" s="24" t="s">
        <v>1774</v>
      </c>
    </row>
    <row r="177" spans="2:65" s="1" customFormat="1" ht="25.5" customHeight="1">
      <c r="B177" s="46"/>
      <c r="C177" s="221" t="s">
        <v>548</v>
      </c>
      <c r="D177" s="221" t="s">
        <v>155</v>
      </c>
      <c r="E177" s="222" t="s">
        <v>1775</v>
      </c>
      <c r="F177" s="223" t="s">
        <v>1776</v>
      </c>
      <c r="G177" s="224" t="s">
        <v>371</v>
      </c>
      <c r="H177" s="225">
        <v>1</v>
      </c>
      <c r="I177" s="226"/>
      <c r="J177" s="227">
        <f>ROUND(I177*H177,2)</f>
        <v>0</v>
      </c>
      <c r="K177" s="223" t="s">
        <v>21</v>
      </c>
      <c r="L177" s="72"/>
      <c r="M177" s="228" t="s">
        <v>21</v>
      </c>
      <c r="N177" s="229" t="s">
        <v>43</v>
      </c>
      <c r="O177" s="47"/>
      <c r="P177" s="230">
        <f>O177*H177</f>
        <v>0</v>
      </c>
      <c r="Q177" s="230">
        <v>0.1149</v>
      </c>
      <c r="R177" s="230">
        <f>Q177*H177</f>
        <v>0.1149</v>
      </c>
      <c r="S177" s="230">
        <v>0</v>
      </c>
      <c r="T177" s="231">
        <f>S177*H177</f>
        <v>0</v>
      </c>
      <c r="AR177" s="24" t="s">
        <v>275</v>
      </c>
      <c r="AT177" s="24" t="s">
        <v>155</v>
      </c>
      <c r="AU177" s="24" t="s">
        <v>82</v>
      </c>
      <c r="AY177" s="24" t="s">
        <v>152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80</v>
      </c>
      <c r="BK177" s="232">
        <f>ROUND(I177*H177,2)</f>
        <v>0</v>
      </c>
      <c r="BL177" s="24" t="s">
        <v>275</v>
      </c>
      <c r="BM177" s="24" t="s">
        <v>1777</v>
      </c>
    </row>
    <row r="178" spans="2:65" s="1" customFormat="1" ht="16.5" customHeight="1">
      <c r="B178" s="46"/>
      <c r="C178" s="221" t="s">
        <v>557</v>
      </c>
      <c r="D178" s="221" t="s">
        <v>155</v>
      </c>
      <c r="E178" s="222" t="s">
        <v>1778</v>
      </c>
      <c r="F178" s="223" t="s">
        <v>1779</v>
      </c>
      <c r="G178" s="224" t="s">
        <v>192</v>
      </c>
      <c r="H178" s="225">
        <v>85</v>
      </c>
      <c r="I178" s="226"/>
      <c r="J178" s="227">
        <f>ROUND(I178*H178,2)</f>
        <v>0</v>
      </c>
      <c r="K178" s="223" t="s">
        <v>159</v>
      </c>
      <c r="L178" s="72"/>
      <c r="M178" s="228" t="s">
        <v>21</v>
      </c>
      <c r="N178" s="229" t="s">
        <v>43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0.0238</v>
      </c>
      <c r="T178" s="231">
        <f>S178*H178</f>
        <v>2.023</v>
      </c>
      <c r="AR178" s="24" t="s">
        <v>275</v>
      </c>
      <c r="AT178" s="24" t="s">
        <v>155</v>
      </c>
      <c r="AU178" s="24" t="s">
        <v>82</v>
      </c>
      <c r="AY178" s="24" t="s">
        <v>152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80</v>
      </c>
      <c r="BK178" s="232">
        <f>ROUND(I178*H178,2)</f>
        <v>0</v>
      </c>
      <c r="BL178" s="24" t="s">
        <v>275</v>
      </c>
      <c r="BM178" s="24" t="s">
        <v>1780</v>
      </c>
    </row>
    <row r="179" spans="2:47" s="1" customFormat="1" ht="13.5">
      <c r="B179" s="46"/>
      <c r="C179" s="74"/>
      <c r="D179" s="233" t="s">
        <v>162</v>
      </c>
      <c r="E179" s="74"/>
      <c r="F179" s="234" t="s">
        <v>1781</v>
      </c>
      <c r="G179" s="74"/>
      <c r="H179" s="74"/>
      <c r="I179" s="191"/>
      <c r="J179" s="74"/>
      <c r="K179" s="74"/>
      <c r="L179" s="72"/>
      <c r="M179" s="235"/>
      <c r="N179" s="47"/>
      <c r="O179" s="47"/>
      <c r="P179" s="47"/>
      <c r="Q179" s="47"/>
      <c r="R179" s="47"/>
      <c r="S179" s="47"/>
      <c r="T179" s="95"/>
      <c r="AT179" s="24" t="s">
        <v>162</v>
      </c>
      <c r="AU179" s="24" t="s">
        <v>82</v>
      </c>
    </row>
    <row r="180" spans="2:65" s="1" customFormat="1" ht="25.5" customHeight="1">
      <c r="B180" s="46"/>
      <c r="C180" s="221" t="s">
        <v>563</v>
      </c>
      <c r="D180" s="221" t="s">
        <v>155</v>
      </c>
      <c r="E180" s="222" t="s">
        <v>1782</v>
      </c>
      <c r="F180" s="223" t="s">
        <v>1783</v>
      </c>
      <c r="G180" s="224" t="s">
        <v>371</v>
      </c>
      <c r="H180" s="225">
        <v>1</v>
      </c>
      <c r="I180" s="226"/>
      <c r="J180" s="227">
        <f>ROUND(I180*H180,2)</f>
        <v>0</v>
      </c>
      <c r="K180" s="223" t="s">
        <v>159</v>
      </c>
      <c r="L180" s="72"/>
      <c r="M180" s="228" t="s">
        <v>21</v>
      </c>
      <c r="N180" s="229" t="s">
        <v>43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275</v>
      </c>
      <c r="AT180" s="24" t="s">
        <v>155</v>
      </c>
      <c r="AU180" s="24" t="s">
        <v>82</v>
      </c>
      <c r="AY180" s="24" t="s">
        <v>152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80</v>
      </c>
      <c r="BK180" s="232">
        <f>ROUND(I180*H180,2)</f>
        <v>0</v>
      </c>
      <c r="BL180" s="24" t="s">
        <v>275</v>
      </c>
      <c r="BM180" s="24" t="s">
        <v>1784</v>
      </c>
    </row>
    <row r="181" spans="2:47" s="1" customFormat="1" ht="13.5">
      <c r="B181" s="46"/>
      <c r="C181" s="74"/>
      <c r="D181" s="233" t="s">
        <v>162</v>
      </c>
      <c r="E181" s="74"/>
      <c r="F181" s="234" t="s">
        <v>1785</v>
      </c>
      <c r="G181" s="74"/>
      <c r="H181" s="74"/>
      <c r="I181" s="191"/>
      <c r="J181" s="74"/>
      <c r="K181" s="74"/>
      <c r="L181" s="72"/>
      <c r="M181" s="235"/>
      <c r="N181" s="47"/>
      <c r="O181" s="47"/>
      <c r="P181" s="47"/>
      <c r="Q181" s="47"/>
      <c r="R181" s="47"/>
      <c r="S181" s="47"/>
      <c r="T181" s="95"/>
      <c r="AT181" s="24" t="s">
        <v>162</v>
      </c>
      <c r="AU181" s="24" t="s">
        <v>82</v>
      </c>
    </row>
    <row r="182" spans="2:65" s="1" customFormat="1" ht="25.5" customHeight="1">
      <c r="B182" s="46"/>
      <c r="C182" s="221" t="s">
        <v>569</v>
      </c>
      <c r="D182" s="221" t="s">
        <v>155</v>
      </c>
      <c r="E182" s="222" t="s">
        <v>1786</v>
      </c>
      <c r="F182" s="223" t="s">
        <v>1787</v>
      </c>
      <c r="G182" s="224" t="s">
        <v>371</v>
      </c>
      <c r="H182" s="225">
        <v>1</v>
      </c>
      <c r="I182" s="226"/>
      <c r="J182" s="227">
        <f>ROUND(I182*H182,2)</f>
        <v>0</v>
      </c>
      <c r="K182" s="223" t="s">
        <v>159</v>
      </c>
      <c r="L182" s="72"/>
      <c r="M182" s="228" t="s">
        <v>21</v>
      </c>
      <c r="N182" s="229" t="s">
        <v>43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275</v>
      </c>
      <c r="AT182" s="24" t="s">
        <v>155</v>
      </c>
      <c r="AU182" s="24" t="s">
        <v>82</v>
      </c>
      <c r="AY182" s="24" t="s">
        <v>152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80</v>
      </c>
      <c r="BK182" s="232">
        <f>ROUND(I182*H182,2)</f>
        <v>0</v>
      </c>
      <c r="BL182" s="24" t="s">
        <v>275</v>
      </c>
      <c r="BM182" s="24" t="s">
        <v>1788</v>
      </c>
    </row>
    <row r="183" spans="2:47" s="1" customFormat="1" ht="13.5">
      <c r="B183" s="46"/>
      <c r="C183" s="74"/>
      <c r="D183" s="233" t="s">
        <v>162</v>
      </c>
      <c r="E183" s="74"/>
      <c r="F183" s="234" t="s">
        <v>1789</v>
      </c>
      <c r="G183" s="74"/>
      <c r="H183" s="74"/>
      <c r="I183" s="191"/>
      <c r="J183" s="74"/>
      <c r="K183" s="74"/>
      <c r="L183" s="72"/>
      <c r="M183" s="235"/>
      <c r="N183" s="47"/>
      <c r="O183" s="47"/>
      <c r="P183" s="47"/>
      <c r="Q183" s="47"/>
      <c r="R183" s="47"/>
      <c r="S183" s="47"/>
      <c r="T183" s="95"/>
      <c r="AT183" s="24" t="s">
        <v>162</v>
      </c>
      <c r="AU183" s="24" t="s">
        <v>82</v>
      </c>
    </row>
    <row r="184" spans="2:65" s="1" customFormat="1" ht="25.5" customHeight="1">
      <c r="B184" s="46"/>
      <c r="C184" s="221" t="s">
        <v>575</v>
      </c>
      <c r="D184" s="221" t="s">
        <v>155</v>
      </c>
      <c r="E184" s="222" t="s">
        <v>1790</v>
      </c>
      <c r="F184" s="223" t="s">
        <v>1791</v>
      </c>
      <c r="G184" s="224" t="s">
        <v>371</v>
      </c>
      <c r="H184" s="225">
        <v>1</v>
      </c>
      <c r="I184" s="226"/>
      <c r="J184" s="227">
        <f>ROUND(I184*H184,2)</f>
        <v>0</v>
      </c>
      <c r="K184" s="223" t="s">
        <v>159</v>
      </c>
      <c r="L184" s="72"/>
      <c r="M184" s="228" t="s">
        <v>21</v>
      </c>
      <c r="N184" s="229" t="s">
        <v>43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275</v>
      </c>
      <c r="AT184" s="24" t="s">
        <v>155</v>
      </c>
      <c r="AU184" s="24" t="s">
        <v>82</v>
      </c>
      <c r="AY184" s="24" t="s">
        <v>152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80</v>
      </c>
      <c r="BK184" s="232">
        <f>ROUND(I184*H184,2)</f>
        <v>0</v>
      </c>
      <c r="BL184" s="24" t="s">
        <v>275</v>
      </c>
      <c r="BM184" s="24" t="s">
        <v>1792</v>
      </c>
    </row>
    <row r="185" spans="2:47" s="1" customFormat="1" ht="13.5">
      <c r="B185" s="46"/>
      <c r="C185" s="74"/>
      <c r="D185" s="233" t="s">
        <v>162</v>
      </c>
      <c r="E185" s="74"/>
      <c r="F185" s="234" t="s">
        <v>1793</v>
      </c>
      <c r="G185" s="74"/>
      <c r="H185" s="74"/>
      <c r="I185" s="191"/>
      <c r="J185" s="74"/>
      <c r="K185" s="74"/>
      <c r="L185" s="72"/>
      <c r="M185" s="235"/>
      <c r="N185" s="47"/>
      <c r="O185" s="47"/>
      <c r="P185" s="47"/>
      <c r="Q185" s="47"/>
      <c r="R185" s="47"/>
      <c r="S185" s="47"/>
      <c r="T185" s="95"/>
      <c r="AT185" s="24" t="s">
        <v>162</v>
      </c>
      <c r="AU185" s="24" t="s">
        <v>82</v>
      </c>
    </row>
    <row r="186" spans="2:65" s="1" customFormat="1" ht="25.5" customHeight="1">
      <c r="B186" s="46"/>
      <c r="C186" s="221" t="s">
        <v>581</v>
      </c>
      <c r="D186" s="221" t="s">
        <v>155</v>
      </c>
      <c r="E186" s="222" t="s">
        <v>1794</v>
      </c>
      <c r="F186" s="223" t="s">
        <v>1795</v>
      </c>
      <c r="G186" s="224" t="s">
        <v>371</v>
      </c>
      <c r="H186" s="225">
        <v>11</v>
      </c>
      <c r="I186" s="226"/>
      <c r="J186" s="227">
        <f>ROUND(I186*H186,2)</f>
        <v>0</v>
      </c>
      <c r="K186" s="223" t="s">
        <v>159</v>
      </c>
      <c r="L186" s="72"/>
      <c r="M186" s="228" t="s">
        <v>21</v>
      </c>
      <c r="N186" s="229" t="s">
        <v>43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275</v>
      </c>
      <c r="AT186" s="24" t="s">
        <v>155</v>
      </c>
      <c r="AU186" s="24" t="s">
        <v>82</v>
      </c>
      <c r="AY186" s="24" t="s">
        <v>152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80</v>
      </c>
      <c r="BK186" s="232">
        <f>ROUND(I186*H186,2)</f>
        <v>0</v>
      </c>
      <c r="BL186" s="24" t="s">
        <v>275</v>
      </c>
      <c r="BM186" s="24" t="s">
        <v>1796</v>
      </c>
    </row>
    <row r="187" spans="2:47" s="1" customFormat="1" ht="13.5">
      <c r="B187" s="46"/>
      <c r="C187" s="74"/>
      <c r="D187" s="233" t="s">
        <v>162</v>
      </c>
      <c r="E187" s="74"/>
      <c r="F187" s="234" t="s">
        <v>1797</v>
      </c>
      <c r="G187" s="74"/>
      <c r="H187" s="74"/>
      <c r="I187" s="191"/>
      <c r="J187" s="74"/>
      <c r="K187" s="74"/>
      <c r="L187" s="72"/>
      <c r="M187" s="235"/>
      <c r="N187" s="47"/>
      <c r="O187" s="47"/>
      <c r="P187" s="47"/>
      <c r="Q187" s="47"/>
      <c r="R187" s="47"/>
      <c r="S187" s="47"/>
      <c r="T187" s="95"/>
      <c r="AT187" s="24" t="s">
        <v>162</v>
      </c>
      <c r="AU187" s="24" t="s">
        <v>82</v>
      </c>
    </row>
    <row r="188" spans="2:65" s="1" customFormat="1" ht="25.5" customHeight="1">
      <c r="B188" s="46"/>
      <c r="C188" s="221" t="s">
        <v>587</v>
      </c>
      <c r="D188" s="221" t="s">
        <v>155</v>
      </c>
      <c r="E188" s="222" t="s">
        <v>1798</v>
      </c>
      <c r="F188" s="223" t="s">
        <v>1799</v>
      </c>
      <c r="G188" s="224" t="s">
        <v>371</v>
      </c>
      <c r="H188" s="225">
        <v>2</v>
      </c>
      <c r="I188" s="226"/>
      <c r="J188" s="227">
        <f>ROUND(I188*H188,2)</f>
        <v>0</v>
      </c>
      <c r="K188" s="223" t="s">
        <v>159</v>
      </c>
      <c r="L188" s="72"/>
      <c r="M188" s="228" t="s">
        <v>21</v>
      </c>
      <c r="N188" s="229" t="s">
        <v>43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275</v>
      </c>
      <c r="AT188" s="24" t="s">
        <v>155</v>
      </c>
      <c r="AU188" s="24" t="s">
        <v>82</v>
      </c>
      <c r="AY188" s="24" t="s">
        <v>152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80</v>
      </c>
      <c r="BK188" s="232">
        <f>ROUND(I188*H188,2)</f>
        <v>0</v>
      </c>
      <c r="BL188" s="24" t="s">
        <v>275</v>
      </c>
      <c r="BM188" s="24" t="s">
        <v>1800</v>
      </c>
    </row>
    <row r="189" spans="2:47" s="1" customFormat="1" ht="13.5">
      <c r="B189" s="46"/>
      <c r="C189" s="74"/>
      <c r="D189" s="233" t="s">
        <v>162</v>
      </c>
      <c r="E189" s="74"/>
      <c r="F189" s="234" t="s">
        <v>1801</v>
      </c>
      <c r="G189" s="74"/>
      <c r="H189" s="74"/>
      <c r="I189" s="191"/>
      <c r="J189" s="74"/>
      <c r="K189" s="74"/>
      <c r="L189" s="72"/>
      <c r="M189" s="235"/>
      <c r="N189" s="47"/>
      <c r="O189" s="47"/>
      <c r="P189" s="47"/>
      <c r="Q189" s="47"/>
      <c r="R189" s="47"/>
      <c r="S189" s="47"/>
      <c r="T189" s="95"/>
      <c r="AT189" s="24" t="s">
        <v>162</v>
      </c>
      <c r="AU189" s="24" t="s">
        <v>82</v>
      </c>
    </row>
    <row r="190" spans="2:65" s="1" customFormat="1" ht="25.5" customHeight="1">
      <c r="B190" s="46"/>
      <c r="C190" s="221" t="s">
        <v>593</v>
      </c>
      <c r="D190" s="221" t="s">
        <v>155</v>
      </c>
      <c r="E190" s="222" t="s">
        <v>1802</v>
      </c>
      <c r="F190" s="223" t="s">
        <v>1803</v>
      </c>
      <c r="G190" s="224" t="s">
        <v>371</v>
      </c>
      <c r="H190" s="225">
        <v>3</v>
      </c>
      <c r="I190" s="226"/>
      <c r="J190" s="227">
        <f>ROUND(I190*H190,2)</f>
        <v>0</v>
      </c>
      <c r="K190" s="223" t="s">
        <v>159</v>
      </c>
      <c r="L190" s="72"/>
      <c r="M190" s="228" t="s">
        <v>21</v>
      </c>
      <c r="N190" s="229" t="s">
        <v>43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275</v>
      </c>
      <c r="AT190" s="24" t="s">
        <v>155</v>
      </c>
      <c r="AU190" s="24" t="s">
        <v>82</v>
      </c>
      <c r="AY190" s="24" t="s">
        <v>152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80</v>
      </c>
      <c r="BK190" s="232">
        <f>ROUND(I190*H190,2)</f>
        <v>0</v>
      </c>
      <c r="BL190" s="24" t="s">
        <v>275</v>
      </c>
      <c r="BM190" s="24" t="s">
        <v>1804</v>
      </c>
    </row>
    <row r="191" spans="2:47" s="1" customFormat="1" ht="13.5">
      <c r="B191" s="46"/>
      <c r="C191" s="74"/>
      <c r="D191" s="233" t="s">
        <v>162</v>
      </c>
      <c r="E191" s="74"/>
      <c r="F191" s="234" t="s">
        <v>1805</v>
      </c>
      <c r="G191" s="74"/>
      <c r="H191" s="74"/>
      <c r="I191" s="191"/>
      <c r="J191" s="74"/>
      <c r="K191" s="74"/>
      <c r="L191" s="72"/>
      <c r="M191" s="235"/>
      <c r="N191" s="47"/>
      <c r="O191" s="47"/>
      <c r="P191" s="47"/>
      <c r="Q191" s="47"/>
      <c r="R191" s="47"/>
      <c r="S191" s="47"/>
      <c r="T191" s="95"/>
      <c r="AT191" s="24" t="s">
        <v>162</v>
      </c>
      <c r="AU191" s="24" t="s">
        <v>82</v>
      </c>
    </row>
    <row r="192" spans="2:65" s="1" customFormat="1" ht="25.5" customHeight="1">
      <c r="B192" s="46"/>
      <c r="C192" s="221" t="s">
        <v>624</v>
      </c>
      <c r="D192" s="221" t="s">
        <v>155</v>
      </c>
      <c r="E192" s="222" t="s">
        <v>1806</v>
      </c>
      <c r="F192" s="223" t="s">
        <v>1807</v>
      </c>
      <c r="G192" s="224" t="s">
        <v>371</v>
      </c>
      <c r="H192" s="225">
        <v>1</v>
      </c>
      <c r="I192" s="226"/>
      <c r="J192" s="227">
        <f>ROUND(I192*H192,2)</f>
        <v>0</v>
      </c>
      <c r="K192" s="223" t="s">
        <v>159</v>
      </c>
      <c r="L192" s="72"/>
      <c r="M192" s="228" t="s">
        <v>21</v>
      </c>
      <c r="N192" s="229" t="s">
        <v>43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275</v>
      </c>
      <c r="AT192" s="24" t="s">
        <v>155</v>
      </c>
      <c r="AU192" s="24" t="s">
        <v>82</v>
      </c>
      <c r="AY192" s="24" t="s">
        <v>152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80</v>
      </c>
      <c r="BK192" s="232">
        <f>ROUND(I192*H192,2)</f>
        <v>0</v>
      </c>
      <c r="BL192" s="24" t="s">
        <v>275</v>
      </c>
      <c r="BM192" s="24" t="s">
        <v>1808</v>
      </c>
    </row>
    <row r="193" spans="2:47" s="1" customFormat="1" ht="13.5">
      <c r="B193" s="46"/>
      <c r="C193" s="74"/>
      <c r="D193" s="233" t="s">
        <v>162</v>
      </c>
      <c r="E193" s="74"/>
      <c r="F193" s="234" t="s">
        <v>1809</v>
      </c>
      <c r="G193" s="74"/>
      <c r="H193" s="74"/>
      <c r="I193" s="191"/>
      <c r="J193" s="74"/>
      <c r="K193" s="74"/>
      <c r="L193" s="72"/>
      <c r="M193" s="235"/>
      <c r="N193" s="47"/>
      <c r="O193" s="47"/>
      <c r="P193" s="47"/>
      <c r="Q193" s="47"/>
      <c r="R193" s="47"/>
      <c r="S193" s="47"/>
      <c r="T193" s="95"/>
      <c r="AT193" s="24" t="s">
        <v>162</v>
      </c>
      <c r="AU193" s="24" t="s">
        <v>82</v>
      </c>
    </row>
    <row r="194" spans="2:65" s="1" customFormat="1" ht="25.5" customHeight="1">
      <c r="B194" s="46"/>
      <c r="C194" s="221" t="s">
        <v>632</v>
      </c>
      <c r="D194" s="221" t="s">
        <v>155</v>
      </c>
      <c r="E194" s="222" t="s">
        <v>1810</v>
      </c>
      <c r="F194" s="223" t="s">
        <v>1811</v>
      </c>
      <c r="G194" s="224" t="s">
        <v>371</v>
      </c>
      <c r="H194" s="225">
        <v>2</v>
      </c>
      <c r="I194" s="226"/>
      <c r="J194" s="227">
        <f>ROUND(I194*H194,2)</f>
        <v>0</v>
      </c>
      <c r="K194" s="223" t="s">
        <v>159</v>
      </c>
      <c r="L194" s="72"/>
      <c r="M194" s="228" t="s">
        <v>21</v>
      </c>
      <c r="N194" s="229" t="s">
        <v>43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275</v>
      </c>
      <c r="AT194" s="24" t="s">
        <v>155</v>
      </c>
      <c r="AU194" s="24" t="s">
        <v>82</v>
      </c>
      <c r="AY194" s="24" t="s">
        <v>152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80</v>
      </c>
      <c r="BK194" s="232">
        <f>ROUND(I194*H194,2)</f>
        <v>0</v>
      </c>
      <c r="BL194" s="24" t="s">
        <v>275</v>
      </c>
      <c r="BM194" s="24" t="s">
        <v>1812</v>
      </c>
    </row>
    <row r="195" spans="2:47" s="1" customFormat="1" ht="13.5">
      <c r="B195" s="46"/>
      <c r="C195" s="74"/>
      <c r="D195" s="233" t="s">
        <v>162</v>
      </c>
      <c r="E195" s="74"/>
      <c r="F195" s="234" t="s">
        <v>1813</v>
      </c>
      <c r="G195" s="74"/>
      <c r="H195" s="74"/>
      <c r="I195" s="191"/>
      <c r="J195" s="74"/>
      <c r="K195" s="74"/>
      <c r="L195" s="72"/>
      <c r="M195" s="235"/>
      <c r="N195" s="47"/>
      <c r="O195" s="47"/>
      <c r="P195" s="47"/>
      <c r="Q195" s="47"/>
      <c r="R195" s="47"/>
      <c r="S195" s="47"/>
      <c r="T195" s="95"/>
      <c r="AT195" s="24" t="s">
        <v>162</v>
      </c>
      <c r="AU195" s="24" t="s">
        <v>82</v>
      </c>
    </row>
    <row r="196" spans="2:65" s="1" customFormat="1" ht="25.5" customHeight="1">
      <c r="B196" s="46"/>
      <c r="C196" s="221" t="s">
        <v>637</v>
      </c>
      <c r="D196" s="221" t="s">
        <v>155</v>
      </c>
      <c r="E196" s="222" t="s">
        <v>1814</v>
      </c>
      <c r="F196" s="223" t="s">
        <v>1815</v>
      </c>
      <c r="G196" s="224" t="s">
        <v>371</v>
      </c>
      <c r="H196" s="225">
        <v>2</v>
      </c>
      <c r="I196" s="226"/>
      <c r="J196" s="227">
        <f>ROUND(I196*H196,2)</f>
        <v>0</v>
      </c>
      <c r="K196" s="223" t="s">
        <v>159</v>
      </c>
      <c r="L196" s="72"/>
      <c r="M196" s="228" t="s">
        <v>21</v>
      </c>
      <c r="N196" s="229" t="s">
        <v>43</v>
      </c>
      <c r="O196" s="47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4" t="s">
        <v>275</v>
      </c>
      <c r="AT196" s="24" t="s">
        <v>155</v>
      </c>
      <c r="AU196" s="24" t="s">
        <v>82</v>
      </c>
      <c r="AY196" s="24" t="s">
        <v>152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80</v>
      </c>
      <c r="BK196" s="232">
        <f>ROUND(I196*H196,2)</f>
        <v>0</v>
      </c>
      <c r="BL196" s="24" t="s">
        <v>275</v>
      </c>
      <c r="BM196" s="24" t="s">
        <v>1816</v>
      </c>
    </row>
    <row r="197" spans="2:47" s="1" customFormat="1" ht="13.5">
      <c r="B197" s="46"/>
      <c r="C197" s="74"/>
      <c r="D197" s="233" t="s">
        <v>162</v>
      </c>
      <c r="E197" s="74"/>
      <c r="F197" s="234" t="s">
        <v>1817</v>
      </c>
      <c r="G197" s="74"/>
      <c r="H197" s="74"/>
      <c r="I197" s="191"/>
      <c r="J197" s="74"/>
      <c r="K197" s="74"/>
      <c r="L197" s="72"/>
      <c r="M197" s="235"/>
      <c r="N197" s="47"/>
      <c r="O197" s="47"/>
      <c r="P197" s="47"/>
      <c r="Q197" s="47"/>
      <c r="R197" s="47"/>
      <c r="S197" s="47"/>
      <c r="T197" s="95"/>
      <c r="AT197" s="24" t="s">
        <v>162</v>
      </c>
      <c r="AU197" s="24" t="s">
        <v>82</v>
      </c>
    </row>
    <row r="198" spans="2:65" s="1" customFormat="1" ht="25.5" customHeight="1">
      <c r="B198" s="46"/>
      <c r="C198" s="221" t="s">
        <v>642</v>
      </c>
      <c r="D198" s="221" t="s">
        <v>155</v>
      </c>
      <c r="E198" s="222" t="s">
        <v>1818</v>
      </c>
      <c r="F198" s="223" t="s">
        <v>1819</v>
      </c>
      <c r="G198" s="224" t="s">
        <v>371</v>
      </c>
      <c r="H198" s="225">
        <v>4</v>
      </c>
      <c r="I198" s="226"/>
      <c r="J198" s="227">
        <f>ROUND(I198*H198,2)</f>
        <v>0</v>
      </c>
      <c r="K198" s="223" t="s">
        <v>159</v>
      </c>
      <c r="L198" s="72"/>
      <c r="M198" s="228" t="s">
        <v>21</v>
      </c>
      <c r="N198" s="229" t="s">
        <v>43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275</v>
      </c>
      <c r="AT198" s="24" t="s">
        <v>155</v>
      </c>
      <c r="AU198" s="24" t="s">
        <v>82</v>
      </c>
      <c r="AY198" s="24" t="s">
        <v>152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80</v>
      </c>
      <c r="BK198" s="232">
        <f>ROUND(I198*H198,2)</f>
        <v>0</v>
      </c>
      <c r="BL198" s="24" t="s">
        <v>275</v>
      </c>
      <c r="BM198" s="24" t="s">
        <v>1820</v>
      </c>
    </row>
    <row r="199" spans="2:47" s="1" customFormat="1" ht="13.5">
      <c r="B199" s="46"/>
      <c r="C199" s="74"/>
      <c r="D199" s="233" t="s">
        <v>162</v>
      </c>
      <c r="E199" s="74"/>
      <c r="F199" s="234" t="s">
        <v>1821</v>
      </c>
      <c r="G199" s="74"/>
      <c r="H199" s="74"/>
      <c r="I199" s="191"/>
      <c r="J199" s="74"/>
      <c r="K199" s="74"/>
      <c r="L199" s="72"/>
      <c r="M199" s="235"/>
      <c r="N199" s="47"/>
      <c r="O199" s="47"/>
      <c r="P199" s="47"/>
      <c r="Q199" s="47"/>
      <c r="R199" s="47"/>
      <c r="S199" s="47"/>
      <c r="T199" s="95"/>
      <c r="AT199" s="24" t="s">
        <v>162</v>
      </c>
      <c r="AU199" s="24" t="s">
        <v>82</v>
      </c>
    </row>
    <row r="200" spans="2:65" s="1" customFormat="1" ht="25.5" customHeight="1">
      <c r="B200" s="46"/>
      <c r="C200" s="279" t="s">
        <v>648</v>
      </c>
      <c r="D200" s="279" t="s">
        <v>177</v>
      </c>
      <c r="E200" s="280" t="s">
        <v>1822</v>
      </c>
      <c r="F200" s="281" t="s">
        <v>1823</v>
      </c>
      <c r="G200" s="282" t="s">
        <v>804</v>
      </c>
      <c r="H200" s="283">
        <v>3</v>
      </c>
      <c r="I200" s="284"/>
      <c r="J200" s="285">
        <f>ROUND(I200*H200,2)</f>
        <v>0</v>
      </c>
      <c r="K200" s="281" t="s">
        <v>21</v>
      </c>
      <c r="L200" s="286"/>
      <c r="M200" s="287" t="s">
        <v>21</v>
      </c>
      <c r="N200" s="288" t="s">
        <v>43</v>
      </c>
      <c r="O200" s="47"/>
      <c r="P200" s="230">
        <f>O200*H200</f>
        <v>0</v>
      </c>
      <c r="Q200" s="230">
        <v>0.02118</v>
      </c>
      <c r="R200" s="230">
        <f>Q200*H200</f>
        <v>0.06354</v>
      </c>
      <c r="S200" s="230">
        <v>0</v>
      </c>
      <c r="T200" s="231">
        <f>S200*H200</f>
        <v>0</v>
      </c>
      <c r="AR200" s="24" t="s">
        <v>431</v>
      </c>
      <c r="AT200" s="24" t="s">
        <v>177</v>
      </c>
      <c r="AU200" s="24" t="s">
        <v>82</v>
      </c>
      <c r="AY200" s="24" t="s">
        <v>152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80</v>
      </c>
      <c r="BK200" s="232">
        <f>ROUND(I200*H200,2)</f>
        <v>0</v>
      </c>
      <c r="BL200" s="24" t="s">
        <v>275</v>
      </c>
      <c r="BM200" s="24" t="s">
        <v>1824</v>
      </c>
    </row>
    <row r="201" spans="2:65" s="1" customFormat="1" ht="25.5" customHeight="1">
      <c r="B201" s="46"/>
      <c r="C201" s="279" t="s">
        <v>263</v>
      </c>
      <c r="D201" s="279" t="s">
        <v>177</v>
      </c>
      <c r="E201" s="280" t="s">
        <v>1825</v>
      </c>
      <c r="F201" s="281" t="s">
        <v>1826</v>
      </c>
      <c r="G201" s="282" t="s">
        <v>804</v>
      </c>
      <c r="H201" s="283">
        <v>1</v>
      </c>
      <c r="I201" s="284"/>
      <c r="J201" s="285">
        <f>ROUND(I201*H201,2)</f>
        <v>0</v>
      </c>
      <c r="K201" s="281" t="s">
        <v>21</v>
      </c>
      <c r="L201" s="286"/>
      <c r="M201" s="287" t="s">
        <v>21</v>
      </c>
      <c r="N201" s="288" t="s">
        <v>43</v>
      </c>
      <c r="O201" s="47"/>
      <c r="P201" s="230">
        <f>O201*H201</f>
        <v>0</v>
      </c>
      <c r="Q201" s="230">
        <v>0.02611</v>
      </c>
      <c r="R201" s="230">
        <f>Q201*H201</f>
        <v>0.02611</v>
      </c>
      <c r="S201" s="230">
        <v>0</v>
      </c>
      <c r="T201" s="231">
        <f>S201*H201</f>
        <v>0</v>
      </c>
      <c r="AR201" s="24" t="s">
        <v>431</v>
      </c>
      <c r="AT201" s="24" t="s">
        <v>177</v>
      </c>
      <c r="AU201" s="24" t="s">
        <v>82</v>
      </c>
      <c r="AY201" s="24" t="s">
        <v>152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80</v>
      </c>
      <c r="BK201" s="232">
        <f>ROUND(I201*H201,2)</f>
        <v>0</v>
      </c>
      <c r="BL201" s="24" t="s">
        <v>275</v>
      </c>
      <c r="BM201" s="24" t="s">
        <v>1827</v>
      </c>
    </row>
    <row r="202" spans="2:65" s="1" customFormat="1" ht="16.5" customHeight="1">
      <c r="B202" s="46"/>
      <c r="C202" s="221" t="s">
        <v>366</v>
      </c>
      <c r="D202" s="221" t="s">
        <v>155</v>
      </c>
      <c r="E202" s="222" t="s">
        <v>1828</v>
      </c>
      <c r="F202" s="223" t="s">
        <v>1829</v>
      </c>
      <c r="G202" s="224" t="s">
        <v>371</v>
      </c>
      <c r="H202" s="225">
        <v>28</v>
      </c>
      <c r="I202" s="226"/>
      <c r="J202" s="227">
        <f>ROUND(I202*H202,2)</f>
        <v>0</v>
      </c>
      <c r="K202" s="223" t="s">
        <v>159</v>
      </c>
      <c r="L202" s="72"/>
      <c r="M202" s="228" t="s">
        <v>21</v>
      </c>
      <c r="N202" s="229" t="s">
        <v>43</v>
      </c>
      <c r="O202" s="4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4" t="s">
        <v>275</v>
      </c>
      <c r="AT202" s="24" t="s">
        <v>155</v>
      </c>
      <c r="AU202" s="24" t="s">
        <v>82</v>
      </c>
      <c r="AY202" s="24" t="s">
        <v>152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80</v>
      </c>
      <c r="BK202" s="232">
        <f>ROUND(I202*H202,2)</f>
        <v>0</v>
      </c>
      <c r="BL202" s="24" t="s">
        <v>275</v>
      </c>
      <c r="BM202" s="24" t="s">
        <v>1830</v>
      </c>
    </row>
    <row r="203" spans="2:47" s="1" customFormat="1" ht="13.5">
      <c r="B203" s="46"/>
      <c r="C203" s="74"/>
      <c r="D203" s="233" t="s">
        <v>162</v>
      </c>
      <c r="E203" s="74"/>
      <c r="F203" s="234" t="s">
        <v>1831</v>
      </c>
      <c r="G203" s="74"/>
      <c r="H203" s="74"/>
      <c r="I203" s="191"/>
      <c r="J203" s="74"/>
      <c r="K203" s="74"/>
      <c r="L203" s="72"/>
      <c r="M203" s="235"/>
      <c r="N203" s="47"/>
      <c r="O203" s="47"/>
      <c r="P203" s="47"/>
      <c r="Q203" s="47"/>
      <c r="R203" s="47"/>
      <c r="S203" s="47"/>
      <c r="T203" s="95"/>
      <c r="AT203" s="24" t="s">
        <v>162</v>
      </c>
      <c r="AU203" s="24" t="s">
        <v>82</v>
      </c>
    </row>
    <row r="204" spans="2:65" s="1" customFormat="1" ht="16.5" customHeight="1">
      <c r="B204" s="46"/>
      <c r="C204" s="221" t="s">
        <v>386</v>
      </c>
      <c r="D204" s="221" t="s">
        <v>155</v>
      </c>
      <c r="E204" s="222" t="s">
        <v>1832</v>
      </c>
      <c r="F204" s="223" t="s">
        <v>1833</v>
      </c>
      <c r="G204" s="224" t="s">
        <v>371</v>
      </c>
      <c r="H204" s="225">
        <v>28</v>
      </c>
      <c r="I204" s="226"/>
      <c r="J204" s="227">
        <f>ROUND(I204*H204,2)</f>
        <v>0</v>
      </c>
      <c r="K204" s="223" t="s">
        <v>159</v>
      </c>
      <c r="L204" s="72"/>
      <c r="M204" s="228" t="s">
        <v>21</v>
      </c>
      <c r="N204" s="229" t="s">
        <v>43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275</v>
      </c>
      <c r="AT204" s="24" t="s">
        <v>155</v>
      </c>
      <c r="AU204" s="24" t="s">
        <v>82</v>
      </c>
      <c r="AY204" s="24" t="s">
        <v>152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80</v>
      </c>
      <c r="BK204" s="232">
        <f>ROUND(I204*H204,2)</f>
        <v>0</v>
      </c>
      <c r="BL204" s="24" t="s">
        <v>275</v>
      </c>
      <c r="BM204" s="24" t="s">
        <v>1834</v>
      </c>
    </row>
    <row r="205" spans="2:47" s="1" customFormat="1" ht="13.5">
      <c r="B205" s="46"/>
      <c r="C205" s="74"/>
      <c r="D205" s="233" t="s">
        <v>162</v>
      </c>
      <c r="E205" s="74"/>
      <c r="F205" s="234" t="s">
        <v>1835</v>
      </c>
      <c r="G205" s="74"/>
      <c r="H205" s="74"/>
      <c r="I205" s="191"/>
      <c r="J205" s="74"/>
      <c r="K205" s="74"/>
      <c r="L205" s="72"/>
      <c r="M205" s="235"/>
      <c r="N205" s="47"/>
      <c r="O205" s="47"/>
      <c r="P205" s="47"/>
      <c r="Q205" s="47"/>
      <c r="R205" s="47"/>
      <c r="S205" s="47"/>
      <c r="T205" s="95"/>
      <c r="AT205" s="24" t="s">
        <v>162</v>
      </c>
      <c r="AU205" s="24" t="s">
        <v>82</v>
      </c>
    </row>
    <row r="206" spans="2:65" s="1" customFormat="1" ht="16.5" customHeight="1">
      <c r="B206" s="46"/>
      <c r="C206" s="221" t="s">
        <v>412</v>
      </c>
      <c r="D206" s="221" t="s">
        <v>155</v>
      </c>
      <c r="E206" s="222" t="s">
        <v>1836</v>
      </c>
      <c r="F206" s="223" t="s">
        <v>1837</v>
      </c>
      <c r="G206" s="224" t="s">
        <v>371</v>
      </c>
      <c r="H206" s="225">
        <v>30</v>
      </c>
      <c r="I206" s="226"/>
      <c r="J206" s="227">
        <f>ROUND(I206*H206,2)</f>
        <v>0</v>
      </c>
      <c r="K206" s="223" t="s">
        <v>159</v>
      </c>
      <c r="L206" s="72"/>
      <c r="M206" s="228" t="s">
        <v>21</v>
      </c>
      <c r="N206" s="229" t="s">
        <v>43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4" t="s">
        <v>275</v>
      </c>
      <c r="AT206" s="24" t="s">
        <v>155</v>
      </c>
      <c r="AU206" s="24" t="s">
        <v>82</v>
      </c>
      <c r="AY206" s="24" t="s">
        <v>152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80</v>
      </c>
      <c r="BK206" s="232">
        <f>ROUND(I206*H206,2)</f>
        <v>0</v>
      </c>
      <c r="BL206" s="24" t="s">
        <v>275</v>
      </c>
      <c r="BM206" s="24" t="s">
        <v>1838</v>
      </c>
    </row>
    <row r="207" spans="2:47" s="1" customFormat="1" ht="13.5">
      <c r="B207" s="46"/>
      <c r="C207" s="74"/>
      <c r="D207" s="233" t="s">
        <v>162</v>
      </c>
      <c r="E207" s="74"/>
      <c r="F207" s="234" t="s">
        <v>1839</v>
      </c>
      <c r="G207" s="74"/>
      <c r="H207" s="74"/>
      <c r="I207" s="191"/>
      <c r="J207" s="74"/>
      <c r="K207" s="74"/>
      <c r="L207" s="72"/>
      <c r="M207" s="235"/>
      <c r="N207" s="47"/>
      <c r="O207" s="47"/>
      <c r="P207" s="47"/>
      <c r="Q207" s="47"/>
      <c r="R207" s="47"/>
      <c r="S207" s="47"/>
      <c r="T207" s="95"/>
      <c r="AT207" s="24" t="s">
        <v>162</v>
      </c>
      <c r="AU207" s="24" t="s">
        <v>82</v>
      </c>
    </row>
    <row r="208" spans="2:65" s="1" customFormat="1" ht="16.5" customHeight="1">
      <c r="B208" s="46"/>
      <c r="C208" s="221" t="s">
        <v>680</v>
      </c>
      <c r="D208" s="221" t="s">
        <v>155</v>
      </c>
      <c r="E208" s="222" t="s">
        <v>1840</v>
      </c>
      <c r="F208" s="223" t="s">
        <v>1841</v>
      </c>
      <c r="G208" s="224" t="s">
        <v>1842</v>
      </c>
      <c r="H208" s="225">
        <v>20</v>
      </c>
      <c r="I208" s="226"/>
      <c r="J208" s="227">
        <f>ROUND(I208*H208,2)</f>
        <v>0</v>
      </c>
      <c r="K208" s="223" t="s">
        <v>21</v>
      </c>
      <c r="L208" s="72"/>
      <c r="M208" s="228" t="s">
        <v>21</v>
      </c>
      <c r="N208" s="229" t="s">
        <v>43</v>
      </c>
      <c r="O208" s="47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4" t="s">
        <v>275</v>
      </c>
      <c r="AT208" s="24" t="s">
        <v>155</v>
      </c>
      <c r="AU208" s="24" t="s">
        <v>82</v>
      </c>
      <c r="AY208" s="24" t="s">
        <v>152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80</v>
      </c>
      <c r="BK208" s="232">
        <f>ROUND(I208*H208,2)</f>
        <v>0</v>
      </c>
      <c r="BL208" s="24" t="s">
        <v>275</v>
      </c>
      <c r="BM208" s="24" t="s">
        <v>1843</v>
      </c>
    </row>
    <row r="209" spans="2:65" s="1" customFormat="1" ht="16.5" customHeight="1">
      <c r="B209" s="46"/>
      <c r="C209" s="221" t="s">
        <v>685</v>
      </c>
      <c r="D209" s="221" t="s">
        <v>155</v>
      </c>
      <c r="E209" s="222" t="s">
        <v>1844</v>
      </c>
      <c r="F209" s="223" t="s">
        <v>1845</v>
      </c>
      <c r="G209" s="224" t="s">
        <v>158</v>
      </c>
      <c r="H209" s="225">
        <v>1.135</v>
      </c>
      <c r="I209" s="226"/>
      <c r="J209" s="227">
        <f>ROUND(I209*H209,2)</f>
        <v>0</v>
      </c>
      <c r="K209" s="223" t="s">
        <v>159</v>
      </c>
      <c r="L209" s="72"/>
      <c r="M209" s="228" t="s">
        <v>21</v>
      </c>
      <c r="N209" s="229" t="s">
        <v>43</v>
      </c>
      <c r="O209" s="4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4" t="s">
        <v>275</v>
      </c>
      <c r="AT209" s="24" t="s">
        <v>155</v>
      </c>
      <c r="AU209" s="24" t="s">
        <v>82</v>
      </c>
      <c r="AY209" s="24" t="s">
        <v>152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80</v>
      </c>
      <c r="BK209" s="232">
        <f>ROUND(I209*H209,2)</f>
        <v>0</v>
      </c>
      <c r="BL209" s="24" t="s">
        <v>275</v>
      </c>
      <c r="BM209" s="24" t="s">
        <v>1846</v>
      </c>
    </row>
    <row r="210" spans="2:47" s="1" customFormat="1" ht="13.5">
      <c r="B210" s="46"/>
      <c r="C210" s="74"/>
      <c r="D210" s="233" t="s">
        <v>162</v>
      </c>
      <c r="E210" s="74"/>
      <c r="F210" s="234" t="s">
        <v>1847</v>
      </c>
      <c r="G210" s="74"/>
      <c r="H210" s="74"/>
      <c r="I210" s="191"/>
      <c r="J210" s="74"/>
      <c r="K210" s="74"/>
      <c r="L210" s="72"/>
      <c r="M210" s="235"/>
      <c r="N210" s="47"/>
      <c r="O210" s="47"/>
      <c r="P210" s="47"/>
      <c r="Q210" s="47"/>
      <c r="R210" s="47"/>
      <c r="S210" s="47"/>
      <c r="T210" s="95"/>
      <c r="AT210" s="24" t="s">
        <v>162</v>
      </c>
      <c r="AU210" s="24" t="s">
        <v>82</v>
      </c>
    </row>
    <row r="211" spans="2:65" s="1" customFormat="1" ht="16.5" customHeight="1">
      <c r="B211" s="46"/>
      <c r="C211" s="221" t="s">
        <v>690</v>
      </c>
      <c r="D211" s="221" t="s">
        <v>155</v>
      </c>
      <c r="E211" s="222" t="s">
        <v>1848</v>
      </c>
      <c r="F211" s="223" t="s">
        <v>1849</v>
      </c>
      <c r="G211" s="224" t="s">
        <v>158</v>
      </c>
      <c r="H211" s="225">
        <v>1.135</v>
      </c>
      <c r="I211" s="226"/>
      <c r="J211" s="227">
        <f>ROUND(I211*H211,2)</f>
        <v>0</v>
      </c>
      <c r="K211" s="223" t="s">
        <v>159</v>
      </c>
      <c r="L211" s="72"/>
      <c r="M211" s="228" t="s">
        <v>21</v>
      </c>
      <c r="N211" s="229" t="s">
        <v>43</v>
      </c>
      <c r="O211" s="47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4" t="s">
        <v>275</v>
      </c>
      <c r="AT211" s="24" t="s">
        <v>155</v>
      </c>
      <c r="AU211" s="24" t="s">
        <v>82</v>
      </c>
      <c r="AY211" s="24" t="s">
        <v>152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80</v>
      </c>
      <c r="BK211" s="232">
        <f>ROUND(I211*H211,2)</f>
        <v>0</v>
      </c>
      <c r="BL211" s="24" t="s">
        <v>275</v>
      </c>
      <c r="BM211" s="24" t="s">
        <v>1850</v>
      </c>
    </row>
    <row r="212" spans="2:47" s="1" customFormat="1" ht="13.5">
      <c r="B212" s="46"/>
      <c r="C212" s="74"/>
      <c r="D212" s="233" t="s">
        <v>162</v>
      </c>
      <c r="E212" s="74"/>
      <c r="F212" s="234" t="s">
        <v>1851</v>
      </c>
      <c r="G212" s="74"/>
      <c r="H212" s="74"/>
      <c r="I212" s="191"/>
      <c r="J212" s="74"/>
      <c r="K212" s="74"/>
      <c r="L212" s="72"/>
      <c r="M212" s="235"/>
      <c r="N212" s="47"/>
      <c r="O212" s="47"/>
      <c r="P212" s="47"/>
      <c r="Q212" s="47"/>
      <c r="R212" s="47"/>
      <c r="S212" s="47"/>
      <c r="T212" s="95"/>
      <c r="AT212" s="24" t="s">
        <v>162</v>
      </c>
      <c r="AU212" s="24" t="s">
        <v>82</v>
      </c>
    </row>
    <row r="213" spans="2:63" s="10" customFormat="1" ht="29.85" customHeight="1">
      <c r="B213" s="205"/>
      <c r="C213" s="206"/>
      <c r="D213" s="207" t="s">
        <v>71</v>
      </c>
      <c r="E213" s="219" t="s">
        <v>1194</v>
      </c>
      <c r="F213" s="219" t="s">
        <v>1852</v>
      </c>
      <c r="G213" s="206"/>
      <c r="H213" s="206"/>
      <c r="I213" s="209"/>
      <c r="J213" s="220">
        <f>BK213</f>
        <v>0</v>
      </c>
      <c r="K213" s="206"/>
      <c r="L213" s="211"/>
      <c r="M213" s="212"/>
      <c r="N213" s="213"/>
      <c r="O213" s="213"/>
      <c r="P213" s="214">
        <f>P214</f>
        <v>0</v>
      </c>
      <c r="Q213" s="213"/>
      <c r="R213" s="214">
        <f>R214</f>
        <v>0.0013999999999999998</v>
      </c>
      <c r="S213" s="213"/>
      <c r="T213" s="215">
        <f>T214</f>
        <v>0</v>
      </c>
      <c r="AR213" s="216" t="s">
        <v>82</v>
      </c>
      <c r="AT213" s="217" t="s">
        <v>71</v>
      </c>
      <c r="AU213" s="217" t="s">
        <v>80</v>
      </c>
      <c r="AY213" s="216" t="s">
        <v>152</v>
      </c>
      <c r="BK213" s="218">
        <f>BK214</f>
        <v>0</v>
      </c>
    </row>
    <row r="214" spans="2:65" s="1" customFormat="1" ht="16.5" customHeight="1">
      <c r="B214" s="46"/>
      <c r="C214" s="221" t="s">
        <v>695</v>
      </c>
      <c r="D214" s="221" t="s">
        <v>155</v>
      </c>
      <c r="E214" s="222" t="s">
        <v>1853</v>
      </c>
      <c r="F214" s="223" t="s">
        <v>1854</v>
      </c>
      <c r="G214" s="224" t="s">
        <v>242</v>
      </c>
      <c r="H214" s="225">
        <v>20</v>
      </c>
      <c r="I214" s="226"/>
      <c r="J214" s="227">
        <f>ROUND(I214*H214,2)</f>
        <v>0</v>
      </c>
      <c r="K214" s="223" t="s">
        <v>21</v>
      </c>
      <c r="L214" s="72"/>
      <c r="M214" s="228" t="s">
        <v>21</v>
      </c>
      <c r="N214" s="229" t="s">
        <v>43</v>
      </c>
      <c r="O214" s="47"/>
      <c r="P214" s="230">
        <f>O214*H214</f>
        <v>0</v>
      </c>
      <c r="Q214" s="230">
        <v>7E-05</v>
      </c>
      <c r="R214" s="230">
        <f>Q214*H214</f>
        <v>0.0013999999999999998</v>
      </c>
      <c r="S214" s="230">
        <v>0</v>
      </c>
      <c r="T214" s="231">
        <f>S214*H214</f>
        <v>0</v>
      </c>
      <c r="AR214" s="24" t="s">
        <v>275</v>
      </c>
      <c r="AT214" s="24" t="s">
        <v>155</v>
      </c>
      <c r="AU214" s="24" t="s">
        <v>82</v>
      </c>
      <c r="AY214" s="24" t="s">
        <v>152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80</v>
      </c>
      <c r="BK214" s="232">
        <f>ROUND(I214*H214,2)</f>
        <v>0</v>
      </c>
      <c r="BL214" s="24" t="s">
        <v>275</v>
      </c>
      <c r="BM214" s="24" t="s">
        <v>1855</v>
      </c>
    </row>
    <row r="215" spans="2:63" s="10" customFormat="1" ht="37.4" customHeight="1">
      <c r="B215" s="205"/>
      <c r="C215" s="206"/>
      <c r="D215" s="207" t="s">
        <v>71</v>
      </c>
      <c r="E215" s="208" t="s">
        <v>1856</v>
      </c>
      <c r="F215" s="208" t="s">
        <v>1857</v>
      </c>
      <c r="G215" s="206"/>
      <c r="H215" s="206"/>
      <c r="I215" s="209"/>
      <c r="J215" s="210">
        <f>BK215</f>
        <v>0</v>
      </c>
      <c r="K215" s="206"/>
      <c r="L215" s="211"/>
      <c r="M215" s="212"/>
      <c r="N215" s="213"/>
      <c r="O215" s="213"/>
      <c r="P215" s="214">
        <f>P216</f>
        <v>0</v>
      </c>
      <c r="Q215" s="213"/>
      <c r="R215" s="214">
        <f>R216</f>
        <v>0.007300000000000001</v>
      </c>
      <c r="S215" s="213"/>
      <c r="T215" s="215">
        <f>T216</f>
        <v>0</v>
      </c>
      <c r="AR215" s="216" t="s">
        <v>160</v>
      </c>
      <c r="AT215" s="217" t="s">
        <v>71</v>
      </c>
      <c r="AU215" s="217" t="s">
        <v>72</v>
      </c>
      <c r="AY215" s="216" t="s">
        <v>152</v>
      </c>
      <c r="BK215" s="218">
        <f>BK216</f>
        <v>0</v>
      </c>
    </row>
    <row r="216" spans="2:63" s="10" customFormat="1" ht="19.9" customHeight="1">
      <c r="B216" s="205"/>
      <c r="C216" s="206"/>
      <c r="D216" s="207" t="s">
        <v>71</v>
      </c>
      <c r="E216" s="219" t="s">
        <v>1858</v>
      </c>
      <c r="F216" s="219" t="s">
        <v>1852</v>
      </c>
      <c r="G216" s="206"/>
      <c r="H216" s="206"/>
      <c r="I216" s="209"/>
      <c r="J216" s="220">
        <f>BK216</f>
        <v>0</v>
      </c>
      <c r="K216" s="206"/>
      <c r="L216" s="211"/>
      <c r="M216" s="212"/>
      <c r="N216" s="213"/>
      <c r="O216" s="213"/>
      <c r="P216" s="214">
        <f>SUM(P217:P219)</f>
        <v>0</v>
      </c>
      <c r="Q216" s="213"/>
      <c r="R216" s="214">
        <f>SUM(R217:R219)</f>
        <v>0.007300000000000001</v>
      </c>
      <c r="S216" s="213"/>
      <c r="T216" s="215">
        <f>SUM(T217:T219)</f>
        <v>0</v>
      </c>
      <c r="AR216" s="216" t="s">
        <v>82</v>
      </c>
      <c r="AT216" s="217" t="s">
        <v>71</v>
      </c>
      <c r="AU216" s="217" t="s">
        <v>80</v>
      </c>
      <c r="AY216" s="216" t="s">
        <v>152</v>
      </c>
      <c r="BK216" s="218">
        <f>SUM(BK217:BK219)</f>
        <v>0</v>
      </c>
    </row>
    <row r="217" spans="2:65" s="1" customFormat="1" ht="25.5" customHeight="1">
      <c r="B217" s="46"/>
      <c r="C217" s="221" t="s">
        <v>707</v>
      </c>
      <c r="D217" s="221" t="s">
        <v>155</v>
      </c>
      <c r="E217" s="222" t="s">
        <v>1859</v>
      </c>
      <c r="F217" s="223" t="s">
        <v>1860</v>
      </c>
      <c r="G217" s="224" t="s">
        <v>1861</v>
      </c>
      <c r="H217" s="225">
        <v>1</v>
      </c>
      <c r="I217" s="226"/>
      <c r="J217" s="227">
        <f>ROUND(I217*H217,2)</f>
        <v>0</v>
      </c>
      <c r="K217" s="223" t="s">
        <v>21</v>
      </c>
      <c r="L217" s="72"/>
      <c r="M217" s="228" t="s">
        <v>21</v>
      </c>
      <c r="N217" s="229" t="s">
        <v>43</v>
      </c>
      <c r="O217" s="47"/>
      <c r="P217" s="230">
        <f>O217*H217</f>
        <v>0</v>
      </c>
      <c r="Q217" s="230">
        <v>0.0001</v>
      </c>
      <c r="R217" s="230">
        <f>Q217*H217</f>
        <v>0.0001</v>
      </c>
      <c r="S217" s="230">
        <v>0</v>
      </c>
      <c r="T217" s="231">
        <f>S217*H217</f>
        <v>0</v>
      </c>
      <c r="AR217" s="24" t="s">
        <v>275</v>
      </c>
      <c r="AT217" s="24" t="s">
        <v>155</v>
      </c>
      <c r="AU217" s="24" t="s">
        <v>82</v>
      </c>
      <c r="AY217" s="24" t="s">
        <v>152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80</v>
      </c>
      <c r="BK217" s="232">
        <f>ROUND(I217*H217,2)</f>
        <v>0</v>
      </c>
      <c r="BL217" s="24" t="s">
        <v>275</v>
      </c>
      <c r="BM217" s="24" t="s">
        <v>1862</v>
      </c>
    </row>
    <row r="218" spans="2:65" s="1" customFormat="1" ht="38.25" customHeight="1">
      <c r="B218" s="46"/>
      <c r="C218" s="221" t="s">
        <v>712</v>
      </c>
      <c r="D218" s="221" t="s">
        <v>155</v>
      </c>
      <c r="E218" s="222" t="s">
        <v>1863</v>
      </c>
      <c r="F218" s="223" t="s">
        <v>1864</v>
      </c>
      <c r="G218" s="224" t="s">
        <v>1865</v>
      </c>
      <c r="H218" s="225">
        <v>1</v>
      </c>
      <c r="I218" s="226"/>
      <c r="J218" s="227">
        <f>ROUND(I218*H218,2)</f>
        <v>0</v>
      </c>
      <c r="K218" s="223" t="s">
        <v>21</v>
      </c>
      <c r="L218" s="72"/>
      <c r="M218" s="228" t="s">
        <v>21</v>
      </c>
      <c r="N218" s="229" t="s">
        <v>43</v>
      </c>
      <c r="O218" s="47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4" t="s">
        <v>275</v>
      </c>
      <c r="AT218" s="24" t="s">
        <v>155</v>
      </c>
      <c r="AU218" s="24" t="s">
        <v>82</v>
      </c>
      <c r="AY218" s="24" t="s">
        <v>152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4" t="s">
        <v>80</v>
      </c>
      <c r="BK218" s="232">
        <f>ROUND(I218*H218,2)</f>
        <v>0</v>
      </c>
      <c r="BL218" s="24" t="s">
        <v>275</v>
      </c>
      <c r="BM218" s="24" t="s">
        <v>1866</v>
      </c>
    </row>
    <row r="219" spans="2:65" s="1" customFormat="1" ht="16.5" customHeight="1">
      <c r="B219" s="46"/>
      <c r="C219" s="221" t="s">
        <v>719</v>
      </c>
      <c r="D219" s="221" t="s">
        <v>155</v>
      </c>
      <c r="E219" s="222" t="s">
        <v>1867</v>
      </c>
      <c r="F219" s="223" t="s">
        <v>1868</v>
      </c>
      <c r="G219" s="224" t="s">
        <v>1842</v>
      </c>
      <c r="H219" s="225">
        <v>72</v>
      </c>
      <c r="I219" s="226"/>
      <c r="J219" s="227">
        <f>ROUND(I219*H219,2)</f>
        <v>0</v>
      </c>
      <c r="K219" s="223" t="s">
        <v>21</v>
      </c>
      <c r="L219" s="72"/>
      <c r="M219" s="228" t="s">
        <v>21</v>
      </c>
      <c r="N219" s="294" t="s">
        <v>43</v>
      </c>
      <c r="O219" s="291"/>
      <c r="P219" s="295">
        <f>O219*H219</f>
        <v>0</v>
      </c>
      <c r="Q219" s="295">
        <v>0.0001</v>
      </c>
      <c r="R219" s="295">
        <f>Q219*H219</f>
        <v>0.007200000000000001</v>
      </c>
      <c r="S219" s="295">
        <v>0</v>
      </c>
      <c r="T219" s="296">
        <f>S219*H219</f>
        <v>0</v>
      </c>
      <c r="AR219" s="24" t="s">
        <v>275</v>
      </c>
      <c r="AT219" s="24" t="s">
        <v>155</v>
      </c>
      <c r="AU219" s="24" t="s">
        <v>82</v>
      </c>
      <c r="AY219" s="24" t="s">
        <v>152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80</v>
      </c>
      <c r="BK219" s="232">
        <f>ROUND(I219*H219,2)</f>
        <v>0</v>
      </c>
      <c r="BL219" s="24" t="s">
        <v>275</v>
      </c>
      <c r="BM219" s="24" t="s">
        <v>1869</v>
      </c>
    </row>
    <row r="220" spans="2:12" s="1" customFormat="1" ht="6.95" customHeight="1">
      <c r="B220" s="67"/>
      <c r="C220" s="68"/>
      <c r="D220" s="68"/>
      <c r="E220" s="68"/>
      <c r="F220" s="68"/>
      <c r="G220" s="68"/>
      <c r="H220" s="68"/>
      <c r="I220" s="166"/>
      <c r="J220" s="68"/>
      <c r="K220" s="68"/>
      <c r="L220" s="72"/>
    </row>
  </sheetData>
  <sheetProtection password="CC35" sheet="1" objects="1" scenarios="1" formatColumns="0" formatRows="0" autoFilter="0"/>
  <autoFilter ref="C88:K219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stanice st.dětí, dětská klinika-pavilon D3-4.NP, Krajská zdravotní a.s. - Masarykova nemocnice Ústí n.L.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1870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19. 12. 2017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57" customHeight="1">
      <c r="B24" s="148"/>
      <c r="C24" s="149"/>
      <c r="D24" s="149"/>
      <c r="E24" s="44" t="s">
        <v>37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ROUND(J80,2)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ROUND(SUM(BE80:BE314),2)</f>
        <v>0</v>
      </c>
      <c r="G30" s="47"/>
      <c r="H30" s="47"/>
      <c r="I30" s="158">
        <v>0.21</v>
      </c>
      <c r="J30" s="157">
        <f>ROUND(ROUND((SUM(BE80:BE314)),2)*I30,2)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ROUND(SUM(BF80:BF314),2)</f>
        <v>0</v>
      </c>
      <c r="G31" s="47"/>
      <c r="H31" s="47"/>
      <c r="I31" s="158">
        <v>0.15</v>
      </c>
      <c r="J31" s="157">
        <f>ROUND(ROUND((SUM(BF80:BF314)),2)*I31,2)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ROUND(SUM(BG80:BG314),2)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ROUND(SUM(BH80:BH314),2)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ROUND(SUM(BI80:BI314),2)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stanice st.dětí, dětská klinika-pavilon D3-4.NP, Krajská zdravotní a.s. - Masarykova nemocnice Ústí n.L.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04 - Vzduchotechnika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19. 12. 2017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Krajská zdravotní a.s., Masarykova nemocnice UL</v>
      </c>
      <c r="G51" s="47"/>
      <c r="H51" s="47"/>
      <c r="I51" s="146" t="s">
        <v>33</v>
      </c>
      <c r="J51" s="44" t="str">
        <f>E21</f>
        <v>ARCHATELIÉR, spol.s r.o., Ústí n.L.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J80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1871</v>
      </c>
      <c r="E57" s="180"/>
      <c r="F57" s="180"/>
      <c r="G57" s="180"/>
      <c r="H57" s="180"/>
      <c r="I57" s="181"/>
      <c r="J57" s="182">
        <f>J81</f>
        <v>0</v>
      </c>
      <c r="K57" s="183"/>
    </row>
    <row r="58" spans="2:11" s="7" customFormat="1" ht="24.95" customHeight="1">
      <c r="B58" s="177"/>
      <c r="C58" s="178"/>
      <c r="D58" s="179" t="s">
        <v>1872</v>
      </c>
      <c r="E58" s="180"/>
      <c r="F58" s="180"/>
      <c r="G58" s="180"/>
      <c r="H58" s="180"/>
      <c r="I58" s="181"/>
      <c r="J58" s="182">
        <f>J136</f>
        <v>0</v>
      </c>
      <c r="K58" s="183"/>
    </row>
    <row r="59" spans="2:11" s="7" customFormat="1" ht="24.95" customHeight="1">
      <c r="B59" s="177"/>
      <c r="C59" s="178"/>
      <c r="D59" s="179" t="s">
        <v>1873</v>
      </c>
      <c r="E59" s="180"/>
      <c r="F59" s="180"/>
      <c r="G59" s="180"/>
      <c r="H59" s="180"/>
      <c r="I59" s="181"/>
      <c r="J59" s="182">
        <f>J215</f>
        <v>0</v>
      </c>
      <c r="K59" s="183"/>
    </row>
    <row r="60" spans="2:11" s="7" customFormat="1" ht="24.95" customHeight="1">
      <c r="B60" s="177"/>
      <c r="C60" s="178"/>
      <c r="D60" s="179" t="s">
        <v>1874</v>
      </c>
      <c r="E60" s="180"/>
      <c r="F60" s="180"/>
      <c r="G60" s="180"/>
      <c r="H60" s="180"/>
      <c r="I60" s="181"/>
      <c r="J60" s="182">
        <f>J306</f>
        <v>0</v>
      </c>
      <c r="K60" s="183"/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44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66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69"/>
      <c r="J66" s="71"/>
      <c r="K66" s="71"/>
      <c r="L66" s="72"/>
    </row>
    <row r="67" spans="2:12" s="1" customFormat="1" ht="36.95" customHeight="1">
      <c r="B67" s="46"/>
      <c r="C67" s="73" t="s">
        <v>136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6.5" customHeight="1">
      <c r="B70" s="46"/>
      <c r="C70" s="74"/>
      <c r="D70" s="74"/>
      <c r="E70" s="192" t="str">
        <f>E7</f>
        <v>Stavební úpravy stanice st.dětí, dětská klinika-pavilon D3-4.NP, Krajská zdravotní a.s. - Masarykova nemocnice Ústí n.L.</v>
      </c>
      <c r="F70" s="76"/>
      <c r="G70" s="76"/>
      <c r="H70" s="76"/>
      <c r="I70" s="191"/>
      <c r="J70" s="74"/>
      <c r="K70" s="74"/>
      <c r="L70" s="72"/>
    </row>
    <row r="71" spans="2:12" s="1" customFormat="1" ht="14.4" customHeight="1">
      <c r="B71" s="46"/>
      <c r="C71" s="76" t="s">
        <v>107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7.25" customHeight="1">
      <c r="B72" s="46"/>
      <c r="C72" s="74"/>
      <c r="D72" s="74"/>
      <c r="E72" s="82" t="str">
        <f>E9</f>
        <v>04 - Vzduchotechnika</v>
      </c>
      <c r="F72" s="74"/>
      <c r="G72" s="74"/>
      <c r="H72" s="74"/>
      <c r="I72" s="191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8" customHeight="1">
      <c r="B74" s="46"/>
      <c r="C74" s="76" t="s">
        <v>23</v>
      </c>
      <c r="D74" s="74"/>
      <c r="E74" s="74"/>
      <c r="F74" s="193" t="str">
        <f>F12</f>
        <v>Ústí nad Labem</v>
      </c>
      <c r="G74" s="74"/>
      <c r="H74" s="74"/>
      <c r="I74" s="194" t="s">
        <v>25</v>
      </c>
      <c r="J74" s="85" t="str">
        <f>IF(J12="","",J12)</f>
        <v>19. 12. 2017</v>
      </c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3.5">
      <c r="B76" s="46"/>
      <c r="C76" s="76" t="s">
        <v>27</v>
      </c>
      <c r="D76" s="74"/>
      <c r="E76" s="74"/>
      <c r="F76" s="193" t="str">
        <f>E15</f>
        <v>Krajská zdravotní a.s., Masarykova nemocnice UL</v>
      </c>
      <c r="G76" s="74"/>
      <c r="H76" s="74"/>
      <c r="I76" s="194" t="s">
        <v>33</v>
      </c>
      <c r="J76" s="193" t="str">
        <f>E21</f>
        <v>ARCHATELIÉR, spol.s r.o., Ústí n.L.</v>
      </c>
      <c r="K76" s="74"/>
      <c r="L76" s="72"/>
    </row>
    <row r="77" spans="2:12" s="1" customFormat="1" ht="14.4" customHeight="1">
      <c r="B77" s="46"/>
      <c r="C77" s="76" t="s">
        <v>31</v>
      </c>
      <c r="D77" s="74"/>
      <c r="E77" s="74"/>
      <c r="F77" s="193" t="str">
        <f>IF(E18="","",E18)</f>
        <v/>
      </c>
      <c r="G77" s="74"/>
      <c r="H77" s="74"/>
      <c r="I77" s="191"/>
      <c r="J77" s="74"/>
      <c r="K77" s="74"/>
      <c r="L77" s="72"/>
    </row>
    <row r="78" spans="2:12" s="1" customFormat="1" ht="10.3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pans="2:20" s="9" customFormat="1" ht="29.25" customHeight="1">
      <c r="B79" s="195"/>
      <c r="C79" s="196" t="s">
        <v>137</v>
      </c>
      <c r="D79" s="197" t="s">
        <v>57</v>
      </c>
      <c r="E79" s="197" t="s">
        <v>53</v>
      </c>
      <c r="F79" s="197" t="s">
        <v>138</v>
      </c>
      <c r="G79" s="197" t="s">
        <v>139</v>
      </c>
      <c r="H79" s="197" t="s">
        <v>140</v>
      </c>
      <c r="I79" s="198" t="s">
        <v>141</v>
      </c>
      <c r="J79" s="197" t="s">
        <v>111</v>
      </c>
      <c r="K79" s="199" t="s">
        <v>142</v>
      </c>
      <c r="L79" s="200"/>
      <c r="M79" s="102" t="s">
        <v>143</v>
      </c>
      <c r="N79" s="103" t="s">
        <v>42</v>
      </c>
      <c r="O79" s="103" t="s">
        <v>144</v>
      </c>
      <c r="P79" s="103" t="s">
        <v>145</v>
      </c>
      <c r="Q79" s="103" t="s">
        <v>146</v>
      </c>
      <c r="R79" s="103" t="s">
        <v>147</v>
      </c>
      <c r="S79" s="103" t="s">
        <v>148</v>
      </c>
      <c r="T79" s="104" t="s">
        <v>149</v>
      </c>
    </row>
    <row r="80" spans="2:63" s="1" customFormat="1" ht="29.25" customHeight="1">
      <c r="B80" s="46"/>
      <c r="C80" s="108" t="s">
        <v>112</v>
      </c>
      <c r="D80" s="74"/>
      <c r="E80" s="74"/>
      <c r="F80" s="74"/>
      <c r="G80" s="74"/>
      <c r="H80" s="74"/>
      <c r="I80" s="191"/>
      <c r="J80" s="201">
        <f>BK80</f>
        <v>0</v>
      </c>
      <c r="K80" s="74"/>
      <c r="L80" s="72"/>
      <c r="M80" s="105"/>
      <c r="N80" s="106"/>
      <c r="O80" s="106"/>
      <c r="P80" s="202">
        <f>P81+P136+P215+P306</f>
        <v>0</v>
      </c>
      <c r="Q80" s="106"/>
      <c r="R80" s="202">
        <f>R81+R136+R215+R306</f>
        <v>0</v>
      </c>
      <c r="S80" s="106"/>
      <c r="T80" s="203">
        <f>T81+T136+T215+T306</f>
        <v>0</v>
      </c>
      <c r="AT80" s="24" t="s">
        <v>71</v>
      </c>
      <c r="AU80" s="24" t="s">
        <v>113</v>
      </c>
      <c r="BK80" s="204">
        <f>BK81+BK136+BK215+BK306</f>
        <v>0</v>
      </c>
    </row>
    <row r="81" spans="2:63" s="10" customFormat="1" ht="37.4" customHeight="1">
      <c r="B81" s="205"/>
      <c r="C81" s="206"/>
      <c r="D81" s="207" t="s">
        <v>71</v>
      </c>
      <c r="E81" s="208" t="s">
        <v>1875</v>
      </c>
      <c r="F81" s="208" t="s">
        <v>1876</v>
      </c>
      <c r="G81" s="206"/>
      <c r="H81" s="206"/>
      <c r="I81" s="209"/>
      <c r="J81" s="210">
        <f>BK81</f>
        <v>0</v>
      </c>
      <c r="K81" s="206"/>
      <c r="L81" s="211"/>
      <c r="M81" s="212"/>
      <c r="N81" s="213"/>
      <c r="O81" s="213"/>
      <c r="P81" s="214">
        <f>SUM(P82:P135)</f>
        <v>0</v>
      </c>
      <c r="Q81" s="213"/>
      <c r="R81" s="214">
        <f>SUM(R82:R135)</f>
        <v>0</v>
      </c>
      <c r="S81" s="213"/>
      <c r="T81" s="215">
        <f>SUM(T82:T135)</f>
        <v>0</v>
      </c>
      <c r="AR81" s="216" t="s">
        <v>82</v>
      </c>
      <c r="AT81" s="217" t="s">
        <v>71</v>
      </c>
      <c r="AU81" s="217" t="s">
        <v>72</v>
      </c>
      <c r="AY81" s="216" t="s">
        <v>152</v>
      </c>
      <c r="BK81" s="218">
        <f>SUM(BK82:BK135)</f>
        <v>0</v>
      </c>
    </row>
    <row r="82" spans="2:65" s="1" customFormat="1" ht="16.5" customHeight="1">
      <c r="B82" s="46"/>
      <c r="C82" s="221" t="s">
        <v>80</v>
      </c>
      <c r="D82" s="221" t="s">
        <v>155</v>
      </c>
      <c r="E82" s="222" t="s">
        <v>1877</v>
      </c>
      <c r="F82" s="223" t="s">
        <v>1878</v>
      </c>
      <c r="G82" s="224" t="s">
        <v>804</v>
      </c>
      <c r="H82" s="225">
        <v>10</v>
      </c>
      <c r="I82" s="226"/>
      <c r="J82" s="227">
        <f>ROUND(I82*H82,2)</f>
        <v>0</v>
      </c>
      <c r="K82" s="223" t="s">
        <v>21</v>
      </c>
      <c r="L82" s="72"/>
      <c r="M82" s="228" t="s">
        <v>21</v>
      </c>
      <c r="N82" s="229" t="s">
        <v>43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275</v>
      </c>
      <c r="AT82" s="24" t="s">
        <v>155</v>
      </c>
      <c r="AU82" s="24" t="s">
        <v>80</v>
      </c>
      <c r="AY82" s="24" t="s">
        <v>152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80</v>
      </c>
      <c r="BK82" s="232">
        <f>ROUND(I82*H82,2)</f>
        <v>0</v>
      </c>
      <c r="BL82" s="24" t="s">
        <v>275</v>
      </c>
      <c r="BM82" s="24" t="s">
        <v>1879</v>
      </c>
    </row>
    <row r="83" spans="2:65" s="1" customFormat="1" ht="16.5" customHeight="1">
      <c r="B83" s="46"/>
      <c r="C83" s="279" t="s">
        <v>82</v>
      </c>
      <c r="D83" s="279" t="s">
        <v>177</v>
      </c>
      <c r="E83" s="280" t="s">
        <v>1880</v>
      </c>
      <c r="F83" s="281" t="s">
        <v>1881</v>
      </c>
      <c r="G83" s="282" t="s">
        <v>804</v>
      </c>
      <c r="H83" s="283">
        <v>10</v>
      </c>
      <c r="I83" s="284"/>
      <c r="J83" s="285">
        <f>ROUND(I83*H83,2)</f>
        <v>0</v>
      </c>
      <c r="K83" s="281" t="s">
        <v>21</v>
      </c>
      <c r="L83" s="286"/>
      <c r="M83" s="287" t="s">
        <v>21</v>
      </c>
      <c r="N83" s="288" t="s">
        <v>43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431</v>
      </c>
      <c r="AT83" s="24" t="s">
        <v>177</v>
      </c>
      <c r="AU83" s="24" t="s">
        <v>80</v>
      </c>
      <c r="AY83" s="24" t="s">
        <v>152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80</v>
      </c>
      <c r="BK83" s="232">
        <f>ROUND(I83*H83,2)</f>
        <v>0</v>
      </c>
      <c r="BL83" s="24" t="s">
        <v>275</v>
      </c>
      <c r="BM83" s="24" t="s">
        <v>1882</v>
      </c>
    </row>
    <row r="84" spans="2:65" s="1" customFormat="1" ht="16.5" customHeight="1">
      <c r="B84" s="46"/>
      <c r="C84" s="221" t="s">
        <v>153</v>
      </c>
      <c r="D84" s="221" t="s">
        <v>155</v>
      </c>
      <c r="E84" s="222" t="s">
        <v>1883</v>
      </c>
      <c r="F84" s="223" t="s">
        <v>1884</v>
      </c>
      <c r="G84" s="224" t="s">
        <v>804</v>
      </c>
      <c r="H84" s="225">
        <v>10</v>
      </c>
      <c r="I84" s="226"/>
      <c r="J84" s="227">
        <f>ROUND(I84*H84,2)</f>
        <v>0</v>
      </c>
      <c r="K84" s="223" t="s">
        <v>21</v>
      </c>
      <c r="L84" s="72"/>
      <c r="M84" s="228" t="s">
        <v>21</v>
      </c>
      <c r="N84" s="229" t="s">
        <v>43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275</v>
      </c>
      <c r="AT84" s="24" t="s">
        <v>155</v>
      </c>
      <c r="AU84" s="24" t="s">
        <v>80</v>
      </c>
      <c r="AY84" s="24" t="s">
        <v>152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80</v>
      </c>
      <c r="BK84" s="232">
        <f>ROUND(I84*H84,2)</f>
        <v>0</v>
      </c>
      <c r="BL84" s="24" t="s">
        <v>275</v>
      </c>
      <c r="BM84" s="24" t="s">
        <v>1885</v>
      </c>
    </row>
    <row r="85" spans="2:65" s="1" customFormat="1" ht="16.5" customHeight="1">
      <c r="B85" s="46"/>
      <c r="C85" s="279" t="s">
        <v>160</v>
      </c>
      <c r="D85" s="279" t="s">
        <v>177</v>
      </c>
      <c r="E85" s="280" t="s">
        <v>1886</v>
      </c>
      <c r="F85" s="281" t="s">
        <v>1887</v>
      </c>
      <c r="G85" s="282" t="s">
        <v>804</v>
      </c>
      <c r="H85" s="283">
        <v>10</v>
      </c>
      <c r="I85" s="284"/>
      <c r="J85" s="285">
        <f>ROUND(I85*H85,2)</f>
        <v>0</v>
      </c>
      <c r="K85" s="281" t="s">
        <v>21</v>
      </c>
      <c r="L85" s="286"/>
      <c r="M85" s="287" t="s">
        <v>21</v>
      </c>
      <c r="N85" s="288" t="s">
        <v>43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431</v>
      </c>
      <c r="AT85" s="24" t="s">
        <v>177</v>
      </c>
      <c r="AU85" s="24" t="s">
        <v>80</v>
      </c>
      <c r="AY85" s="24" t="s">
        <v>152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80</v>
      </c>
      <c r="BK85" s="232">
        <f>ROUND(I85*H85,2)</f>
        <v>0</v>
      </c>
      <c r="BL85" s="24" t="s">
        <v>275</v>
      </c>
      <c r="BM85" s="24" t="s">
        <v>1888</v>
      </c>
    </row>
    <row r="86" spans="2:65" s="1" customFormat="1" ht="16.5" customHeight="1">
      <c r="B86" s="46"/>
      <c r="C86" s="221" t="s">
        <v>197</v>
      </c>
      <c r="D86" s="221" t="s">
        <v>155</v>
      </c>
      <c r="E86" s="222" t="s">
        <v>1889</v>
      </c>
      <c r="F86" s="223" t="s">
        <v>1890</v>
      </c>
      <c r="G86" s="224" t="s">
        <v>804</v>
      </c>
      <c r="H86" s="225">
        <v>2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43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275</v>
      </c>
      <c r="AT86" s="24" t="s">
        <v>155</v>
      </c>
      <c r="AU86" s="24" t="s">
        <v>80</v>
      </c>
      <c r="AY86" s="24" t="s">
        <v>152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80</v>
      </c>
      <c r="BK86" s="232">
        <f>ROUND(I86*H86,2)</f>
        <v>0</v>
      </c>
      <c r="BL86" s="24" t="s">
        <v>275</v>
      </c>
      <c r="BM86" s="24" t="s">
        <v>1891</v>
      </c>
    </row>
    <row r="87" spans="2:65" s="1" customFormat="1" ht="16.5" customHeight="1">
      <c r="B87" s="46"/>
      <c r="C87" s="279" t="s">
        <v>204</v>
      </c>
      <c r="D87" s="279" t="s">
        <v>177</v>
      </c>
      <c r="E87" s="280" t="s">
        <v>1892</v>
      </c>
      <c r="F87" s="281" t="s">
        <v>1893</v>
      </c>
      <c r="G87" s="282" t="s">
        <v>804</v>
      </c>
      <c r="H87" s="283">
        <v>2</v>
      </c>
      <c r="I87" s="284"/>
      <c r="J87" s="285">
        <f>ROUND(I87*H87,2)</f>
        <v>0</v>
      </c>
      <c r="K87" s="281" t="s">
        <v>21</v>
      </c>
      <c r="L87" s="286"/>
      <c r="M87" s="287" t="s">
        <v>21</v>
      </c>
      <c r="N87" s="288" t="s">
        <v>43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431</v>
      </c>
      <c r="AT87" s="24" t="s">
        <v>177</v>
      </c>
      <c r="AU87" s="24" t="s">
        <v>80</v>
      </c>
      <c r="AY87" s="24" t="s">
        <v>152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80</v>
      </c>
      <c r="BK87" s="232">
        <f>ROUND(I87*H87,2)</f>
        <v>0</v>
      </c>
      <c r="BL87" s="24" t="s">
        <v>275</v>
      </c>
      <c r="BM87" s="24" t="s">
        <v>1894</v>
      </c>
    </row>
    <row r="88" spans="2:65" s="1" customFormat="1" ht="16.5" customHeight="1">
      <c r="B88" s="46"/>
      <c r="C88" s="221" t="s">
        <v>220</v>
      </c>
      <c r="D88" s="221" t="s">
        <v>155</v>
      </c>
      <c r="E88" s="222" t="s">
        <v>1895</v>
      </c>
      <c r="F88" s="223" t="s">
        <v>1884</v>
      </c>
      <c r="G88" s="224" t="s">
        <v>804</v>
      </c>
      <c r="H88" s="225">
        <v>2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275</v>
      </c>
      <c r="AT88" s="24" t="s">
        <v>155</v>
      </c>
      <c r="AU88" s="24" t="s">
        <v>80</v>
      </c>
      <c r="AY88" s="24" t="s">
        <v>152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275</v>
      </c>
      <c r="BM88" s="24" t="s">
        <v>1896</v>
      </c>
    </row>
    <row r="89" spans="2:65" s="1" customFormat="1" ht="16.5" customHeight="1">
      <c r="B89" s="46"/>
      <c r="C89" s="279" t="s">
        <v>180</v>
      </c>
      <c r="D89" s="279" t="s">
        <v>177</v>
      </c>
      <c r="E89" s="280" t="s">
        <v>1897</v>
      </c>
      <c r="F89" s="281" t="s">
        <v>1887</v>
      </c>
      <c r="G89" s="282" t="s">
        <v>804</v>
      </c>
      <c r="H89" s="283">
        <v>2</v>
      </c>
      <c r="I89" s="284"/>
      <c r="J89" s="285">
        <f>ROUND(I89*H89,2)</f>
        <v>0</v>
      </c>
      <c r="K89" s="281" t="s">
        <v>21</v>
      </c>
      <c r="L89" s="286"/>
      <c r="M89" s="287" t="s">
        <v>21</v>
      </c>
      <c r="N89" s="288" t="s">
        <v>43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431</v>
      </c>
      <c r="AT89" s="24" t="s">
        <v>177</v>
      </c>
      <c r="AU89" s="24" t="s">
        <v>80</v>
      </c>
      <c r="AY89" s="24" t="s">
        <v>152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275</v>
      </c>
      <c r="BM89" s="24" t="s">
        <v>1898</v>
      </c>
    </row>
    <row r="90" spans="2:65" s="1" customFormat="1" ht="16.5" customHeight="1">
      <c r="B90" s="46"/>
      <c r="C90" s="221" t="s">
        <v>233</v>
      </c>
      <c r="D90" s="221" t="s">
        <v>155</v>
      </c>
      <c r="E90" s="222" t="s">
        <v>1899</v>
      </c>
      <c r="F90" s="223" t="s">
        <v>1900</v>
      </c>
      <c r="G90" s="224" t="s">
        <v>804</v>
      </c>
      <c r="H90" s="225">
        <v>1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43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275</v>
      </c>
      <c r="AT90" s="24" t="s">
        <v>155</v>
      </c>
      <c r="AU90" s="24" t="s">
        <v>80</v>
      </c>
      <c r="AY90" s="24" t="s">
        <v>152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80</v>
      </c>
      <c r="BK90" s="232">
        <f>ROUND(I90*H90,2)</f>
        <v>0</v>
      </c>
      <c r="BL90" s="24" t="s">
        <v>275</v>
      </c>
      <c r="BM90" s="24" t="s">
        <v>1901</v>
      </c>
    </row>
    <row r="91" spans="2:65" s="1" customFormat="1" ht="16.5" customHeight="1">
      <c r="B91" s="46"/>
      <c r="C91" s="279" t="s">
        <v>239</v>
      </c>
      <c r="D91" s="279" t="s">
        <v>177</v>
      </c>
      <c r="E91" s="280" t="s">
        <v>1902</v>
      </c>
      <c r="F91" s="281" t="s">
        <v>1903</v>
      </c>
      <c r="G91" s="282" t="s">
        <v>804</v>
      </c>
      <c r="H91" s="283">
        <v>1</v>
      </c>
      <c r="I91" s="284"/>
      <c r="J91" s="285">
        <f>ROUND(I91*H91,2)</f>
        <v>0</v>
      </c>
      <c r="K91" s="281" t="s">
        <v>21</v>
      </c>
      <c r="L91" s="286"/>
      <c r="M91" s="287" t="s">
        <v>21</v>
      </c>
      <c r="N91" s="288" t="s">
        <v>43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431</v>
      </c>
      <c r="AT91" s="24" t="s">
        <v>177</v>
      </c>
      <c r="AU91" s="24" t="s">
        <v>80</v>
      </c>
      <c r="AY91" s="24" t="s">
        <v>152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80</v>
      </c>
      <c r="BK91" s="232">
        <f>ROUND(I91*H91,2)</f>
        <v>0</v>
      </c>
      <c r="BL91" s="24" t="s">
        <v>275</v>
      </c>
      <c r="BM91" s="24" t="s">
        <v>1904</v>
      </c>
    </row>
    <row r="92" spans="2:65" s="1" customFormat="1" ht="16.5" customHeight="1">
      <c r="B92" s="46"/>
      <c r="C92" s="221" t="s">
        <v>246</v>
      </c>
      <c r="D92" s="221" t="s">
        <v>155</v>
      </c>
      <c r="E92" s="222" t="s">
        <v>1905</v>
      </c>
      <c r="F92" s="223" t="s">
        <v>1906</v>
      </c>
      <c r="G92" s="224" t="s">
        <v>804</v>
      </c>
      <c r="H92" s="225">
        <v>1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43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275</v>
      </c>
      <c r="AT92" s="24" t="s">
        <v>155</v>
      </c>
      <c r="AU92" s="24" t="s">
        <v>80</v>
      </c>
      <c r="AY92" s="24" t="s">
        <v>152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80</v>
      </c>
      <c r="BK92" s="232">
        <f>ROUND(I92*H92,2)</f>
        <v>0</v>
      </c>
      <c r="BL92" s="24" t="s">
        <v>275</v>
      </c>
      <c r="BM92" s="24" t="s">
        <v>1907</v>
      </c>
    </row>
    <row r="93" spans="2:65" s="1" customFormat="1" ht="16.5" customHeight="1">
      <c r="B93" s="46"/>
      <c r="C93" s="279" t="s">
        <v>251</v>
      </c>
      <c r="D93" s="279" t="s">
        <v>177</v>
      </c>
      <c r="E93" s="280" t="s">
        <v>1908</v>
      </c>
      <c r="F93" s="281" t="s">
        <v>1909</v>
      </c>
      <c r="G93" s="282" t="s">
        <v>804</v>
      </c>
      <c r="H93" s="283">
        <v>1</v>
      </c>
      <c r="I93" s="284"/>
      <c r="J93" s="285">
        <f>ROUND(I93*H93,2)</f>
        <v>0</v>
      </c>
      <c r="K93" s="281" t="s">
        <v>21</v>
      </c>
      <c r="L93" s="286"/>
      <c r="M93" s="287" t="s">
        <v>21</v>
      </c>
      <c r="N93" s="288" t="s">
        <v>43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431</v>
      </c>
      <c r="AT93" s="24" t="s">
        <v>177</v>
      </c>
      <c r="AU93" s="24" t="s">
        <v>80</v>
      </c>
      <c r="AY93" s="24" t="s">
        <v>152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80</v>
      </c>
      <c r="BK93" s="232">
        <f>ROUND(I93*H93,2)</f>
        <v>0</v>
      </c>
      <c r="BL93" s="24" t="s">
        <v>275</v>
      </c>
      <c r="BM93" s="24" t="s">
        <v>1910</v>
      </c>
    </row>
    <row r="94" spans="2:65" s="1" customFormat="1" ht="16.5" customHeight="1">
      <c r="B94" s="46"/>
      <c r="C94" s="221" t="s">
        <v>257</v>
      </c>
      <c r="D94" s="221" t="s">
        <v>155</v>
      </c>
      <c r="E94" s="222" t="s">
        <v>1911</v>
      </c>
      <c r="F94" s="223" t="s">
        <v>1912</v>
      </c>
      <c r="G94" s="224" t="s">
        <v>804</v>
      </c>
      <c r="H94" s="225">
        <v>3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43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275</v>
      </c>
      <c r="AT94" s="24" t="s">
        <v>155</v>
      </c>
      <c r="AU94" s="24" t="s">
        <v>80</v>
      </c>
      <c r="AY94" s="24" t="s">
        <v>152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80</v>
      </c>
      <c r="BK94" s="232">
        <f>ROUND(I94*H94,2)</f>
        <v>0</v>
      </c>
      <c r="BL94" s="24" t="s">
        <v>275</v>
      </c>
      <c r="BM94" s="24" t="s">
        <v>1913</v>
      </c>
    </row>
    <row r="95" spans="2:65" s="1" customFormat="1" ht="16.5" customHeight="1">
      <c r="B95" s="46"/>
      <c r="C95" s="279" t="s">
        <v>265</v>
      </c>
      <c r="D95" s="279" t="s">
        <v>177</v>
      </c>
      <c r="E95" s="280" t="s">
        <v>1914</v>
      </c>
      <c r="F95" s="281" t="s">
        <v>1915</v>
      </c>
      <c r="G95" s="282" t="s">
        <v>804</v>
      </c>
      <c r="H95" s="283">
        <v>3</v>
      </c>
      <c r="I95" s="284"/>
      <c r="J95" s="285">
        <f>ROUND(I95*H95,2)</f>
        <v>0</v>
      </c>
      <c r="K95" s="281" t="s">
        <v>21</v>
      </c>
      <c r="L95" s="286"/>
      <c r="M95" s="287" t="s">
        <v>21</v>
      </c>
      <c r="N95" s="288" t="s">
        <v>43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431</v>
      </c>
      <c r="AT95" s="24" t="s">
        <v>177</v>
      </c>
      <c r="AU95" s="24" t="s">
        <v>80</v>
      </c>
      <c r="AY95" s="24" t="s">
        <v>152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80</v>
      </c>
      <c r="BK95" s="232">
        <f>ROUND(I95*H95,2)</f>
        <v>0</v>
      </c>
      <c r="BL95" s="24" t="s">
        <v>275</v>
      </c>
      <c r="BM95" s="24" t="s">
        <v>1916</v>
      </c>
    </row>
    <row r="96" spans="2:65" s="1" customFormat="1" ht="16.5" customHeight="1">
      <c r="B96" s="46"/>
      <c r="C96" s="221" t="s">
        <v>10</v>
      </c>
      <c r="D96" s="221" t="s">
        <v>155</v>
      </c>
      <c r="E96" s="222" t="s">
        <v>1917</v>
      </c>
      <c r="F96" s="223" t="s">
        <v>1918</v>
      </c>
      <c r="G96" s="224" t="s">
        <v>804</v>
      </c>
      <c r="H96" s="225">
        <v>2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43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275</v>
      </c>
      <c r="AT96" s="24" t="s">
        <v>155</v>
      </c>
      <c r="AU96" s="24" t="s">
        <v>80</v>
      </c>
      <c r="AY96" s="24" t="s">
        <v>152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80</v>
      </c>
      <c r="BK96" s="232">
        <f>ROUND(I96*H96,2)</f>
        <v>0</v>
      </c>
      <c r="BL96" s="24" t="s">
        <v>275</v>
      </c>
      <c r="BM96" s="24" t="s">
        <v>1919</v>
      </c>
    </row>
    <row r="97" spans="2:65" s="1" customFormat="1" ht="16.5" customHeight="1">
      <c r="B97" s="46"/>
      <c r="C97" s="279" t="s">
        <v>275</v>
      </c>
      <c r="D97" s="279" t="s">
        <v>177</v>
      </c>
      <c r="E97" s="280" t="s">
        <v>1920</v>
      </c>
      <c r="F97" s="281" t="s">
        <v>1921</v>
      </c>
      <c r="G97" s="282" t="s">
        <v>804</v>
      </c>
      <c r="H97" s="283">
        <v>2</v>
      </c>
      <c r="I97" s="284"/>
      <c r="J97" s="285">
        <f>ROUND(I97*H97,2)</f>
        <v>0</v>
      </c>
      <c r="K97" s="281" t="s">
        <v>21</v>
      </c>
      <c r="L97" s="286"/>
      <c r="M97" s="287" t="s">
        <v>21</v>
      </c>
      <c r="N97" s="288" t="s">
        <v>43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431</v>
      </c>
      <c r="AT97" s="24" t="s">
        <v>177</v>
      </c>
      <c r="AU97" s="24" t="s">
        <v>80</v>
      </c>
      <c r="AY97" s="24" t="s">
        <v>152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80</v>
      </c>
      <c r="BK97" s="232">
        <f>ROUND(I97*H97,2)</f>
        <v>0</v>
      </c>
      <c r="BL97" s="24" t="s">
        <v>275</v>
      </c>
      <c r="BM97" s="24" t="s">
        <v>1922</v>
      </c>
    </row>
    <row r="98" spans="2:65" s="1" customFormat="1" ht="16.5" customHeight="1">
      <c r="B98" s="46"/>
      <c r="C98" s="221" t="s">
        <v>284</v>
      </c>
      <c r="D98" s="221" t="s">
        <v>155</v>
      </c>
      <c r="E98" s="222" t="s">
        <v>1923</v>
      </c>
      <c r="F98" s="223" t="s">
        <v>1924</v>
      </c>
      <c r="G98" s="224" t="s">
        <v>804</v>
      </c>
      <c r="H98" s="225">
        <v>1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43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275</v>
      </c>
      <c r="AT98" s="24" t="s">
        <v>155</v>
      </c>
      <c r="AU98" s="24" t="s">
        <v>80</v>
      </c>
      <c r="AY98" s="24" t="s">
        <v>152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275</v>
      </c>
      <c r="BM98" s="24" t="s">
        <v>1925</v>
      </c>
    </row>
    <row r="99" spans="2:65" s="1" customFormat="1" ht="16.5" customHeight="1">
      <c r="B99" s="46"/>
      <c r="C99" s="279" t="s">
        <v>295</v>
      </c>
      <c r="D99" s="279" t="s">
        <v>177</v>
      </c>
      <c r="E99" s="280" t="s">
        <v>1926</v>
      </c>
      <c r="F99" s="281" t="s">
        <v>1927</v>
      </c>
      <c r="G99" s="282" t="s">
        <v>804</v>
      </c>
      <c r="H99" s="283">
        <v>1</v>
      </c>
      <c r="I99" s="284"/>
      <c r="J99" s="285">
        <f>ROUND(I99*H99,2)</f>
        <v>0</v>
      </c>
      <c r="K99" s="281" t="s">
        <v>21</v>
      </c>
      <c r="L99" s="286"/>
      <c r="M99" s="287" t="s">
        <v>21</v>
      </c>
      <c r="N99" s="288" t="s">
        <v>43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431</v>
      </c>
      <c r="AT99" s="24" t="s">
        <v>177</v>
      </c>
      <c r="AU99" s="24" t="s">
        <v>80</v>
      </c>
      <c r="AY99" s="24" t="s">
        <v>152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80</v>
      </c>
      <c r="BK99" s="232">
        <f>ROUND(I99*H99,2)</f>
        <v>0</v>
      </c>
      <c r="BL99" s="24" t="s">
        <v>275</v>
      </c>
      <c r="BM99" s="24" t="s">
        <v>1928</v>
      </c>
    </row>
    <row r="100" spans="2:65" s="1" customFormat="1" ht="16.5" customHeight="1">
      <c r="B100" s="46"/>
      <c r="C100" s="221" t="s">
        <v>343</v>
      </c>
      <c r="D100" s="221" t="s">
        <v>155</v>
      </c>
      <c r="E100" s="222" t="s">
        <v>1929</v>
      </c>
      <c r="F100" s="223" t="s">
        <v>1930</v>
      </c>
      <c r="G100" s="224" t="s">
        <v>804</v>
      </c>
      <c r="H100" s="225">
        <v>1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43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275</v>
      </c>
      <c r="AT100" s="24" t="s">
        <v>155</v>
      </c>
      <c r="AU100" s="24" t="s">
        <v>80</v>
      </c>
      <c r="AY100" s="24" t="s">
        <v>152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80</v>
      </c>
      <c r="BK100" s="232">
        <f>ROUND(I100*H100,2)</f>
        <v>0</v>
      </c>
      <c r="BL100" s="24" t="s">
        <v>275</v>
      </c>
      <c r="BM100" s="24" t="s">
        <v>1931</v>
      </c>
    </row>
    <row r="101" spans="2:65" s="1" customFormat="1" ht="16.5" customHeight="1">
      <c r="B101" s="46"/>
      <c r="C101" s="279" t="s">
        <v>349</v>
      </c>
      <c r="D101" s="279" t="s">
        <v>177</v>
      </c>
      <c r="E101" s="280" t="s">
        <v>1932</v>
      </c>
      <c r="F101" s="281" t="s">
        <v>1933</v>
      </c>
      <c r="G101" s="282" t="s">
        <v>804</v>
      </c>
      <c r="H101" s="283">
        <v>1</v>
      </c>
      <c r="I101" s="284"/>
      <c r="J101" s="285">
        <f>ROUND(I101*H101,2)</f>
        <v>0</v>
      </c>
      <c r="K101" s="281" t="s">
        <v>21</v>
      </c>
      <c r="L101" s="286"/>
      <c r="M101" s="287" t="s">
        <v>21</v>
      </c>
      <c r="N101" s="288" t="s">
        <v>43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431</v>
      </c>
      <c r="AT101" s="24" t="s">
        <v>177</v>
      </c>
      <c r="AU101" s="24" t="s">
        <v>80</v>
      </c>
      <c r="AY101" s="24" t="s">
        <v>152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275</v>
      </c>
      <c r="BM101" s="24" t="s">
        <v>1934</v>
      </c>
    </row>
    <row r="102" spans="2:65" s="1" customFormat="1" ht="16.5" customHeight="1">
      <c r="B102" s="46"/>
      <c r="C102" s="221" t="s">
        <v>9</v>
      </c>
      <c r="D102" s="221" t="s">
        <v>155</v>
      </c>
      <c r="E102" s="222" t="s">
        <v>1935</v>
      </c>
      <c r="F102" s="223" t="s">
        <v>1936</v>
      </c>
      <c r="G102" s="224" t="s">
        <v>804</v>
      </c>
      <c r="H102" s="225">
        <v>1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43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275</v>
      </c>
      <c r="AT102" s="24" t="s">
        <v>155</v>
      </c>
      <c r="AU102" s="24" t="s">
        <v>80</v>
      </c>
      <c r="AY102" s="24" t="s">
        <v>152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80</v>
      </c>
      <c r="BK102" s="232">
        <f>ROUND(I102*H102,2)</f>
        <v>0</v>
      </c>
      <c r="BL102" s="24" t="s">
        <v>275</v>
      </c>
      <c r="BM102" s="24" t="s">
        <v>1937</v>
      </c>
    </row>
    <row r="103" spans="2:65" s="1" customFormat="1" ht="16.5" customHeight="1">
      <c r="B103" s="46"/>
      <c r="C103" s="279" t="s">
        <v>360</v>
      </c>
      <c r="D103" s="279" t="s">
        <v>177</v>
      </c>
      <c r="E103" s="280" t="s">
        <v>1938</v>
      </c>
      <c r="F103" s="281" t="s">
        <v>1939</v>
      </c>
      <c r="G103" s="282" t="s">
        <v>804</v>
      </c>
      <c r="H103" s="283">
        <v>1</v>
      </c>
      <c r="I103" s="284"/>
      <c r="J103" s="285">
        <f>ROUND(I103*H103,2)</f>
        <v>0</v>
      </c>
      <c r="K103" s="281" t="s">
        <v>21</v>
      </c>
      <c r="L103" s="286"/>
      <c r="M103" s="287" t="s">
        <v>21</v>
      </c>
      <c r="N103" s="288" t="s">
        <v>43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431</v>
      </c>
      <c r="AT103" s="24" t="s">
        <v>177</v>
      </c>
      <c r="AU103" s="24" t="s">
        <v>80</v>
      </c>
      <c r="AY103" s="24" t="s">
        <v>152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80</v>
      </c>
      <c r="BK103" s="232">
        <f>ROUND(I103*H103,2)</f>
        <v>0</v>
      </c>
      <c r="BL103" s="24" t="s">
        <v>275</v>
      </c>
      <c r="BM103" s="24" t="s">
        <v>1940</v>
      </c>
    </row>
    <row r="104" spans="2:65" s="1" customFormat="1" ht="16.5" customHeight="1">
      <c r="B104" s="46"/>
      <c r="C104" s="221" t="s">
        <v>368</v>
      </c>
      <c r="D104" s="221" t="s">
        <v>155</v>
      </c>
      <c r="E104" s="222" t="s">
        <v>1941</v>
      </c>
      <c r="F104" s="223" t="s">
        <v>1942</v>
      </c>
      <c r="G104" s="224" t="s">
        <v>804</v>
      </c>
      <c r="H104" s="225">
        <v>1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43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275</v>
      </c>
      <c r="AT104" s="24" t="s">
        <v>155</v>
      </c>
      <c r="AU104" s="24" t="s">
        <v>80</v>
      </c>
      <c r="AY104" s="24" t="s">
        <v>152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80</v>
      </c>
      <c r="BK104" s="232">
        <f>ROUND(I104*H104,2)</f>
        <v>0</v>
      </c>
      <c r="BL104" s="24" t="s">
        <v>275</v>
      </c>
      <c r="BM104" s="24" t="s">
        <v>1943</v>
      </c>
    </row>
    <row r="105" spans="2:65" s="1" customFormat="1" ht="16.5" customHeight="1">
      <c r="B105" s="46"/>
      <c r="C105" s="279" t="s">
        <v>375</v>
      </c>
      <c r="D105" s="279" t="s">
        <v>177</v>
      </c>
      <c r="E105" s="280" t="s">
        <v>1944</v>
      </c>
      <c r="F105" s="281" t="s">
        <v>1945</v>
      </c>
      <c r="G105" s="282" t="s">
        <v>804</v>
      </c>
      <c r="H105" s="283">
        <v>1</v>
      </c>
      <c r="I105" s="284"/>
      <c r="J105" s="285">
        <f>ROUND(I105*H105,2)</f>
        <v>0</v>
      </c>
      <c r="K105" s="281" t="s">
        <v>21</v>
      </c>
      <c r="L105" s="286"/>
      <c r="M105" s="287" t="s">
        <v>21</v>
      </c>
      <c r="N105" s="288" t="s">
        <v>43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431</v>
      </c>
      <c r="AT105" s="24" t="s">
        <v>177</v>
      </c>
      <c r="AU105" s="24" t="s">
        <v>80</v>
      </c>
      <c r="AY105" s="24" t="s">
        <v>152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275</v>
      </c>
      <c r="BM105" s="24" t="s">
        <v>1946</v>
      </c>
    </row>
    <row r="106" spans="2:65" s="1" customFormat="1" ht="16.5" customHeight="1">
      <c r="B106" s="46"/>
      <c r="C106" s="221" t="s">
        <v>381</v>
      </c>
      <c r="D106" s="221" t="s">
        <v>155</v>
      </c>
      <c r="E106" s="222" t="s">
        <v>1947</v>
      </c>
      <c r="F106" s="223" t="s">
        <v>1948</v>
      </c>
      <c r="G106" s="224" t="s">
        <v>804</v>
      </c>
      <c r="H106" s="225">
        <v>3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43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275</v>
      </c>
      <c r="AT106" s="24" t="s">
        <v>155</v>
      </c>
      <c r="AU106" s="24" t="s">
        <v>80</v>
      </c>
      <c r="AY106" s="24" t="s">
        <v>152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80</v>
      </c>
      <c r="BK106" s="232">
        <f>ROUND(I106*H106,2)</f>
        <v>0</v>
      </c>
      <c r="BL106" s="24" t="s">
        <v>275</v>
      </c>
      <c r="BM106" s="24" t="s">
        <v>1949</v>
      </c>
    </row>
    <row r="107" spans="2:65" s="1" customFormat="1" ht="16.5" customHeight="1">
      <c r="B107" s="46"/>
      <c r="C107" s="279" t="s">
        <v>388</v>
      </c>
      <c r="D107" s="279" t="s">
        <v>177</v>
      </c>
      <c r="E107" s="280" t="s">
        <v>1950</v>
      </c>
      <c r="F107" s="281" t="s">
        <v>1951</v>
      </c>
      <c r="G107" s="282" t="s">
        <v>804</v>
      </c>
      <c r="H107" s="283">
        <v>3</v>
      </c>
      <c r="I107" s="284"/>
      <c r="J107" s="285">
        <f>ROUND(I107*H107,2)</f>
        <v>0</v>
      </c>
      <c r="K107" s="281" t="s">
        <v>21</v>
      </c>
      <c r="L107" s="286"/>
      <c r="M107" s="287" t="s">
        <v>21</v>
      </c>
      <c r="N107" s="288" t="s">
        <v>43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431</v>
      </c>
      <c r="AT107" s="24" t="s">
        <v>177</v>
      </c>
      <c r="AU107" s="24" t="s">
        <v>80</v>
      </c>
      <c r="AY107" s="24" t="s">
        <v>152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80</v>
      </c>
      <c r="BK107" s="232">
        <f>ROUND(I107*H107,2)</f>
        <v>0</v>
      </c>
      <c r="BL107" s="24" t="s">
        <v>275</v>
      </c>
      <c r="BM107" s="24" t="s">
        <v>1952</v>
      </c>
    </row>
    <row r="108" spans="2:65" s="1" customFormat="1" ht="16.5" customHeight="1">
      <c r="B108" s="46"/>
      <c r="C108" s="221" t="s">
        <v>395</v>
      </c>
      <c r="D108" s="221" t="s">
        <v>155</v>
      </c>
      <c r="E108" s="222" t="s">
        <v>1953</v>
      </c>
      <c r="F108" s="223" t="s">
        <v>1954</v>
      </c>
      <c r="G108" s="224" t="s">
        <v>804</v>
      </c>
      <c r="H108" s="225">
        <v>4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43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275</v>
      </c>
      <c r="AT108" s="24" t="s">
        <v>155</v>
      </c>
      <c r="AU108" s="24" t="s">
        <v>80</v>
      </c>
      <c r="AY108" s="24" t="s">
        <v>152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80</v>
      </c>
      <c r="BK108" s="232">
        <f>ROUND(I108*H108,2)</f>
        <v>0</v>
      </c>
      <c r="BL108" s="24" t="s">
        <v>275</v>
      </c>
      <c r="BM108" s="24" t="s">
        <v>1955</v>
      </c>
    </row>
    <row r="109" spans="2:65" s="1" customFormat="1" ht="16.5" customHeight="1">
      <c r="B109" s="46"/>
      <c r="C109" s="279" t="s">
        <v>407</v>
      </c>
      <c r="D109" s="279" t="s">
        <v>177</v>
      </c>
      <c r="E109" s="280" t="s">
        <v>1956</v>
      </c>
      <c r="F109" s="281" t="s">
        <v>1957</v>
      </c>
      <c r="G109" s="282" t="s">
        <v>804</v>
      </c>
      <c r="H109" s="283">
        <v>4</v>
      </c>
      <c r="I109" s="284"/>
      <c r="J109" s="285">
        <f>ROUND(I109*H109,2)</f>
        <v>0</v>
      </c>
      <c r="K109" s="281" t="s">
        <v>21</v>
      </c>
      <c r="L109" s="286"/>
      <c r="M109" s="287" t="s">
        <v>21</v>
      </c>
      <c r="N109" s="288" t="s">
        <v>43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431</v>
      </c>
      <c r="AT109" s="24" t="s">
        <v>177</v>
      </c>
      <c r="AU109" s="24" t="s">
        <v>80</v>
      </c>
      <c r="AY109" s="24" t="s">
        <v>152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80</v>
      </c>
      <c r="BK109" s="232">
        <f>ROUND(I109*H109,2)</f>
        <v>0</v>
      </c>
      <c r="BL109" s="24" t="s">
        <v>275</v>
      </c>
      <c r="BM109" s="24" t="s">
        <v>1958</v>
      </c>
    </row>
    <row r="110" spans="2:65" s="1" customFormat="1" ht="16.5" customHeight="1">
      <c r="B110" s="46"/>
      <c r="C110" s="221" t="s">
        <v>414</v>
      </c>
      <c r="D110" s="221" t="s">
        <v>155</v>
      </c>
      <c r="E110" s="222" t="s">
        <v>1959</v>
      </c>
      <c r="F110" s="223" t="s">
        <v>1960</v>
      </c>
      <c r="G110" s="224" t="s">
        <v>804</v>
      </c>
      <c r="H110" s="225">
        <v>1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43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275</v>
      </c>
      <c r="AT110" s="24" t="s">
        <v>155</v>
      </c>
      <c r="AU110" s="24" t="s">
        <v>80</v>
      </c>
      <c r="AY110" s="24" t="s">
        <v>152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80</v>
      </c>
      <c r="BK110" s="232">
        <f>ROUND(I110*H110,2)</f>
        <v>0</v>
      </c>
      <c r="BL110" s="24" t="s">
        <v>275</v>
      </c>
      <c r="BM110" s="24" t="s">
        <v>1961</v>
      </c>
    </row>
    <row r="111" spans="2:65" s="1" customFormat="1" ht="16.5" customHeight="1">
      <c r="B111" s="46"/>
      <c r="C111" s="279" t="s">
        <v>419</v>
      </c>
      <c r="D111" s="279" t="s">
        <v>177</v>
      </c>
      <c r="E111" s="280" t="s">
        <v>1962</v>
      </c>
      <c r="F111" s="281" t="s">
        <v>1963</v>
      </c>
      <c r="G111" s="282" t="s">
        <v>804</v>
      </c>
      <c r="H111" s="283">
        <v>1</v>
      </c>
      <c r="I111" s="284"/>
      <c r="J111" s="285">
        <f>ROUND(I111*H111,2)</f>
        <v>0</v>
      </c>
      <c r="K111" s="281" t="s">
        <v>21</v>
      </c>
      <c r="L111" s="286"/>
      <c r="M111" s="287" t="s">
        <v>21</v>
      </c>
      <c r="N111" s="288" t="s">
        <v>43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431</v>
      </c>
      <c r="AT111" s="24" t="s">
        <v>177</v>
      </c>
      <c r="AU111" s="24" t="s">
        <v>80</v>
      </c>
      <c r="AY111" s="24" t="s">
        <v>152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80</v>
      </c>
      <c r="BK111" s="232">
        <f>ROUND(I111*H111,2)</f>
        <v>0</v>
      </c>
      <c r="BL111" s="24" t="s">
        <v>275</v>
      </c>
      <c r="BM111" s="24" t="s">
        <v>1964</v>
      </c>
    </row>
    <row r="112" spans="2:65" s="1" customFormat="1" ht="16.5" customHeight="1">
      <c r="B112" s="46"/>
      <c r="C112" s="221" t="s">
        <v>425</v>
      </c>
      <c r="D112" s="221" t="s">
        <v>155</v>
      </c>
      <c r="E112" s="222" t="s">
        <v>1965</v>
      </c>
      <c r="F112" s="223" t="s">
        <v>1966</v>
      </c>
      <c r="G112" s="224" t="s">
        <v>804</v>
      </c>
      <c r="H112" s="225">
        <v>1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275</v>
      </c>
      <c r="AT112" s="24" t="s">
        <v>155</v>
      </c>
      <c r="AU112" s="24" t="s">
        <v>80</v>
      </c>
      <c r="AY112" s="24" t="s">
        <v>152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275</v>
      </c>
      <c r="BM112" s="24" t="s">
        <v>1967</v>
      </c>
    </row>
    <row r="113" spans="2:65" s="1" customFormat="1" ht="16.5" customHeight="1">
      <c r="B113" s="46"/>
      <c r="C113" s="279" t="s">
        <v>431</v>
      </c>
      <c r="D113" s="279" t="s">
        <v>177</v>
      </c>
      <c r="E113" s="280" t="s">
        <v>1968</v>
      </c>
      <c r="F113" s="281" t="s">
        <v>1969</v>
      </c>
      <c r="G113" s="282" t="s">
        <v>804</v>
      </c>
      <c r="H113" s="283">
        <v>1</v>
      </c>
      <c r="I113" s="284"/>
      <c r="J113" s="285">
        <f>ROUND(I113*H113,2)</f>
        <v>0</v>
      </c>
      <c r="K113" s="281" t="s">
        <v>21</v>
      </c>
      <c r="L113" s="286"/>
      <c r="M113" s="287" t="s">
        <v>21</v>
      </c>
      <c r="N113" s="288" t="s">
        <v>43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431</v>
      </c>
      <c r="AT113" s="24" t="s">
        <v>177</v>
      </c>
      <c r="AU113" s="24" t="s">
        <v>80</v>
      </c>
      <c r="AY113" s="24" t="s">
        <v>152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80</v>
      </c>
      <c r="BK113" s="232">
        <f>ROUND(I113*H113,2)</f>
        <v>0</v>
      </c>
      <c r="BL113" s="24" t="s">
        <v>275</v>
      </c>
      <c r="BM113" s="24" t="s">
        <v>1970</v>
      </c>
    </row>
    <row r="114" spans="2:65" s="1" customFormat="1" ht="16.5" customHeight="1">
      <c r="B114" s="46"/>
      <c r="C114" s="221" t="s">
        <v>439</v>
      </c>
      <c r="D114" s="221" t="s">
        <v>155</v>
      </c>
      <c r="E114" s="222" t="s">
        <v>1971</v>
      </c>
      <c r="F114" s="223" t="s">
        <v>1972</v>
      </c>
      <c r="G114" s="224" t="s">
        <v>804</v>
      </c>
      <c r="H114" s="225">
        <v>1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43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275</v>
      </c>
      <c r="AT114" s="24" t="s">
        <v>155</v>
      </c>
      <c r="AU114" s="24" t="s">
        <v>80</v>
      </c>
      <c r="AY114" s="24" t="s">
        <v>152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80</v>
      </c>
      <c r="BK114" s="232">
        <f>ROUND(I114*H114,2)</f>
        <v>0</v>
      </c>
      <c r="BL114" s="24" t="s">
        <v>275</v>
      </c>
      <c r="BM114" s="24" t="s">
        <v>1973</v>
      </c>
    </row>
    <row r="115" spans="2:65" s="1" customFormat="1" ht="16.5" customHeight="1">
      <c r="B115" s="46"/>
      <c r="C115" s="279" t="s">
        <v>448</v>
      </c>
      <c r="D115" s="279" t="s">
        <v>177</v>
      </c>
      <c r="E115" s="280" t="s">
        <v>1974</v>
      </c>
      <c r="F115" s="281" t="s">
        <v>1975</v>
      </c>
      <c r="G115" s="282" t="s">
        <v>804</v>
      </c>
      <c r="H115" s="283">
        <v>1</v>
      </c>
      <c r="I115" s="284"/>
      <c r="J115" s="285">
        <f>ROUND(I115*H115,2)</f>
        <v>0</v>
      </c>
      <c r="K115" s="281" t="s">
        <v>21</v>
      </c>
      <c r="L115" s="286"/>
      <c r="M115" s="287" t="s">
        <v>21</v>
      </c>
      <c r="N115" s="288" t="s">
        <v>43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431</v>
      </c>
      <c r="AT115" s="24" t="s">
        <v>177</v>
      </c>
      <c r="AU115" s="24" t="s">
        <v>80</v>
      </c>
      <c r="AY115" s="24" t="s">
        <v>152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275</v>
      </c>
      <c r="BM115" s="24" t="s">
        <v>1976</v>
      </c>
    </row>
    <row r="116" spans="2:65" s="1" customFormat="1" ht="16.5" customHeight="1">
      <c r="B116" s="46"/>
      <c r="C116" s="221" t="s">
        <v>453</v>
      </c>
      <c r="D116" s="221" t="s">
        <v>155</v>
      </c>
      <c r="E116" s="222" t="s">
        <v>1977</v>
      </c>
      <c r="F116" s="223" t="s">
        <v>1978</v>
      </c>
      <c r="G116" s="224" t="s">
        <v>804</v>
      </c>
      <c r="H116" s="225">
        <v>1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43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275</v>
      </c>
      <c r="AT116" s="24" t="s">
        <v>155</v>
      </c>
      <c r="AU116" s="24" t="s">
        <v>80</v>
      </c>
      <c r="AY116" s="24" t="s">
        <v>152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80</v>
      </c>
      <c r="BK116" s="232">
        <f>ROUND(I116*H116,2)</f>
        <v>0</v>
      </c>
      <c r="BL116" s="24" t="s">
        <v>275</v>
      </c>
      <c r="BM116" s="24" t="s">
        <v>1979</v>
      </c>
    </row>
    <row r="117" spans="2:65" s="1" customFormat="1" ht="16.5" customHeight="1">
      <c r="B117" s="46"/>
      <c r="C117" s="279" t="s">
        <v>459</v>
      </c>
      <c r="D117" s="279" t="s">
        <v>177</v>
      </c>
      <c r="E117" s="280" t="s">
        <v>1980</v>
      </c>
      <c r="F117" s="281" t="s">
        <v>1981</v>
      </c>
      <c r="G117" s="282" t="s">
        <v>804</v>
      </c>
      <c r="H117" s="283">
        <v>1</v>
      </c>
      <c r="I117" s="284"/>
      <c r="J117" s="285">
        <f>ROUND(I117*H117,2)</f>
        <v>0</v>
      </c>
      <c r="K117" s="281" t="s">
        <v>21</v>
      </c>
      <c r="L117" s="286"/>
      <c r="M117" s="287" t="s">
        <v>21</v>
      </c>
      <c r="N117" s="288" t="s">
        <v>43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431</v>
      </c>
      <c r="AT117" s="24" t="s">
        <v>177</v>
      </c>
      <c r="AU117" s="24" t="s">
        <v>80</v>
      </c>
      <c r="AY117" s="24" t="s">
        <v>152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80</v>
      </c>
      <c r="BK117" s="232">
        <f>ROUND(I117*H117,2)</f>
        <v>0</v>
      </c>
      <c r="BL117" s="24" t="s">
        <v>275</v>
      </c>
      <c r="BM117" s="24" t="s">
        <v>1982</v>
      </c>
    </row>
    <row r="118" spans="2:65" s="1" customFormat="1" ht="16.5" customHeight="1">
      <c r="B118" s="46"/>
      <c r="C118" s="221" t="s">
        <v>467</v>
      </c>
      <c r="D118" s="221" t="s">
        <v>155</v>
      </c>
      <c r="E118" s="222" t="s">
        <v>1983</v>
      </c>
      <c r="F118" s="223" t="s">
        <v>1984</v>
      </c>
      <c r="G118" s="224" t="s">
        <v>804</v>
      </c>
      <c r="H118" s="225">
        <v>3</v>
      </c>
      <c r="I118" s="226"/>
      <c r="J118" s="227">
        <f>ROUND(I118*H118,2)</f>
        <v>0</v>
      </c>
      <c r="K118" s="223" t="s">
        <v>21</v>
      </c>
      <c r="L118" s="72"/>
      <c r="M118" s="228" t="s">
        <v>21</v>
      </c>
      <c r="N118" s="229" t="s">
        <v>43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275</v>
      </c>
      <c r="AT118" s="24" t="s">
        <v>155</v>
      </c>
      <c r="AU118" s="24" t="s">
        <v>80</v>
      </c>
      <c r="AY118" s="24" t="s">
        <v>152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80</v>
      </c>
      <c r="BK118" s="232">
        <f>ROUND(I118*H118,2)</f>
        <v>0</v>
      </c>
      <c r="BL118" s="24" t="s">
        <v>275</v>
      </c>
      <c r="BM118" s="24" t="s">
        <v>1985</v>
      </c>
    </row>
    <row r="119" spans="2:65" s="1" customFormat="1" ht="16.5" customHeight="1">
      <c r="B119" s="46"/>
      <c r="C119" s="279" t="s">
        <v>475</v>
      </c>
      <c r="D119" s="279" t="s">
        <v>177</v>
      </c>
      <c r="E119" s="280" t="s">
        <v>1986</v>
      </c>
      <c r="F119" s="281" t="s">
        <v>1987</v>
      </c>
      <c r="G119" s="282" t="s">
        <v>804</v>
      </c>
      <c r="H119" s="283">
        <v>3</v>
      </c>
      <c r="I119" s="284"/>
      <c r="J119" s="285">
        <f>ROUND(I119*H119,2)</f>
        <v>0</v>
      </c>
      <c r="K119" s="281" t="s">
        <v>21</v>
      </c>
      <c r="L119" s="286"/>
      <c r="M119" s="287" t="s">
        <v>21</v>
      </c>
      <c r="N119" s="288" t="s">
        <v>43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431</v>
      </c>
      <c r="AT119" s="24" t="s">
        <v>177</v>
      </c>
      <c r="AU119" s="24" t="s">
        <v>80</v>
      </c>
      <c r="AY119" s="24" t="s">
        <v>152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80</v>
      </c>
      <c r="BK119" s="232">
        <f>ROUND(I119*H119,2)</f>
        <v>0</v>
      </c>
      <c r="BL119" s="24" t="s">
        <v>275</v>
      </c>
      <c r="BM119" s="24" t="s">
        <v>1988</v>
      </c>
    </row>
    <row r="120" spans="2:65" s="1" customFormat="1" ht="16.5" customHeight="1">
      <c r="B120" s="46"/>
      <c r="C120" s="221" t="s">
        <v>487</v>
      </c>
      <c r="D120" s="221" t="s">
        <v>155</v>
      </c>
      <c r="E120" s="222" t="s">
        <v>1989</v>
      </c>
      <c r="F120" s="223" t="s">
        <v>1990</v>
      </c>
      <c r="G120" s="224" t="s">
        <v>804</v>
      </c>
      <c r="H120" s="225">
        <v>3</v>
      </c>
      <c r="I120" s="226"/>
      <c r="J120" s="227">
        <f>ROUND(I120*H120,2)</f>
        <v>0</v>
      </c>
      <c r="K120" s="223" t="s">
        <v>21</v>
      </c>
      <c r="L120" s="72"/>
      <c r="M120" s="228" t="s">
        <v>21</v>
      </c>
      <c r="N120" s="229" t="s">
        <v>43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275</v>
      </c>
      <c r="AT120" s="24" t="s">
        <v>155</v>
      </c>
      <c r="AU120" s="24" t="s">
        <v>80</v>
      </c>
      <c r="AY120" s="24" t="s">
        <v>152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80</v>
      </c>
      <c r="BK120" s="232">
        <f>ROUND(I120*H120,2)</f>
        <v>0</v>
      </c>
      <c r="BL120" s="24" t="s">
        <v>275</v>
      </c>
      <c r="BM120" s="24" t="s">
        <v>1991</v>
      </c>
    </row>
    <row r="121" spans="2:65" s="1" customFormat="1" ht="16.5" customHeight="1">
      <c r="B121" s="46"/>
      <c r="C121" s="279" t="s">
        <v>493</v>
      </c>
      <c r="D121" s="279" t="s">
        <v>177</v>
      </c>
      <c r="E121" s="280" t="s">
        <v>1992</v>
      </c>
      <c r="F121" s="281" t="s">
        <v>1993</v>
      </c>
      <c r="G121" s="282" t="s">
        <v>804</v>
      </c>
      <c r="H121" s="283">
        <v>3</v>
      </c>
      <c r="I121" s="284"/>
      <c r="J121" s="285">
        <f>ROUND(I121*H121,2)</f>
        <v>0</v>
      </c>
      <c r="K121" s="281" t="s">
        <v>21</v>
      </c>
      <c r="L121" s="286"/>
      <c r="M121" s="287" t="s">
        <v>21</v>
      </c>
      <c r="N121" s="288" t="s">
        <v>43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431</v>
      </c>
      <c r="AT121" s="24" t="s">
        <v>177</v>
      </c>
      <c r="AU121" s="24" t="s">
        <v>80</v>
      </c>
      <c r="AY121" s="24" t="s">
        <v>152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80</v>
      </c>
      <c r="BK121" s="232">
        <f>ROUND(I121*H121,2)</f>
        <v>0</v>
      </c>
      <c r="BL121" s="24" t="s">
        <v>275</v>
      </c>
      <c r="BM121" s="24" t="s">
        <v>1994</v>
      </c>
    </row>
    <row r="122" spans="2:65" s="1" customFormat="1" ht="16.5" customHeight="1">
      <c r="B122" s="46"/>
      <c r="C122" s="221" t="s">
        <v>499</v>
      </c>
      <c r="D122" s="221" t="s">
        <v>155</v>
      </c>
      <c r="E122" s="222" t="s">
        <v>1995</v>
      </c>
      <c r="F122" s="223" t="s">
        <v>1996</v>
      </c>
      <c r="G122" s="224" t="s">
        <v>804</v>
      </c>
      <c r="H122" s="225">
        <v>4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43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275</v>
      </c>
      <c r="AT122" s="24" t="s">
        <v>155</v>
      </c>
      <c r="AU122" s="24" t="s">
        <v>80</v>
      </c>
      <c r="AY122" s="24" t="s">
        <v>152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80</v>
      </c>
      <c r="BK122" s="232">
        <f>ROUND(I122*H122,2)</f>
        <v>0</v>
      </c>
      <c r="BL122" s="24" t="s">
        <v>275</v>
      </c>
      <c r="BM122" s="24" t="s">
        <v>1997</v>
      </c>
    </row>
    <row r="123" spans="2:65" s="1" customFormat="1" ht="16.5" customHeight="1">
      <c r="B123" s="46"/>
      <c r="C123" s="279" t="s">
        <v>508</v>
      </c>
      <c r="D123" s="279" t="s">
        <v>177</v>
      </c>
      <c r="E123" s="280" t="s">
        <v>1998</v>
      </c>
      <c r="F123" s="281" t="s">
        <v>1999</v>
      </c>
      <c r="G123" s="282" t="s">
        <v>804</v>
      </c>
      <c r="H123" s="283">
        <v>4</v>
      </c>
      <c r="I123" s="284"/>
      <c r="J123" s="285">
        <f>ROUND(I123*H123,2)</f>
        <v>0</v>
      </c>
      <c r="K123" s="281" t="s">
        <v>21</v>
      </c>
      <c r="L123" s="286"/>
      <c r="M123" s="287" t="s">
        <v>21</v>
      </c>
      <c r="N123" s="288" t="s">
        <v>43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431</v>
      </c>
      <c r="AT123" s="24" t="s">
        <v>177</v>
      </c>
      <c r="AU123" s="24" t="s">
        <v>80</v>
      </c>
      <c r="AY123" s="24" t="s">
        <v>152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80</v>
      </c>
      <c r="BK123" s="232">
        <f>ROUND(I123*H123,2)</f>
        <v>0</v>
      </c>
      <c r="BL123" s="24" t="s">
        <v>275</v>
      </c>
      <c r="BM123" s="24" t="s">
        <v>2000</v>
      </c>
    </row>
    <row r="124" spans="2:65" s="1" customFormat="1" ht="16.5" customHeight="1">
      <c r="B124" s="46"/>
      <c r="C124" s="221" t="s">
        <v>517</v>
      </c>
      <c r="D124" s="221" t="s">
        <v>155</v>
      </c>
      <c r="E124" s="222" t="s">
        <v>2001</v>
      </c>
      <c r="F124" s="223" t="s">
        <v>2002</v>
      </c>
      <c r="G124" s="224" t="s">
        <v>804</v>
      </c>
      <c r="H124" s="225">
        <v>4</v>
      </c>
      <c r="I124" s="226"/>
      <c r="J124" s="227">
        <f>ROUND(I124*H124,2)</f>
        <v>0</v>
      </c>
      <c r="K124" s="223" t="s">
        <v>21</v>
      </c>
      <c r="L124" s="72"/>
      <c r="M124" s="228" t="s">
        <v>21</v>
      </c>
      <c r="N124" s="229" t="s">
        <v>43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275</v>
      </c>
      <c r="AT124" s="24" t="s">
        <v>155</v>
      </c>
      <c r="AU124" s="24" t="s">
        <v>80</v>
      </c>
      <c r="AY124" s="24" t="s">
        <v>152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80</v>
      </c>
      <c r="BK124" s="232">
        <f>ROUND(I124*H124,2)</f>
        <v>0</v>
      </c>
      <c r="BL124" s="24" t="s">
        <v>275</v>
      </c>
      <c r="BM124" s="24" t="s">
        <v>2003</v>
      </c>
    </row>
    <row r="125" spans="2:65" s="1" customFormat="1" ht="16.5" customHeight="1">
      <c r="B125" s="46"/>
      <c r="C125" s="279" t="s">
        <v>525</v>
      </c>
      <c r="D125" s="279" t="s">
        <v>177</v>
      </c>
      <c r="E125" s="280" t="s">
        <v>2004</v>
      </c>
      <c r="F125" s="281" t="s">
        <v>2005</v>
      </c>
      <c r="G125" s="282" t="s">
        <v>804</v>
      </c>
      <c r="H125" s="283">
        <v>4</v>
      </c>
      <c r="I125" s="284"/>
      <c r="J125" s="285">
        <f>ROUND(I125*H125,2)</f>
        <v>0</v>
      </c>
      <c r="K125" s="281" t="s">
        <v>21</v>
      </c>
      <c r="L125" s="286"/>
      <c r="M125" s="287" t="s">
        <v>21</v>
      </c>
      <c r="N125" s="288" t="s">
        <v>43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431</v>
      </c>
      <c r="AT125" s="24" t="s">
        <v>177</v>
      </c>
      <c r="AU125" s="24" t="s">
        <v>80</v>
      </c>
      <c r="AY125" s="24" t="s">
        <v>152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80</v>
      </c>
      <c r="BK125" s="232">
        <f>ROUND(I125*H125,2)</f>
        <v>0</v>
      </c>
      <c r="BL125" s="24" t="s">
        <v>275</v>
      </c>
      <c r="BM125" s="24" t="s">
        <v>2006</v>
      </c>
    </row>
    <row r="126" spans="2:65" s="1" customFormat="1" ht="16.5" customHeight="1">
      <c r="B126" s="46"/>
      <c r="C126" s="221" t="s">
        <v>530</v>
      </c>
      <c r="D126" s="221" t="s">
        <v>155</v>
      </c>
      <c r="E126" s="222" t="s">
        <v>2007</v>
      </c>
      <c r="F126" s="223" t="s">
        <v>2008</v>
      </c>
      <c r="G126" s="224" t="s">
        <v>804</v>
      </c>
      <c r="H126" s="225">
        <v>1</v>
      </c>
      <c r="I126" s="226"/>
      <c r="J126" s="227">
        <f>ROUND(I126*H126,2)</f>
        <v>0</v>
      </c>
      <c r="K126" s="223" t="s">
        <v>21</v>
      </c>
      <c r="L126" s="72"/>
      <c r="M126" s="228" t="s">
        <v>21</v>
      </c>
      <c r="N126" s="229" t="s">
        <v>43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275</v>
      </c>
      <c r="AT126" s="24" t="s">
        <v>155</v>
      </c>
      <c r="AU126" s="24" t="s">
        <v>80</v>
      </c>
      <c r="AY126" s="24" t="s">
        <v>152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80</v>
      </c>
      <c r="BK126" s="232">
        <f>ROUND(I126*H126,2)</f>
        <v>0</v>
      </c>
      <c r="BL126" s="24" t="s">
        <v>275</v>
      </c>
      <c r="BM126" s="24" t="s">
        <v>2009</v>
      </c>
    </row>
    <row r="127" spans="2:65" s="1" customFormat="1" ht="16.5" customHeight="1">
      <c r="B127" s="46"/>
      <c r="C127" s="279" t="s">
        <v>536</v>
      </c>
      <c r="D127" s="279" t="s">
        <v>177</v>
      </c>
      <c r="E127" s="280" t="s">
        <v>2010</v>
      </c>
      <c r="F127" s="281" t="s">
        <v>2011</v>
      </c>
      <c r="G127" s="282" t="s">
        <v>804</v>
      </c>
      <c r="H127" s="283">
        <v>1</v>
      </c>
      <c r="I127" s="284"/>
      <c r="J127" s="285">
        <f>ROUND(I127*H127,2)</f>
        <v>0</v>
      </c>
      <c r="K127" s="281" t="s">
        <v>21</v>
      </c>
      <c r="L127" s="286"/>
      <c r="M127" s="287" t="s">
        <v>21</v>
      </c>
      <c r="N127" s="288" t="s">
        <v>43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431</v>
      </c>
      <c r="AT127" s="24" t="s">
        <v>177</v>
      </c>
      <c r="AU127" s="24" t="s">
        <v>80</v>
      </c>
      <c r="AY127" s="24" t="s">
        <v>152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80</v>
      </c>
      <c r="BK127" s="232">
        <f>ROUND(I127*H127,2)</f>
        <v>0</v>
      </c>
      <c r="BL127" s="24" t="s">
        <v>275</v>
      </c>
      <c r="BM127" s="24" t="s">
        <v>2012</v>
      </c>
    </row>
    <row r="128" spans="2:65" s="1" customFormat="1" ht="16.5" customHeight="1">
      <c r="B128" s="46"/>
      <c r="C128" s="221" t="s">
        <v>542</v>
      </c>
      <c r="D128" s="221" t="s">
        <v>155</v>
      </c>
      <c r="E128" s="222" t="s">
        <v>2013</v>
      </c>
      <c r="F128" s="223" t="s">
        <v>2014</v>
      </c>
      <c r="G128" s="224" t="s">
        <v>2015</v>
      </c>
      <c r="H128" s="225">
        <v>3</v>
      </c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29" t="s">
        <v>43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275</v>
      </c>
      <c r="AT128" s="24" t="s">
        <v>155</v>
      </c>
      <c r="AU128" s="24" t="s">
        <v>80</v>
      </c>
      <c r="AY128" s="24" t="s">
        <v>152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80</v>
      </c>
      <c r="BK128" s="232">
        <f>ROUND(I128*H128,2)</f>
        <v>0</v>
      </c>
      <c r="BL128" s="24" t="s">
        <v>275</v>
      </c>
      <c r="BM128" s="24" t="s">
        <v>2016</v>
      </c>
    </row>
    <row r="129" spans="2:65" s="1" customFormat="1" ht="16.5" customHeight="1">
      <c r="B129" s="46"/>
      <c r="C129" s="279" t="s">
        <v>548</v>
      </c>
      <c r="D129" s="279" t="s">
        <v>177</v>
      </c>
      <c r="E129" s="280" t="s">
        <v>2017</v>
      </c>
      <c r="F129" s="281" t="s">
        <v>2018</v>
      </c>
      <c r="G129" s="282" t="s">
        <v>2015</v>
      </c>
      <c r="H129" s="283">
        <v>3</v>
      </c>
      <c r="I129" s="284"/>
      <c r="J129" s="285">
        <f>ROUND(I129*H129,2)</f>
        <v>0</v>
      </c>
      <c r="K129" s="281" t="s">
        <v>21</v>
      </c>
      <c r="L129" s="286"/>
      <c r="M129" s="287" t="s">
        <v>21</v>
      </c>
      <c r="N129" s="288" t="s">
        <v>43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431</v>
      </c>
      <c r="AT129" s="24" t="s">
        <v>177</v>
      </c>
      <c r="AU129" s="24" t="s">
        <v>80</v>
      </c>
      <c r="AY129" s="24" t="s">
        <v>152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80</v>
      </c>
      <c r="BK129" s="232">
        <f>ROUND(I129*H129,2)</f>
        <v>0</v>
      </c>
      <c r="BL129" s="24" t="s">
        <v>275</v>
      </c>
      <c r="BM129" s="24" t="s">
        <v>2019</v>
      </c>
    </row>
    <row r="130" spans="2:65" s="1" customFormat="1" ht="16.5" customHeight="1">
      <c r="B130" s="46"/>
      <c r="C130" s="221" t="s">
        <v>557</v>
      </c>
      <c r="D130" s="221" t="s">
        <v>155</v>
      </c>
      <c r="E130" s="222" t="s">
        <v>2020</v>
      </c>
      <c r="F130" s="223" t="s">
        <v>2021</v>
      </c>
      <c r="G130" s="224" t="s">
        <v>2015</v>
      </c>
      <c r="H130" s="225">
        <v>18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43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275</v>
      </c>
      <c r="AT130" s="24" t="s">
        <v>155</v>
      </c>
      <c r="AU130" s="24" t="s">
        <v>80</v>
      </c>
      <c r="AY130" s="24" t="s">
        <v>152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80</v>
      </c>
      <c r="BK130" s="232">
        <f>ROUND(I130*H130,2)</f>
        <v>0</v>
      </c>
      <c r="BL130" s="24" t="s">
        <v>275</v>
      </c>
      <c r="BM130" s="24" t="s">
        <v>2022</v>
      </c>
    </row>
    <row r="131" spans="2:65" s="1" customFormat="1" ht="16.5" customHeight="1">
      <c r="B131" s="46"/>
      <c r="C131" s="279" t="s">
        <v>563</v>
      </c>
      <c r="D131" s="279" t="s">
        <v>177</v>
      </c>
      <c r="E131" s="280" t="s">
        <v>2023</v>
      </c>
      <c r="F131" s="281" t="s">
        <v>2024</v>
      </c>
      <c r="G131" s="282" t="s">
        <v>2015</v>
      </c>
      <c r="H131" s="283">
        <v>18</v>
      </c>
      <c r="I131" s="284"/>
      <c r="J131" s="285">
        <f>ROUND(I131*H131,2)</f>
        <v>0</v>
      </c>
      <c r="K131" s="281" t="s">
        <v>21</v>
      </c>
      <c r="L131" s="286"/>
      <c r="M131" s="287" t="s">
        <v>21</v>
      </c>
      <c r="N131" s="288" t="s">
        <v>43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431</v>
      </c>
      <c r="AT131" s="24" t="s">
        <v>177</v>
      </c>
      <c r="AU131" s="24" t="s">
        <v>80</v>
      </c>
      <c r="AY131" s="24" t="s">
        <v>152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80</v>
      </c>
      <c r="BK131" s="232">
        <f>ROUND(I131*H131,2)</f>
        <v>0</v>
      </c>
      <c r="BL131" s="24" t="s">
        <v>275</v>
      </c>
      <c r="BM131" s="24" t="s">
        <v>2025</v>
      </c>
    </row>
    <row r="132" spans="2:65" s="1" customFormat="1" ht="16.5" customHeight="1">
      <c r="B132" s="46"/>
      <c r="C132" s="221" t="s">
        <v>569</v>
      </c>
      <c r="D132" s="221" t="s">
        <v>155</v>
      </c>
      <c r="E132" s="222" t="s">
        <v>2026</v>
      </c>
      <c r="F132" s="223" t="s">
        <v>2027</v>
      </c>
      <c r="G132" s="224" t="s">
        <v>2015</v>
      </c>
      <c r="H132" s="225">
        <v>24</v>
      </c>
      <c r="I132" s="226"/>
      <c r="J132" s="227">
        <f>ROUND(I132*H132,2)</f>
        <v>0</v>
      </c>
      <c r="K132" s="223" t="s">
        <v>21</v>
      </c>
      <c r="L132" s="72"/>
      <c r="M132" s="228" t="s">
        <v>21</v>
      </c>
      <c r="N132" s="229" t="s">
        <v>43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275</v>
      </c>
      <c r="AT132" s="24" t="s">
        <v>155</v>
      </c>
      <c r="AU132" s="24" t="s">
        <v>80</v>
      </c>
      <c r="AY132" s="24" t="s">
        <v>152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80</v>
      </c>
      <c r="BK132" s="232">
        <f>ROUND(I132*H132,2)</f>
        <v>0</v>
      </c>
      <c r="BL132" s="24" t="s">
        <v>275</v>
      </c>
      <c r="BM132" s="24" t="s">
        <v>2028</v>
      </c>
    </row>
    <row r="133" spans="2:65" s="1" customFormat="1" ht="16.5" customHeight="1">
      <c r="B133" s="46"/>
      <c r="C133" s="279" t="s">
        <v>575</v>
      </c>
      <c r="D133" s="279" t="s">
        <v>177</v>
      </c>
      <c r="E133" s="280" t="s">
        <v>2029</v>
      </c>
      <c r="F133" s="281" t="s">
        <v>2030</v>
      </c>
      <c r="G133" s="282" t="s">
        <v>2015</v>
      </c>
      <c r="H133" s="283">
        <v>24</v>
      </c>
      <c r="I133" s="284"/>
      <c r="J133" s="285">
        <f>ROUND(I133*H133,2)</f>
        <v>0</v>
      </c>
      <c r="K133" s="281" t="s">
        <v>21</v>
      </c>
      <c r="L133" s="286"/>
      <c r="M133" s="287" t="s">
        <v>21</v>
      </c>
      <c r="N133" s="288" t="s">
        <v>43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431</v>
      </c>
      <c r="AT133" s="24" t="s">
        <v>177</v>
      </c>
      <c r="AU133" s="24" t="s">
        <v>80</v>
      </c>
      <c r="AY133" s="24" t="s">
        <v>152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80</v>
      </c>
      <c r="BK133" s="232">
        <f>ROUND(I133*H133,2)</f>
        <v>0</v>
      </c>
      <c r="BL133" s="24" t="s">
        <v>275</v>
      </c>
      <c r="BM133" s="24" t="s">
        <v>2031</v>
      </c>
    </row>
    <row r="134" spans="2:65" s="1" customFormat="1" ht="16.5" customHeight="1">
      <c r="B134" s="46"/>
      <c r="C134" s="221" t="s">
        <v>581</v>
      </c>
      <c r="D134" s="221" t="s">
        <v>155</v>
      </c>
      <c r="E134" s="222" t="s">
        <v>2032</v>
      </c>
      <c r="F134" s="223" t="s">
        <v>2033</v>
      </c>
      <c r="G134" s="224" t="s">
        <v>2015</v>
      </c>
      <c r="H134" s="225">
        <v>22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43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275</v>
      </c>
      <c r="AT134" s="24" t="s">
        <v>155</v>
      </c>
      <c r="AU134" s="24" t="s">
        <v>80</v>
      </c>
      <c r="AY134" s="24" t="s">
        <v>152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80</v>
      </c>
      <c r="BK134" s="232">
        <f>ROUND(I134*H134,2)</f>
        <v>0</v>
      </c>
      <c r="BL134" s="24" t="s">
        <v>275</v>
      </c>
      <c r="BM134" s="24" t="s">
        <v>2034</v>
      </c>
    </row>
    <row r="135" spans="2:65" s="1" customFormat="1" ht="16.5" customHeight="1">
      <c r="B135" s="46"/>
      <c r="C135" s="279" t="s">
        <v>587</v>
      </c>
      <c r="D135" s="279" t="s">
        <v>177</v>
      </c>
      <c r="E135" s="280" t="s">
        <v>2035</v>
      </c>
      <c r="F135" s="281" t="s">
        <v>2036</v>
      </c>
      <c r="G135" s="282" t="s">
        <v>2015</v>
      </c>
      <c r="H135" s="283">
        <v>22</v>
      </c>
      <c r="I135" s="284"/>
      <c r="J135" s="285">
        <f>ROUND(I135*H135,2)</f>
        <v>0</v>
      </c>
      <c r="K135" s="281" t="s">
        <v>21</v>
      </c>
      <c r="L135" s="286"/>
      <c r="M135" s="287" t="s">
        <v>21</v>
      </c>
      <c r="N135" s="288" t="s">
        <v>43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431</v>
      </c>
      <c r="AT135" s="24" t="s">
        <v>177</v>
      </c>
      <c r="AU135" s="24" t="s">
        <v>80</v>
      </c>
      <c r="AY135" s="24" t="s">
        <v>152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80</v>
      </c>
      <c r="BK135" s="232">
        <f>ROUND(I135*H135,2)</f>
        <v>0</v>
      </c>
      <c r="BL135" s="24" t="s">
        <v>275</v>
      </c>
      <c r="BM135" s="24" t="s">
        <v>2037</v>
      </c>
    </row>
    <row r="136" spans="2:63" s="10" customFormat="1" ht="37.4" customHeight="1">
      <c r="B136" s="205"/>
      <c r="C136" s="206"/>
      <c r="D136" s="207" t="s">
        <v>71</v>
      </c>
      <c r="E136" s="208" t="s">
        <v>2038</v>
      </c>
      <c r="F136" s="208" t="s">
        <v>2039</v>
      </c>
      <c r="G136" s="206"/>
      <c r="H136" s="206"/>
      <c r="I136" s="209"/>
      <c r="J136" s="210">
        <f>BK136</f>
        <v>0</v>
      </c>
      <c r="K136" s="206"/>
      <c r="L136" s="211"/>
      <c r="M136" s="212"/>
      <c r="N136" s="213"/>
      <c r="O136" s="213"/>
      <c r="P136" s="214">
        <f>SUM(P137:P214)</f>
        <v>0</v>
      </c>
      <c r="Q136" s="213"/>
      <c r="R136" s="214">
        <f>SUM(R137:R214)</f>
        <v>0</v>
      </c>
      <c r="S136" s="213"/>
      <c r="T136" s="215">
        <f>SUM(T137:T214)</f>
        <v>0</v>
      </c>
      <c r="AR136" s="216" t="s">
        <v>82</v>
      </c>
      <c r="AT136" s="217" t="s">
        <v>71</v>
      </c>
      <c r="AU136" s="217" t="s">
        <v>72</v>
      </c>
      <c r="AY136" s="216" t="s">
        <v>152</v>
      </c>
      <c r="BK136" s="218">
        <f>SUM(BK137:BK214)</f>
        <v>0</v>
      </c>
    </row>
    <row r="137" spans="2:65" s="1" customFormat="1" ht="16.5" customHeight="1">
      <c r="B137" s="46"/>
      <c r="C137" s="221" t="s">
        <v>593</v>
      </c>
      <c r="D137" s="221" t="s">
        <v>155</v>
      </c>
      <c r="E137" s="222" t="s">
        <v>2040</v>
      </c>
      <c r="F137" s="223" t="s">
        <v>1878</v>
      </c>
      <c r="G137" s="224" t="s">
        <v>804</v>
      </c>
      <c r="H137" s="225">
        <v>2</v>
      </c>
      <c r="I137" s="226"/>
      <c r="J137" s="227">
        <f>ROUND(I137*H137,2)</f>
        <v>0</v>
      </c>
      <c r="K137" s="223" t="s">
        <v>21</v>
      </c>
      <c r="L137" s="72"/>
      <c r="M137" s="228" t="s">
        <v>21</v>
      </c>
      <c r="N137" s="229" t="s">
        <v>43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275</v>
      </c>
      <c r="AT137" s="24" t="s">
        <v>155</v>
      </c>
      <c r="AU137" s="24" t="s">
        <v>80</v>
      </c>
      <c r="AY137" s="24" t="s">
        <v>152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80</v>
      </c>
      <c r="BK137" s="232">
        <f>ROUND(I137*H137,2)</f>
        <v>0</v>
      </c>
      <c r="BL137" s="24" t="s">
        <v>275</v>
      </c>
      <c r="BM137" s="24" t="s">
        <v>2041</v>
      </c>
    </row>
    <row r="138" spans="2:65" s="1" customFormat="1" ht="16.5" customHeight="1">
      <c r="B138" s="46"/>
      <c r="C138" s="279" t="s">
        <v>624</v>
      </c>
      <c r="D138" s="279" t="s">
        <v>177</v>
      </c>
      <c r="E138" s="280" t="s">
        <v>2042</v>
      </c>
      <c r="F138" s="281" t="s">
        <v>1881</v>
      </c>
      <c r="G138" s="282" t="s">
        <v>804</v>
      </c>
      <c r="H138" s="283">
        <v>2</v>
      </c>
      <c r="I138" s="284"/>
      <c r="J138" s="285">
        <f>ROUND(I138*H138,2)</f>
        <v>0</v>
      </c>
      <c r="K138" s="281" t="s">
        <v>21</v>
      </c>
      <c r="L138" s="286"/>
      <c r="M138" s="287" t="s">
        <v>21</v>
      </c>
      <c r="N138" s="288" t="s">
        <v>43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431</v>
      </c>
      <c r="AT138" s="24" t="s">
        <v>177</v>
      </c>
      <c r="AU138" s="24" t="s">
        <v>80</v>
      </c>
      <c r="AY138" s="24" t="s">
        <v>152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80</v>
      </c>
      <c r="BK138" s="232">
        <f>ROUND(I138*H138,2)</f>
        <v>0</v>
      </c>
      <c r="BL138" s="24" t="s">
        <v>275</v>
      </c>
      <c r="BM138" s="24" t="s">
        <v>2043</v>
      </c>
    </row>
    <row r="139" spans="2:65" s="1" customFormat="1" ht="16.5" customHeight="1">
      <c r="B139" s="46"/>
      <c r="C139" s="221" t="s">
        <v>632</v>
      </c>
      <c r="D139" s="221" t="s">
        <v>155</v>
      </c>
      <c r="E139" s="222" t="s">
        <v>2044</v>
      </c>
      <c r="F139" s="223" t="s">
        <v>2045</v>
      </c>
      <c r="G139" s="224" t="s">
        <v>804</v>
      </c>
      <c r="H139" s="225">
        <v>2</v>
      </c>
      <c r="I139" s="226"/>
      <c r="J139" s="227">
        <f>ROUND(I139*H139,2)</f>
        <v>0</v>
      </c>
      <c r="K139" s="223" t="s">
        <v>21</v>
      </c>
      <c r="L139" s="72"/>
      <c r="M139" s="228" t="s">
        <v>21</v>
      </c>
      <c r="N139" s="229" t="s">
        <v>43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275</v>
      </c>
      <c r="AT139" s="24" t="s">
        <v>155</v>
      </c>
      <c r="AU139" s="24" t="s">
        <v>80</v>
      </c>
      <c r="AY139" s="24" t="s">
        <v>152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80</v>
      </c>
      <c r="BK139" s="232">
        <f>ROUND(I139*H139,2)</f>
        <v>0</v>
      </c>
      <c r="BL139" s="24" t="s">
        <v>275</v>
      </c>
      <c r="BM139" s="24" t="s">
        <v>2046</v>
      </c>
    </row>
    <row r="140" spans="2:65" s="1" customFormat="1" ht="16.5" customHeight="1">
      <c r="B140" s="46"/>
      <c r="C140" s="279" t="s">
        <v>637</v>
      </c>
      <c r="D140" s="279" t="s">
        <v>177</v>
      </c>
      <c r="E140" s="280" t="s">
        <v>2047</v>
      </c>
      <c r="F140" s="281" t="s">
        <v>2048</v>
      </c>
      <c r="G140" s="282" t="s">
        <v>804</v>
      </c>
      <c r="H140" s="283">
        <v>2</v>
      </c>
      <c r="I140" s="284"/>
      <c r="J140" s="285">
        <f>ROUND(I140*H140,2)</f>
        <v>0</v>
      </c>
      <c r="K140" s="281" t="s">
        <v>21</v>
      </c>
      <c r="L140" s="286"/>
      <c r="M140" s="287" t="s">
        <v>21</v>
      </c>
      <c r="N140" s="288" t="s">
        <v>43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431</v>
      </c>
      <c r="AT140" s="24" t="s">
        <v>177</v>
      </c>
      <c r="AU140" s="24" t="s">
        <v>80</v>
      </c>
      <c r="AY140" s="24" t="s">
        <v>152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80</v>
      </c>
      <c r="BK140" s="232">
        <f>ROUND(I140*H140,2)</f>
        <v>0</v>
      </c>
      <c r="BL140" s="24" t="s">
        <v>275</v>
      </c>
      <c r="BM140" s="24" t="s">
        <v>2049</v>
      </c>
    </row>
    <row r="141" spans="2:65" s="1" customFormat="1" ht="16.5" customHeight="1">
      <c r="B141" s="46"/>
      <c r="C141" s="221" t="s">
        <v>642</v>
      </c>
      <c r="D141" s="221" t="s">
        <v>155</v>
      </c>
      <c r="E141" s="222" t="s">
        <v>2050</v>
      </c>
      <c r="F141" s="223" t="s">
        <v>2051</v>
      </c>
      <c r="G141" s="224" t="s">
        <v>804</v>
      </c>
      <c r="H141" s="225">
        <v>6</v>
      </c>
      <c r="I141" s="226"/>
      <c r="J141" s="227">
        <f>ROUND(I141*H141,2)</f>
        <v>0</v>
      </c>
      <c r="K141" s="223" t="s">
        <v>21</v>
      </c>
      <c r="L141" s="72"/>
      <c r="M141" s="228" t="s">
        <v>21</v>
      </c>
      <c r="N141" s="229" t="s">
        <v>43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275</v>
      </c>
      <c r="AT141" s="24" t="s">
        <v>155</v>
      </c>
      <c r="AU141" s="24" t="s">
        <v>80</v>
      </c>
      <c r="AY141" s="24" t="s">
        <v>152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80</v>
      </c>
      <c r="BK141" s="232">
        <f>ROUND(I141*H141,2)</f>
        <v>0</v>
      </c>
      <c r="BL141" s="24" t="s">
        <v>275</v>
      </c>
      <c r="BM141" s="24" t="s">
        <v>2052</v>
      </c>
    </row>
    <row r="142" spans="2:65" s="1" customFormat="1" ht="16.5" customHeight="1">
      <c r="B142" s="46"/>
      <c r="C142" s="279" t="s">
        <v>648</v>
      </c>
      <c r="D142" s="279" t="s">
        <v>177</v>
      </c>
      <c r="E142" s="280" t="s">
        <v>2053</v>
      </c>
      <c r="F142" s="281" t="s">
        <v>2054</v>
      </c>
      <c r="G142" s="282" t="s">
        <v>804</v>
      </c>
      <c r="H142" s="283">
        <v>6</v>
      </c>
      <c r="I142" s="284"/>
      <c r="J142" s="285">
        <f>ROUND(I142*H142,2)</f>
        <v>0</v>
      </c>
      <c r="K142" s="281" t="s">
        <v>21</v>
      </c>
      <c r="L142" s="286"/>
      <c r="M142" s="287" t="s">
        <v>21</v>
      </c>
      <c r="N142" s="288" t="s">
        <v>43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431</v>
      </c>
      <c r="AT142" s="24" t="s">
        <v>177</v>
      </c>
      <c r="AU142" s="24" t="s">
        <v>80</v>
      </c>
      <c r="AY142" s="24" t="s">
        <v>152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80</v>
      </c>
      <c r="BK142" s="232">
        <f>ROUND(I142*H142,2)</f>
        <v>0</v>
      </c>
      <c r="BL142" s="24" t="s">
        <v>275</v>
      </c>
      <c r="BM142" s="24" t="s">
        <v>2055</v>
      </c>
    </row>
    <row r="143" spans="2:65" s="1" customFormat="1" ht="16.5" customHeight="1">
      <c r="B143" s="46"/>
      <c r="C143" s="221" t="s">
        <v>263</v>
      </c>
      <c r="D143" s="221" t="s">
        <v>155</v>
      </c>
      <c r="E143" s="222" t="s">
        <v>2056</v>
      </c>
      <c r="F143" s="223" t="s">
        <v>1884</v>
      </c>
      <c r="G143" s="224" t="s">
        <v>804</v>
      </c>
      <c r="H143" s="225">
        <v>6</v>
      </c>
      <c r="I143" s="226"/>
      <c r="J143" s="227">
        <f>ROUND(I143*H143,2)</f>
        <v>0</v>
      </c>
      <c r="K143" s="223" t="s">
        <v>21</v>
      </c>
      <c r="L143" s="72"/>
      <c r="M143" s="228" t="s">
        <v>21</v>
      </c>
      <c r="N143" s="229" t="s">
        <v>43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275</v>
      </c>
      <c r="AT143" s="24" t="s">
        <v>155</v>
      </c>
      <c r="AU143" s="24" t="s">
        <v>80</v>
      </c>
      <c r="AY143" s="24" t="s">
        <v>152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80</v>
      </c>
      <c r="BK143" s="232">
        <f>ROUND(I143*H143,2)</f>
        <v>0</v>
      </c>
      <c r="BL143" s="24" t="s">
        <v>275</v>
      </c>
      <c r="BM143" s="24" t="s">
        <v>2057</v>
      </c>
    </row>
    <row r="144" spans="2:65" s="1" customFormat="1" ht="16.5" customHeight="1">
      <c r="B144" s="46"/>
      <c r="C144" s="279" t="s">
        <v>366</v>
      </c>
      <c r="D144" s="279" t="s">
        <v>177</v>
      </c>
      <c r="E144" s="280" t="s">
        <v>2058</v>
      </c>
      <c r="F144" s="281" t="s">
        <v>1887</v>
      </c>
      <c r="G144" s="282" t="s">
        <v>804</v>
      </c>
      <c r="H144" s="283">
        <v>6</v>
      </c>
      <c r="I144" s="284"/>
      <c r="J144" s="285">
        <f>ROUND(I144*H144,2)</f>
        <v>0</v>
      </c>
      <c r="K144" s="281" t="s">
        <v>21</v>
      </c>
      <c r="L144" s="286"/>
      <c r="M144" s="287" t="s">
        <v>21</v>
      </c>
      <c r="N144" s="288" t="s">
        <v>43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431</v>
      </c>
      <c r="AT144" s="24" t="s">
        <v>177</v>
      </c>
      <c r="AU144" s="24" t="s">
        <v>80</v>
      </c>
      <c r="AY144" s="24" t="s">
        <v>152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80</v>
      </c>
      <c r="BK144" s="232">
        <f>ROUND(I144*H144,2)</f>
        <v>0</v>
      </c>
      <c r="BL144" s="24" t="s">
        <v>275</v>
      </c>
      <c r="BM144" s="24" t="s">
        <v>2059</v>
      </c>
    </row>
    <row r="145" spans="2:65" s="1" customFormat="1" ht="16.5" customHeight="1">
      <c r="B145" s="46"/>
      <c r="C145" s="221" t="s">
        <v>386</v>
      </c>
      <c r="D145" s="221" t="s">
        <v>155</v>
      </c>
      <c r="E145" s="222" t="s">
        <v>2060</v>
      </c>
      <c r="F145" s="223" t="s">
        <v>2061</v>
      </c>
      <c r="G145" s="224" t="s">
        <v>804</v>
      </c>
      <c r="H145" s="225">
        <v>4</v>
      </c>
      <c r="I145" s="226"/>
      <c r="J145" s="227">
        <f>ROUND(I145*H145,2)</f>
        <v>0</v>
      </c>
      <c r="K145" s="223" t="s">
        <v>21</v>
      </c>
      <c r="L145" s="72"/>
      <c r="M145" s="228" t="s">
        <v>21</v>
      </c>
      <c r="N145" s="229" t="s">
        <v>43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275</v>
      </c>
      <c r="AT145" s="24" t="s">
        <v>155</v>
      </c>
      <c r="AU145" s="24" t="s">
        <v>80</v>
      </c>
      <c r="AY145" s="24" t="s">
        <v>152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80</v>
      </c>
      <c r="BK145" s="232">
        <f>ROUND(I145*H145,2)</f>
        <v>0</v>
      </c>
      <c r="BL145" s="24" t="s">
        <v>275</v>
      </c>
      <c r="BM145" s="24" t="s">
        <v>2062</v>
      </c>
    </row>
    <row r="146" spans="2:65" s="1" customFormat="1" ht="16.5" customHeight="1">
      <c r="B146" s="46"/>
      <c r="C146" s="279" t="s">
        <v>412</v>
      </c>
      <c r="D146" s="279" t="s">
        <v>177</v>
      </c>
      <c r="E146" s="280" t="s">
        <v>2063</v>
      </c>
      <c r="F146" s="281" t="s">
        <v>2064</v>
      </c>
      <c r="G146" s="282" t="s">
        <v>804</v>
      </c>
      <c r="H146" s="283">
        <v>4</v>
      </c>
      <c r="I146" s="284"/>
      <c r="J146" s="285">
        <f>ROUND(I146*H146,2)</f>
        <v>0</v>
      </c>
      <c r="K146" s="281" t="s">
        <v>21</v>
      </c>
      <c r="L146" s="286"/>
      <c r="M146" s="287" t="s">
        <v>21</v>
      </c>
      <c r="N146" s="288" t="s">
        <v>43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431</v>
      </c>
      <c r="AT146" s="24" t="s">
        <v>177</v>
      </c>
      <c r="AU146" s="24" t="s">
        <v>80</v>
      </c>
      <c r="AY146" s="24" t="s">
        <v>152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80</v>
      </c>
      <c r="BK146" s="232">
        <f>ROUND(I146*H146,2)</f>
        <v>0</v>
      </c>
      <c r="BL146" s="24" t="s">
        <v>275</v>
      </c>
      <c r="BM146" s="24" t="s">
        <v>2065</v>
      </c>
    </row>
    <row r="147" spans="2:65" s="1" customFormat="1" ht="16.5" customHeight="1">
      <c r="B147" s="46"/>
      <c r="C147" s="221" t="s">
        <v>680</v>
      </c>
      <c r="D147" s="221" t="s">
        <v>155</v>
      </c>
      <c r="E147" s="222" t="s">
        <v>2066</v>
      </c>
      <c r="F147" s="223" t="s">
        <v>2067</v>
      </c>
      <c r="G147" s="224" t="s">
        <v>804</v>
      </c>
      <c r="H147" s="225">
        <v>3</v>
      </c>
      <c r="I147" s="226"/>
      <c r="J147" s="227">
        <f>ROUND(I147*H147,2)</f>
        <v>0</v>
      </c>
      <c r="K147" s="223" t="s">
        <v>21</v>
      </c>
      <c r="L147" s="72"/>
      <c r="M147" s="228" t="s">
        <v>21</v>
      </c>
      <c r="N147" s="229" t="s">
        <v>43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275</v>
      </c>
      <c r="AT147" s="24" t="s">
        <v>155</v>
      </c>
      <c r="AU147" s="24" t="s">
        <v>80</v>
      </c>
      <c r="AY147" s="24" t="s">
        <v>152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80</v>
      </c>
      <c r="BK147" s="232">
        <f>ROUND(I147*H147,2)</f>
        <v>0</v>
      </c>
      <c r="BL147" s="24" t="s">
        <v>275</v>
      </c>
      <c r="BM147" s="24" t="s">
        <v>2068</v>
      </c>
    </row>
    <row r="148" spans="2:65" s="1" customFormat="1" ht="16.5" customHeight="1">
      <c r="B148" s="46"/>
      <c r="C148" s="279" t="s">
        <v>685</v>
      </c>
      <c r="D148" s="279" t="s">
        <v>177</v>
      </c>
      <c r="E148" s="280" t="s">
        <v>2069</v>
      </c>
      <c r="F148" s="281" t="s">
        <v>2070</v>
      </c>
      <c r="G148" s="282" t="s">
        <v>804</v>
      </c>
      <c r="H148" s="283">
        <v>3</v>
      </c>
      <c r="I148" s="284"/>
      <c r="J148" s="285">
        <f>ROUND(I148*H148,2)</f>
        <v>0</v>
      </c>
      <c r="K148" s="281" t="s">
        <v>21</v>
      </c>
      <c r="L148" s="286"/>
      <c r="M148" s="287" t="s">
        <v>21</v>
      </c>
      <c r="N148" s="288" t="s">
        <v>43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431</v>
      </c>
      <c r="AT148" s="24" t="s">
        <v>177</v>
      </c>
      <c r="AU148" s="24" t="s">
        <v>80</v>
      </c>
      <c r="AY148" s="24" t="s">
        <v>152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80</v>
      </c>
      <c r="BK148" s="232">
        <f>ROUND(I148*H148,2)</f>
        <v>0</v>
      </c>
      <c r="BL148" s="24" t="s">
        <v>275</v>
      </c>
      <c r="BM148" s="24" t="s">
        <v>2071</v>
      </c>
    </row>
    <row r="149" spans="2:65" s="1" customFormat="1" ht="16.5" customHeight="1">
      <c r="B149" s="46"/>
      <c r="C149" s="221" t="s">
        <v>690</v>
      </c>
      <c r="D149" s="221" t="s">
        <v>155</v>
      </c>
      <c r="E149" s="222" t="s">
        <v>2072</v>
      </c>
      <c r="F149" s="223" t="s">
        <v>1900</v>
      </c>
      <c r="G149" s="224" t="s">
        <v>804</v>
      </c>
      <c r="H149" s="225">
        <v>1</v>
      </c>
      <c r="I149" s="226"/>
      <c r="J149" s="227">
        <f>ROUND(I149*H149,2)</f>
        <v>0</v>
      </c>
      <c r="K149" s="223" t="s">
        <v>21</v>
      </c>
      <c r="L149" s="72"/>
      <c r="M149" s="228" t="s">
        <v>21</v>
      </c>
      <c r="N149" s="229" t="s">
        <v>43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275</v>
      </c>
      <c r="AT149" s="24" t="s">
        <v>155</v>
      </c>
      <c r="AU149" s="24" t="s">
        <v>80</v>
      </c>
      <c r="AY149" s="24" t="s">
        <v>152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80</v>
      </c>
      <c r="BK149" s="232">
        <f>ROUND(I149*H149,2)</f>
        <v>0</v>
      </c>
      <c r="BL149" s="24" t="s">
        <v>275</v>
      </c>
      <c r="BM149" s="24" t="s">
        <v>2073</v>
      </c>
    </row>
    <row r="150" spans="2:65" s="1" customFormat="1" ht="16.5" customHeight="1">
      <c r="B150" s="46"/>
      <c r="C150" s="279" t="s">
        <v>695</v>
      </c>
      <c r="D150" s="279" t="s">
        <v>177</v>
      </c>
      <c r="E150" s="280" t="s">
        <v>2074</v>
      </c>
      <c r="F150" s="281" t="s">
        <v>1903</v>
      </c>
      <c r="G150" s="282" t="s">
        <v>804</v>
      </c>
      <c r="H150" s="283">
        <v>1</v>
      </c>
      <c r="I150" s="284"/>
      <c r="J150" s="285">
        <f>ROUND(I150*H150,2)</f>
        <v>0</v>
      </c>
      <c r="K150" s="281" t="s">
        <v>21</v>
      </c>
      <c r="L150" s="286"/>
      <c r="M150" s="287" t="s">
        <v>21</v>
      </c>
      <c r="N150" s="288" t="s">
        <v>43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431</v>
      </c>
      <c r="AT150" s="24" t="s">
        <v>177</v>
      </c>
      <c r="AU150" s="24" t="s">
        <v>80</v>
      </c>
      <c r="AY150" s="24" t="s">
        <v>152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80</v>
      </c>
      <c r="BK150" s="232">
        <f>ROUND(I150*H150,2)</f>
        <v>0</v>
      </c>
      <c r="BL150" s="24" t="s">
        <v>275</v>
      </c>
      <c r="BM150" s="24" t="s">
        <v>2075</v>
      </c>
    </row>
    <row r="151" spans="2:65" s="1" customFormat="1" ht="16.5" customHeight="1">
      <c r="B151" s="46"/>
      <c r="C151" s="221" t="s">
        <v>707</v>
      </c>
      <c r="D151" s="221" t="s">
        <v>155</v>
      </c>
      <c r="E151" s="222" t="s">
        <v>2076</v>
      </c>
      <c r="F151" s="223" t="s">
        <v>2077</v>
      </c>
      <c r="G151" s="224" t="s">
        <v>804</v>
      </c>
      <c r="H151" s="225">
        <v>2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43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275</v>
      </c>
      <c r="AT151" s="24" t="s">
        <v>155</v>
      </c>
      <c r="AU151" s="24" t="s">
        <v>80</v>
      </c>
      <c r="AY151" s="24" t="s">
        <v>152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80</v>
      </c>
      <c r="BK151" s="232">
        <f>ROUND(I151*H151,2)</f>
        <v>0</v>
      </c>
      <c r="BL151" s="24" t="s">
        <v>275</v>
      </c>
      <c r="BM151" s="24" t="s">
        <v>2078</v>
      </c>
    </row>
    <row r="152" spans="2:65" s="1" customFormat="1" ht="16.5" customHeight="1">
      <c r="B152" s="46"/>
      <c r="C152" s="279" t="s">
        <v>712</v>
      </c>
      <c r="D152" s="279" t="s">
        <v>177</v>
      </c>
      <c r="E152" s="280" t="s">
        <v>2079</v>
      </c>
      <c r="F152" s="281" t="s">
        <v>2080</v>
      </c>
      <c r="G152" s="282" t="s">
        <v>804</v>
      </c>
      <c r="H152" s="283">
        <v>2</v>
      </c>
      <c r="I152" s="284"/>
      <c r="J152" s="285">
        <f>ROUND(I152*H152,2)</f>
        <v>0</v>
      </c>
      <c r="K152" s="281" t="s">
        <v>21</v>
      </c>
      <c r="L152" s="286"/>
      <c r="M152" s="287" t="s">
        <v>21</v>
      </c>
      <c r="N152" s="288" t="s">
        <v>43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431</v>
      </c>
      <c r="AT152" s="24" t="s">
        <v>177</v>
      </c>
      <c r="AU152" s="24" t="s">
        <v>80</v>
      </c>
      <c r="AY152" s="24" t="s">
        <v>152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80</v>
      </c>
      <c r="BK152" s="232">
        <f>ROUND(I152*H152,2)</f>
        <v>0</v>
      </c>
      <c r="BL152" s="24" t="s">
        <v>275</v>
      </c>
      <c r="BM152" s="24" t="s">
        <v>2081</v>
      </c>
    </row>
    <row r="153" spans="2:65" s="1" customFormat="1" ht="16.5" customHeight="1">
      <c r="B153" s="46"/>
      <c r="C153" s="221" t="s">
        <v>719</v>
      </c>
      <c r="D153" s="221" t="s">
        <v>155</v>
      </c>
      <c r="E153" s="222" t="s">
        <v>2082</v>
      </c>
      <c r="F153" s="223" t="s">
        <v>2083</v>
      </c>
      <c r="G153" s="224" t="s">
        <v>804</v>
      </c>
      <c r="H153" s="225">
        <v>0.5</v>
      </c>
      <c r="I153" s="226"/>
      <c r="J153" s="227">
        <f>ROUND(I153*H153,2)</f>
        <v>0</v>
      </c>
      <c r="K153" s="223" t="s">
        <v>21</v>
      </c>
      <c r="L153" s="72"/>
      <c r="M153" s="228" t="s">
        <v>21</v>
      </c>
      <c r="N153" s="229" t="s">
        <v>43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275</v>
      </c>
      <c r="AT153" s="24" t="s">
        <v>155</v>
      </c>
      <c r="AU153" s="24" t="s">
        <v>80</v>
      </c>
      <c r="AY153" s="24" t="s">
        <v>152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80</v>
      </c>
      <c r="BK153" s="232">
        <f>ROUND(I153*H153,2)</f>
        <v>0</v>
      </c>
      <c r="BL153" s="24" t="s">
        <v>275</v>
      </c>
      <c r="BM153" s="24" t="s">
        <v>2084</v>
      </c>
    </row>
    <row r="154" spans="2:65" s="1" customFormat="1" ht="16.5" customHeight="1">
      <c r="B154" s="46"/>
      <c r="C154" s="279" t="s">
        <v>727</v>
      </c>
      <c r="D154" s="279" t="s">
        <v>177</v>
      </c>
      <c r="E154" s="280" t="s">
        <v>2085</v>
      </c>
      <c r="F154" s="281" t="s">
        <v>2086</v>
      </c>
      <c r="G154" s="282" t="s">
        <v>804</v>
      </c>
      <c r="H154" s="283">
        <v>0.5</v>
      </c>
      <c r="I154" s="284"/>
      <c r="J154" s="285">
        <f>ROUND(I154*H154,2)</f>
        <v>0</v>
      </c>
      <c r="K154" s="281" t="s">
        <v>21</v>
      </c>
      <c r="L154" s="286"/>
      <c r="M154" s="287" t="s">
        <v>21</v>
      </c>
      <c r="N154" s="288" t="s">
        <v>43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431</v>
      </c>
      <c r="AT154" s="24" t="s">
        <v>177</v>
      </c>
      <c r="AU154" s="24" t="s">
        <v>80</v>
      </c>
      <c r="AY154" s="24" t="s">
        <v>152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275</v>
      </c>
      <c r="BM154" s="24" t="s">
        <v>2087</v>
      </c>
    </row>
    <row r="155" spans="2:65" s="1" customFormat="1" ht="16.5" customHeight="1">
      <c r="B155" s="46"/>
      <c r="C155" s="221" t="s">
        <v>732</v>
      </c>
      <c r="D155" s="221" t="s">
        <v>155</v>
      </c>
      <c r="E155" s="222" t="s">
        <v>2088</v>
      </c>
      <c r="F155" s="223" t="s">
        <v>2089</v>
      </c>
      <c r="G155" s="224" t="s">
        <v>804</v>
      </c>
      <c r="H155" s="225">
        <v>12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43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275</v>
      </c>
      <c r="AT155" s="24" t="s">
        <v>155</v>
      </c>
      <c r="AU155" s="24" t="s">
        <v>80</v>
      </c>
      <c r="AY155" s="24" t="s">
        <v>152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80</v>
      </c>
      <c r="BK155" s="232">
        <f>ROUND(I155*H155,2)</f>
        <v>0</v>
      </c>
      <c r="BL155" s="24" t="s">
        <v>275</v>
      </c>
      <c r="BM155" s="24" t="s">
        <v>2090</v>
      </c>
    </row>
    <row r="156" spans="2:65" s="1" customFormat="1" ht="16.5" customHeight="1">
      <c r="B156" s="46"/>
      <c r="C156" s="279" t="s">
        <v>734</v>
      </c>
      <c r="D156" s="279" t="s">
        <v>177</v>
      </c>
      <c r="E156" s="280" t="s">
        <v>2091</v>
      </c>
      <c r="F156" s="281" t="s">
        <v>2092</v>
      </c>
      <c r="G156" s="282" t="s">
        <v>804</v>
      </c>
      <c r="H156" s="283">
        <v>12</v>
      </c>
      <c r="I156" s="284"/>
      <c r="J156" s="285">
        <f>ROUND(I156*H156,2)</f>
        <v>0</v>
      </c>
      <c r="K156" s="281" t="s">
        <v>21</v>
      </c>
      <c r="L156" s="286"/>
      <c r="M156" s="287" t="s">
        <v>21</v>
      </c>
      <c r="N156" s="288" t="s">
        <v>43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431</v>
      </c>
      <c r="AT156" s="24" t="s">
        <v>177</v>
      </c>
      <c r="AU156" s="24" t="s">
        <v>80</v>
      </c>
      <c r="AY156" s="24" t="s">
        <v>152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80</v>
      </c>
      <c r="BK156" s="232">
        <f>ROUND(I156*H156,2)</f>
        <v>0</v>
      </c>
      <c r="BL156" s="24" t="s">
        <v>275</v>
      </c>
      <c r="BM156" s="24" t="s">
        <v>2093</v>
      </c>
    </row>
    <row r="157" spans="2:65" s="1" customFormat="1" ht="16.5" customHeight="1">
      <c r="B157" s="46"/>
      <c r="C157" s="221" t="s">
        <v>738</v>
      </c>
      <c r="D157" s="221" t="s">
        <v>155</v>
      </c>
      <c r="E157" s="222" t="s">
        <v>2094</v>
      </c>
      <c r="F157" s="223" t="s">
        <v>2095</v>
      </c>
      <c r="G157" s="224" t="s">
        <v>804</v>
      </c>
      <c r="H157" s="225">
        <v>1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43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275</v>
      </c>
      <c r="AT157" s="24" t="s">
        <v>155</v>
      </c>
      <c r="AU157" s="24" t="s">
        <v>80</v>
      </c>
      <c r="AY157" s="24" t="s">
        <v>152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80</v>
      </c>
      <c r="BK157" s="232">
        <f>ROUND(I157*H157,2)</f>
        <v>0</v>
      </c>
      <c r="BL157" s="24" t="s">
        <v>275</v>
      </c>
      <c r="BM157" s="24" t="s">
        <v>2096</v>
      </c>
    </row>
    <row r="158" spans="2:65" s="1" customFormat="1" ht="16.5" customHeight="1">
      <c r="B158" s="46"/>
      <c r="C158" s="279" t="s">
        <v>744</v>
      </c>
      <c r="D158" s="279" t="s">
        <v>177</v>
      </c>
      <c r="E158" s="280" t="s">
        <v>2097</v>
      </c>
      <c r="F158" s="281" t="s">
        <v>2098</v>
      </c>
      <c r="G158" s="282" t="s">
        <v>804</v>
      </c>
      <c r="H158" s="283">
        <v>1</v>
      </c>
      <c r="I158" s="284"/>
      <c r="J158" s="285">
        <f>ROUND(I158*H158,2)</f>
        <v>0</v>
      </c>
      <c r="K158" s="281" t="s">
        <v>21</v>
      </c>
      <c r="L158" s="286"/>
      <c r="M158" s="287" t="s">
        <v>21</v>
      </c>
      <c r="N158" s="288" t="s">
        <v>43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431</v>
      </c>
      <c r="AT158" s="24" t="s">
        <v>177</v>
      </c>
      <c r="AU158" s="24" t="s">
        <v>80</v>
      </c>
      <c r="AY158" s="24" t="s">
        <v>152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80</v>
      </c>
      <c r="BK158" s="232">
        <f>ROUND(I158*H158,2)</f>
        <v>0</v>
      </c>
      <c r="BL158" s="24" t="s">
        <v>275</v>
      </c>
      <c r="BM158" s="24" t="s">
        <v>2099</v>
      </c>
    </row>
    <row r="159" spans="2:65" s="1" customFormat="1" ht="16.5" customHeight="1">
      <c r="B159" s="46"/>
      <c r="C159" s="221" t="s">
        <v>749</v>
      </c>
      <c r="D159" s="221" t="s">
        <v>155</v>
      </c>
      <c r="E159" s="222" t="s">
        <v>2100</v>
      </c>
      <c r="F159" s="223" t="s">
        <v>1906</v>
      </c>
      <c r="G159" s="224" t="s">
        <v>804</v>
      </c>
      <c r="H159" s="225">
        <v>1</v>
      </c>
      <c r="I159" s="226"/>
      <c r="J159" s="227">
        <f>ROUND(I159*H159,2)</f>
        <v>0</v>
      </c>
      <c r="K159" s="223" t="s">
        <v>21</v>
      </c>
      <c r="L159" s="72"/>
      <c r="M159" s="228" t="s">
        <v>21</v>
      </c>
      <c r="N159" s="229" t="s">
        <v>43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275</v>
      </c>
      <c r="AT159" s="24" t="s">
        <v>155</v>
      </c>
      <c r="AU159" s="24" t="s">
        <v>80</v>
      </c>
      <c r="AY159" s="24" t="s">
        <v>152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80</v>
      </c>
      <c r="BK159" s="232">
        <f>ROUND(I159*H159,2)</f>
        <v>0</v>
      </c>
      <c r="BL159" s="24" t="s">
        <v>275</v>
      </c>
      <c r="BM159" s="24" t="s">
        <v>2101</v>
      </c>
    </row>
    <row r="160" spans="2:65" s="1" customFormat="1" ht="16.5" customHeight="1">
      <c r="B160" s="46"/>
      <c r="C160" s="279" t="s">
        <v>754</v>
      </c>
      <c r="D160" s="279" t="s">
        <v>177</v>
      </c>
      <c r="E160" s="280" t="s">
        <v>2102</v>
      </c>
      <c r="F160" s="281" t="s">
        <v>1909</v>
      </c>
      <c r="G160" s="282" t="s">
        <v>804</v>
      </c>
      <c r="H160" s="283">
        <v>1</v>
      </c>
      <c r="I160" s="284"/>
      <c r="J160" s="285">
        <f>ROUND(I160*H160,2)</f>
        <v>0</v>
      </c>
      <c r="K160" s="281" t="s">
        <v>21</v>
      </c>
      <c r="L160" s="286"/>
      <c r="M160" s="287" t="s">
        <v>21</v>
      </c>
      <c r="N160" s="288" t="s">
        <v>43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431</v>
      </c>
      <c r="AT160" s="24" t="s">
        <v>177</v>
      </c>
      <c r="AU160" s="24" t="s">
        <v>80</v>
      </c>
      <c r="AY160" s="24" t="s">
        <v>152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80</v>
      </c>
      <c r="BK160" s="232">
        <f>ROUND(I160*H160,2)</f>
        <v>0</v>
      </c>
      <c r="BL160" s="24" t="s">
        <v>275</v>
      </c>
      <c r="BM160" s="24" t="s">
        <v>2103</v>
      </c>
    </row>
    <row r="161" spans="2:65" s="1" customFormat="1" ht="16.5" customHeight="1">
      <c r="B161" s="46"/>
      <c r="C161" s="221" t="s">
        <v>761</v>
      </c>
      <c r="D161" s="221" t="s">
        <v>155</v>
      </c>
      <c r="E161" s="222" t="s">
        <v>2104</v>
      </c>
      <c r="F161" s="223" t="s">
        <v>2105</v>
      </c>
      <c r="G161" s="224" t="s">
        <v>804</v>
      </c>
      <c r="H161" s="225">
        <v>3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43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275</v>
      </c>
      <c r="AT161" s="24" t="s">
        <v>155</v>
      </c>
      <c r="AU161" s="24" t="s">
        <v>80</v>
      </c>
      <c r="AY161" s="24" t="s">
        <v>152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80</v>
      </c>
      <c r="BK161" s="232">
        <f>ROUND(I161*H161,2)</f>
        <v>0</v>
      </c>
      <c r="BL161" s="24" t="s">
        <v>275</v>
      </c>
      <c r="BM161" s="24" t="s">
        <v>2106</v>
      </c>
    </row>
    <row r="162" spans="2:65" s="1" customFormat="1" ht="16.5" customHeight="1">
      <c r="B162" s="46"/>
      <c r="C162" s="279" t="s">
        <v>768</v>
      </c>
      <c r="D162" s="279" t="s">
        <v>177</v>
      </c>
      <c r="E162" s="280" t="s">
        <v>2107</v>
      </c>
      <c r="F162" s="281" t="s">
        <v>2108</v>
      </c>
      <c r="G162" s="282" t="s">
        <v>804</v>
      </c>
      <c r="H162" s="283">
        <v>3</v>
      </c>
      <c r="I162" s="284"/>
      <c r="J162" s="285">
        <f>ROUND(I162*H162,2)</f>
        <v>0</v>
      </c>
      <c r="K162" s="281" t="s">
        <v>21</v>
      </c>
      <c r="L162" s="286"/>
      <c r="M162" s="287" t="s">
        <v>21</v>
      </c>
      <c r="N162" s="288" t="s">
        <v>43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431</v>
      </c>
      <c r="AT162" s="24" t="s">
        <v>177</v>
      </c>
      <c r="AU162" s="24" t="s">
        <v>80</v>
      </c>
      <c r="AY162" s="24" t="s">
        <v>152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80</v>
      </c>
      <c r="BK162" s="232">
        <f>ROUND(I162*H162,2)</f>
        <v>0</v>
      </c>
      <c r="BL162" s="24" t="s">
        <v>275</v>
      </c>
      <c r="BM162" s="24" t="s">
        <v>2109</v>
      </c>
    </row>
    <row r="163" spans="2:65" s="1" customFormat="1" ht="16.5" customHeight="1">
      <c r="B163" s="46"/>
      <c r="C163" s="221" t="s">
        <v>775</v>
      </c>
      <c r="D163" s="221" t="s">
        <v>155</v>
      </c>
      <c r="E163" s="222" t="s">
        <v>2110</v>
      </c>
      <c r="F163" s="223" t="s">
        <v>1990</v>
      </c>
      <c r="G163" s="224" t="s">
        <v>804</v>
      </c>
      <c r="H163" s="225">
        <v>1</v>
      </c>
      <c r="I163" s="226"/>
      <c r="J163" s="227">
        <f>ROUND(I163*H163,2)</f>
        <v>0</v>
      </c>
      <c r="K163" s="223" t="s">
        <v>21</v>
      </c>
      <c r="L163" s="72"/>
      <c r="M163" s="228" t="s">
        <v>21</v>
      </c>
      <c r="N163" s="229" t="s">
        <v>43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275</v>
      </c>
      <c r="AT163" s="24" t="s">
        <v>155</v>
      </c>
      <c r="AU163" s="24" t="s">
        <v>80</v>
      </c>
      <c r="AY163" s="24" t="s">
        <v>152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80</v>
      </c>
      <c r="BK163" s="232">
        <f>ROUND(I163*H163,2)</f>
        <v>0</v>
      </c>
      <c r="BL163" s="24" t="s">
        <v>275</v>
      </c>
      <c r="BM163" s="24" t="s">
        <v>2111</v>
      </c>
    </row>
    <row r="164" spans="2:65" s="1" customFormat="1" ht="16.5" customHeight="1">
      <c r="B164" s="46"/>
      <c r="C164" s="279" t="s">
        <v>785</v>
      </c>
      <c r="D164" s="279" t="s">
        <v>177</v>
      </c>
      <c r="E164" s="280" t="s">
        <v>2112</v>
      </c>
      <c r="F164" s="281" t="s">
        <v>1993</v>
      </c>
      <c r="G164" s="282" t="s">
        <v>804</v>
      </c>
      <c r="H164" s="283">
        <v>1</v>
      </c>
      <c r="I164" s="284"/>
      <c r="J164" s="285">
        <f>ROUND(I164*H164,2)</f>
        <v>0</v>
      </c>
      <c r="K164" s="281" t="s">
        <v>21</v>
      </c>
      <c r="L164" s="286"/>
      <c r="M164" s="287" t="s">
        <v>21</v>
      </c>
      <c r="N164" s="288" t="s">
        <v>43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431</v>
      </c>
      <c r="AT164" s="24" t="s">
        <v>177</v>
      </c>
      <c r="AU164" s="24" t="s">
        <v>80</v>
      </c>
      <c r="AY164" s="24" t="s">
        <v>152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80</v>
      </c>
      <c r="BK164" s="232">
        <f>ROUND(I164*H164,2)</f>
        <v>0</v>
      </c>
      <c r="BL164" s="24" t="s">
        <v>275</v>
      </c>
      <c r="BM164" s="24" t="s">
        <v>2113</v>
      </c>
    </row>
    <row r="165" spans="2:65" s="1" customFormat="1" ht="16.5" customHeight="1">
      <c r="B165" s="46"/>
      <c r="C165" s="221" t="s">
        <v>791</v>
      </c>
      <c r="D165" s="221" t="s">
        <v>155</v>
      </c>
      <c r="E165" s="222" t="s">
        <v>2114</v>
      </c>
      <c r="F165" s="223" t="s">
        <v>2115</v>
      </c>
      <c r="G165" s="224" t="s">
        <v>804</v>
      </c>
      <c r="H165" s="225">
        <v>2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43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275</v>
      </c>
      <c r="AT165" s="24" t="s">
        <v>155</v>
      </c>
      <c r="AU165" s="24" t="s">
        <v>80</v>
      </c>
      <c r="AY165" s="24" t="s">
        <v>152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80</v>
      </c>
      <c r="BK165" s="232">
        <f>ROUND(I165*H165,2)</f>
        <v>0</v>
      </c>
      <c r="BL165" s="24" t="s">
        <v>275</v>
      </c>
      <c r="BM165" s="24" t="s">
        <v>2116</v>
      </c>
    </row>
    <row r="166" spans="2:65" s="1" customFormat="1" ht="16.5" customHeight="1">
      <c r="B166" s="46"/>
      <c r="C166" s="279" t="s">
        <v>795</v>
      </c>
      <c r="D166" s="279" t="s">
        <v>177</v>
      </c>
      <c r="E166" s="280" t="s">
        <v>2117</v>
      </c>
      <c r="F166" s="281" t="s">
        <v>2118</v>
      </c>
      <c r="G166" s="282" t="s">
        <v>804</v>
      </c>
      <c r="H166" s="283">
        <v>2</v>
      </c>
      <c r="I166" s="284"/>
      <c r="J166" s="285">
        <f>ROUND(I166*H166,2)</f>
        <v>0</v>
      </c>
      <c r="K166" s="281" t="s">
        <v>21</v>
      </c>
      <c r="L166" s="286"/>
      <c r="M166" s="287" t="s">
        <v>21</v>
      </c>
      <c r="N166" s="288" t="s">
        <v>43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431</v>
      </c>
      <c r="AT166" s="24" t="s">
        <v>177</v>
      </c>
      <c r="AU166" s="24" t="s">
        <v>80</v>
      </c>
      <c r="AY166" s="24" t="s">
        <v>152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80</v>
      </c>
      <c r="BK166" s="232">
        <f>ROUND(I166*H166,2)</f>
        <v>0</v>
      </c>
      <c r="BL166" s="24" t="s">
        <v>275</v>
      </c>
      <c r="BM166" s="24" t="s">
        <v>2119</v>
      </c>
    </row>
    <row r="167" spans="2:65" s="1" customFormat="1" ht="16.5" customHeight="1">
      <c r="B167" s="46"/>
      <c r="C167" s="221" t="s">
        <v>801</v>
      </c>
      <c r="D167" s="221" t="s">
        <v>155</v>
      </c>
      <c r="E167" s="222" t="s">
        <v>2120</v>
      </c>
      <c r="F167" s="223" t="s">
        <v>1996</v>
      </c>
      <c r="G167" s="224" t="s">
        <v>804</v>
      </c>
      <c r="H167" s="225">
        <v>1</v>
      </c>
      <c r="I167" s="226"/>
      <c r="J167" s="227">
        <f>ROUND(I167*H167,2)</f>
        <v>0</v>
      </c>
      <c r="K167" s="223" t="s">
        <v>21</v>
      </c>
      <c r="L167" s="72"/>
      <c r="M167" s="228" t="s">
        <v>21</v>
      </c>
      <c r="N167" s="229" t="s">
        <v>43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275</v>
      </c>
      <c r="AT167" s="24" t="s">
        <v>155</v>
      </c>
      <c r="AU167" s="24" t="s">
        <v>80</v>
      </c>
      <c r="AY167" s="24" t="s">
        <v>152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80</v>
      </c>
      <c r="BK167" s="232">
        <f>ROUND(I167*H167,2)</f>
        <v>0</v>
      </c>
      <c r="BL167" s="24" t="s">
        <v>275</v>
      </c>
      <c r="BM167" s="24" t="s">
        <v>2121</v>
      </c>
    </row>
    <row r="168" spans="2:65" s="1" customFormat="1" ht="16.5" customHeight="1">
      <c r="B168" s="46"/>
      <c r="C168" s="279" t="s">
        <v>807</v>
      </c>
      <c r="D168" s="279" t="s">
        <v>177</v>
      </c>
      <c r="E168" s="280" t="s">
        <v>2122</v>
      </c>
      <c r="F168" s="281" t="s">
        <v>1999</v>
      </c>
      <c r="G168" s="282" t="s">
        <v>804</v>
      </c>
      <c r="H168" s="283">
        <v>1</v>
      </c>
      <c r="I168" s="284"/>
      <c r="J168" s="285">
        <f>ROUND(I168*H168,2)</f>
        <v>0</v>
      </c>
      <c r="K168" s="281" t="s">
        <v>21</v>
      </c>
      <c r="L168" s="286"/>
      <c r="M168" s="287" t="s">
        <v>21</v>
      </c>
      <c r="N168" s="288" t="s">
        <v>43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431</v>
      </c>
      <c r="AT168" s="24" t="s">
        <v>177</v>
      </c>
      <c r="AU168" s="24" t="s">
        <v>80</v>
      </c>
      <c r="AY168" s="24" t="s">
        <v>152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80</v>
      </c>
      <c r="BK168" s="232">
        <f>ROUND(I168*H168,2)</f>
        <v>0</v>
      </c>
      <c r="BL168" s="24" t="s">
        <v>275</v>
      </c>
      <c r="BM168" s="24" t="s">
        <v>2123</v>
      </c>
    </row>
    <row r="169" spans="2:65" s="1" customFormat="1" ht="16.5" customHeight="1">
      <c r="B169" s="46"/>
      <c r="C169" s="221" t="s">
        <v>811</v>
      </c>
      <c r="D169" s="221" t="s">
        <v>155</v>
      </c>
      <c r="E169" s="222" t="s">
        <v>2124</v>
      </c>
      <c r="F169" s="223" t="s">
        <v>2125</v>
      </c>
      <c r="G169" s="224" t="s">
        <v>804</v>
      </c>
      <c r="H169" s="225">
        <v>1</v>
      </c>
      <c r="I169" s="226"/>
      <c r="J169" s="227">
        <f>ROUND(I169*H169,2)</f>
        <v>0</v>
      </c>
      <c r="K169" s="223" t="s">
        <v>21</v>
      </c>
      <c r="L169" s="72"/>
      <c r="M169" s="228" t="s">
        <v>21</v>
      </c>
      <c r="N169" s="229" t="s">
        <v>43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275</v>
      </c>
      <c r="AT169" s="24" t="s">
        <v>155</v>
      </c>
      <c r="AU169" s="24" t="s">
        <v>80</v>
      </c>
      <c r="AY169" s="24" t="s">
        <v>152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80</v>
      </c>
      <c r="BK169" s="232">
        <f>ROUND(I169*H169,2)</f>
        <v>0</v>
      </c>
      <c r="BL169" s="24" t="s">
        <v>275</v>
      </c>
      <c r="BM169" s="24" t="s">
        <v>2126</v>
      </c>
    </row>
    <row r="170" spans="2:65" s="1" customFormat="1" ht="16.5" customHeight="1">
      <c r="B170" s="46"/>
      <c r="C170" s="279" t="s">
        <v>815</v>
      </c>
      <c r="D170" s="279" t="s">
        <v>177</v>
      </c>
      <c r="E170" s="280" t="s">
        <v>2127</v>
      </c>
      <c r="F170" s="281" t="s">
        <v>2128</v>
      </c>
      <c r="G170" s="282" t="s">
        <v>804</v>
      </c>
      <c r="H170" s="283">
        <v>1</v>
      </c>
      <c r="I170" s="284"/>
      <c r="J170" s="285">
        <f>ROUND(I170*H170,2)</f>
        <v>0</v>
      </c>
      <c r="K170" s="281" t="s">
        <v>21</v>
      </c>
      <c r="L170" s="286"/>
      <c r="M170" s="287" t="s">
        <v>21</v>
      </c>
      <c r="N170" s="288" t="s">
        <v>43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431</v>
      </c>
      <c r="AT170" s="24" t="s">
        <v>177</v>
      </c>
      <c r="AU170" s="24" t="s">
        <v>80</v>
      </c>
      <c r="AY170" s="24" t="s">
        <v>152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80</v>
      </c>
      <c r="BK170" s="232">
        <f>ROUND(I170*H170,2)</f>
        <v>0</v>
      </c>
      <c r="BL170" s="24" t="s">
        <v>275</v>
      </c>
      <c r="BM170" s="24" t="s">
        <v>2129</v>
      </c>
    </row>
    <row r="171" spans="2:65" s="1" customFormat="1" ht="16.5" customHeight="1">
      <c r="B171" s="46"/>
      <c r="C171" s="221" t="s">
        <v>822</v>
      </c>
      <c r="D171" s="221" t="s">
        <v>155</v>
      </c>
      <c r="E171" s="222" t="s">
        <v>2130</v>
      </c>
      <c r="F171" s="223" t="s">
        <v>2131</v>
      </c>
      <c r="G171" s="224" t="s">
        <v>804</v>
      </c>
      <c r="H171" s="225">
        <v>2</v>
      </c>
      <c r="I171" s="226"/>
      <c r="J171" s="227">
        <f>ROUND(I171*H171,2)</f>
        <v>0</v>
      </c>
      <c r="K171" s="223" t="s">
        <v>21</v>
      </c>
      <c r="L171" s="72"/>
      <c r="M171" s="228" t="s">
        <v>21</v>
      </c>
      <c r="N171" s="229" t="s">
        <v>43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275</v>
      </c>
      <c r="AT171" s="24" t="s">
        <v>155</v>
      </c>
      <c r="AU171" s="24" t="s">
        <v>80</v>
      </c>
      <c r="AY171" s="24" t="s">
        <v>152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80</v>
      </c>
      <c r="BK171" s="232">
        <f>ROUND(I171*H171,2)</f>
        <v>0</v>
      </c>
      <c r="BL171" s="24" t="s">
        <v>275</v>
      </c>
      <c r="BM171" s="24" t="s">
        <v>2132</v>
      </c>
    </row>
    <row r="172" spans="2:65" s="1" customFormat="1" ht="16.5" customHeight="1">
      <c r="B172" s="46"/>
      <c r="C172" s="279" t="s">
        <v>831</v>
      </c>
      <c r="D172" s="279" t="s">
        <v>177</v>
      </c>
      <c r="E172" s="280" t="s">
        <v>2133</v>
      </c>
      <c r="F172" s="281" t="s">
        <v>2134</v>
      </c>
      <c r="G172" s="282" t="s">
        <v>804</v>
      </c>
      <c r="H172" s="283">
        <v>2</v>
      </c>
      <c r="I172" s="284"/>
      <c r="J172" s="285">
        <f>ROUND(I172*H172,2)</f>
        <v>0</v>
      </c>
      <c r="K172" s="281" t="s">
        <v>21</v>
      </c>
      <c r="L172" s="286"/>
      <c r="M172" s="287" t="s">
        <v>21</v>
      </c>
      <c r="N172" s="288" t="s">
        <v>43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431</v>
      </c>
      <c r="AT172" s="24" t="s">
        <v>177</v>
      </c>
      <c r="AU172" s="24" t="s">
        <v>80</v>
      </c>
      <c r="AY172" s="24" t="s">
        <v>152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80</v>
      </c>
      <c r="BK172" s="232">
        <f>ROUND(I172*H172,2)</f>
        <v>0</v>
      </c>
      <c r="BL172" s="24" t="s">
        <v>275</v>
      </c>
      <c r="BM172" s="24" t="s">
        <v>2135</v>
      </c>
    </row>
    <row r="173" spans="2:65" s="1" customFormat="1" ht="16.5" customHeight="1">
      <c r="B173" s="46"/>
      <c r="C173" s="221" t="s">
        <v>839</v>
      </c>
      <c r="D173" s="221" t="s">
        <v>155</v>
      </c>
      <c r="E173" s="222" t="s">
        <v>2136</v>
      </c>
      <c r="F173" s="223" t="s">
        <v>2137</v>
      </c>
      <c r="G173" s="224" t="s">
        <v>804</v>
      </c>
      <c r="H173" s="225">
        <v>1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43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275</v>
      </c>
      <c r="AT173" s="24" t="s">
        <v>155</v>
      </c>
      <c r="AU173" s="24" t="s">
        <v>80</v>
      </c>
      <c r="AY173" s="24" t="s">
        <v>152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80</v>
      </c>
      <c r="BK173" s="232">
        <f>ROUND(I173*H173,2)</f>
        <v>0</v>
      </c>
      <c r="BL173" s="24" t="s">
        <v>275</v>
      </c>
      <c r="BM173" s="24" t="s">
        <v>2138</v>
      </c>
    </row>
    <row r="174" spans="2:65" s="1" customFormat="1" ht="16.5" customHeight="1">
      <c r="B174" s="46"/>
      <c r="C174" s="279" t="s">
        <v>845</v>
      </c>
      <c r="D174" s="279" t="s">
        <v>177</v>
      </c>
      <c r="E174" s="280" t="s">
        <v>2139</v>
      </c>
      <c r="F174" s="281" t="s">
        <v>2140</v>
      </c>
      <c r="G174" s="282" t="s">
        <v>804</v>
      </c>
      <c r="H174" s="283">
        <v>1</v>
      </c>
      <c r="I174" s="284"/>
      <c r="J174" s="285">
        <f>ROUND(I174*H174,2)</f>
        <v>0</v>
      </c>
      <c r="K174" s="281" t="s">
        <v>21</v>
      </c>
      <c r="L174" s="286"/>
      <c r="M174" s="287" t="s">
        <v>21</v>
      </c>
      <c r="N174" s="288" t="s">
        <v>43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431</v>
      </c>
      <c r="AT174" s="24" t="s">
        <v>177</v>
      </c>
      <c r="AU174" s="24" t="s">
        <v>80</v>
      </c>
      <c r="AY174" s="24" t="s">
        <v>152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80</v>
      </c>
      <c r="BK174" s="232">
        <f>ROUND(I174*H174,2)</f>
        <v>0</v>
      </c>
      <c r="BL174" s="24" t="s">
        <v>275</v>
      </c>
      <c r="BM174" s="24" t="s">
        <v>2141</v>
      </c>
    </row>
    <row r="175" spans="2:65" s="1" customFormat="1" ht="16.5" customHeight="1">
      <c r="B175" s="46"/>
      <c r="C175" s="221" t="s">
        <v>850</v>
      </c>
      <c r="D175" s="221" t="s">
        <v>155</v>
      </c>
      <c r="E175" s="222" t="s">
        <v>2142</v>
      </c>
      <c r="F175" s="223" t="s">
        <v>2143</v>
      </c>
      <c r="G175" s="224" t="s">
        <v>804</v>
      </c>
      <c r="H175" s="225">
        <v>1</v>
      </c>
      <c r="I175" s="226"/>
      <c r="J175" s="227">
        <f>ROUND(I175*H175,2)</f>
        <v>0</v>
      </c>
      <c r="K175" s="223" t="s">
        <v>21</v>
      </c>
      <c r="L175" s="72"/>
      <c r="M175" s="228" t="s">
        <v>21</v>
      </c>
      <c r="N175" s="229" t="s">
        <v>43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275</v>
      </c>
      <c r="AT175" s="24" t="s">
        <v>155</v>
      </c>
      <c r="AU175" s="24" t="s">
        <v>80</v>
      </c>
      <c r="AY175" s="24" t="s">
        <v>152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80</v>
      </c>
      <c r="BK175" s="232">
        <f>ROUND(I175*H175,2)</f>
        <v>0</v>
      </c>
      <c r="BL175" s="24" t="s">
        <v>275</v>
      </c>
      <c r="BM175" s="24" t="s">
        <v>2144</v>
      </c>
    </row>
    <row r="176" spans="2:65" s="1" customFormat="1" ht="16.5" customHeight="1">
      <c r="B176" s="46"/>
      <c r="C176" s="279" t="s">
        <v>437</v>
      </c>
      <c r="D176" s="279" t="s">
        <v>177</v>
      </c>
      <c r="E176" s="280" t="s">
        <v>2145</v>
      </c>
      <c r="F176" s="281" t="s">
        <v>2146</v>
      </c>
      <c r="G176" s="282" t="s">
        <v>804</v>
      </c>
      <c r="H176" s="283">
        <v>1</v>
      </c>
      <c r="I176" s="284"/>
      <c r="J176" s="285">
        <f>ROUND(I176*H176,2)</f>
        <v>0</v>
      </c>
      <c r="K176" s="281" t="s">
        <v>21</v>
      </c>
      <c r="L176" s="286"/>
      <c r="M176" s="287" t="s">
        <v>21</v>
      </c>
      <c r="N176" s="288" t="s">
        <v>43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431</v>
      </c>
      <c r="AT176" s="24" t="s">
        <v>177</v>
      </c>
      <c r="AU176" s="24" t="s">
        <v>80</v>
      </c>
      <c r="AY176" s="24" t="s">
        <v>152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80</v>
      </c>
      <c r="BK176" s="232">
        <f>ROUND(I176*H176,2)</f>
        <v>0</v>
      </c>
      <c r="BL176" s="24" t="s">
        <v>275</v>
      </c>
      <c r="BM176" s="24" t="s">
        <v>2147</v>
      </c>
    </row>
    <row r="177" spans="2:65" s="1" customFormat="1" ht="16.5" customHeight="1">
      <c r="B177" s="46"/>
      <c r="C177" s="221" t="s">
        <v>446</v>
      </c>
      <c r="D177" s="221" t="s">
        <v>155</v>
      </c>
      <c r="E177" s="222" t="s">
        <v>2148</v>
      </c>
      <c r="F177" s="223" t="s">
        <v>2002</v>
      </c>
      <c r="G177" s="224" t="s">
        <v>804</v>
      </c>
      <c r="H177" s="225">
        <v>3</v>
      </c>
      <c r="I177" s="226"/>
      <c r="J177" s="227">
        <f>ROUND(I177*H177,2)</f>
        <v>0</v>
      </c>
      <c r="K177" s="223" t="s">
        <v>21</v>
      </c>
      <c r="L177" s="72"/>
      <c r="M177" s="228" t="s">
        <v>21</v>
      </c>
      <c r="N177" s="229" t="s">
        <v>43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275</v>
      </c>
      <c r="AT177" s="24" t="s">
        <v>155</v>
      </c>
      <c r="AU177" s="24" t="s">
        <v>80</v>
      </c>
      <c r="AY177" s="24" t="s">
        <v>152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80</v>
      </c>
      <c r="BK177" s="232">
        <f>ROUND(I177*H177,2)</f>
        <v>0</v>
      </c>
      <c r="BL177" s="24" t="s">
        <v>275</v>
      </c>
      <c r="BM177" s="24" t="s">
        <v>2149</v>
      </c>
    </row>
    <row r="178" spans="2:65" s="1" customFormat="1" ht="16.5" customHeight="1">
      <c r="B178" s="46"/>
      <c r="C178" s="279" t="s">
        <v>465</v>
      </c>
      <c r="D178" s="279" t="s">
        <v>177</v>
      </c>
      <c r="E178" s="280" t="s">
        <v>2150</v>
      </c>
      <c r="F178" s="281" t="s">
        <v>2005</v>
      </c>
      <c r="G178" s="282" t="s">
        <v>804</v>
      </c>
      <c r="H178" s="283">
        <v>3</v>
      </c>
      <c r="I178" s="284"/>
      <c r="J178" s="285">
        <f>ROUND(I178*H178,2)</f>
        <v>0</v>
      </c>
      <c r="K178" s="281" t="s">
        <v>21</v>
      </c>
      <c r="L178" s="286"/>
      <c r="M178" s="287" t="s">
        <v>21</v>
      </c>
      <c r="N178" s="288" t="s">
        <v>43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431</v>
      </c>
      <c r="AT178" s="24" t="s">
        <v>177</v>
      </c>
      <c r="AU178" s="24" t="s">
        <v>80</v>
      </c>
      <c r="AY178" s="24" t="s">
        <v>152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80</v>
      </c>
      <c r="BK178" s="232">
        <f>ROUND(I178*H178,2)</f>
        <v>0</v>
      </c>
      <c r="BL178" s="24" t="s">
        <v>275</v>
      </c>
      <c r="BM178" s="24" t="s">
        <v>2151</v>
      </c>
    </row>
    <row r="179" spans="2:65" s="1" customFormat="1" ht="16.5" customHeight="1">
      <c r="B179" s="46"/>
      <c r="C179" s="221" t="s">
        <v>871</v>
      </c>
      <c r="D179" s="221" t="s">
        <v>155</v>
      </c>
      <c r="E179" s="222" t="s">
        <v>2152</v>
      </c>
      <c r="F179" s="223" t="s">
        <v>2008</v>
      </c>
      <c r="G179" s="224" t="s">
        <v>804</v>
      </c>
      <c r="H179" s="225">
        <v>1</v>
      </c>
      <c r="I179" s="226"/>
      <c r="J179" s="227">
        <f>ROUND(I179*H179,2)</f>
        <v>0</v>
      </c>
      <c r="K179" s="223" t="s">
        <v>21</v>
      </c>
      <c r="L179" s="72"/>
      <c r="M179" s="228" t="s">
        <v>21</v>
      </c>
      <c r="N179" s="229" t="s">
        <v>43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275</v>
      </c>
      <c r="AT179" s="24" t="s">
        <v>155</v>
      </c>
      <c r="AU179" s="24" t="s">
        <v>80</v>
      </c>
      <c r="AY179" s="24" t="s">
        <v>152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80</v>
      </c>
      <c r="BK179" s="232">
        <f>ROUND(I179*H179,2)</f>
        <v>0</v>
      </c>
      <c r="BL179" s="24" t="s">
        <v>275</v>
      </c>
      <c r="BM179" s="24" t="s">
        <v>2153</v>
      </c>
    </row>
    <row r="180" spans="2:65" s="1" customFormat="1" ht="16.5" customHeight="1">
      <c r="B180" s="46"/>
      <c r="C180" s="279" t="s">
        <v>876</v>
      </c>
      <c r="D180" s="279" t="s">
        <v>177</v>
      </c>
      <c r="E180" s="280" t="s">
        <v>2154</v>
      </c>
      <c r="F180" s="281" t="s">
        <v>2011</v>
      </c>
      <c r="G180" s="282" t="s">
        <v>804</v>
      </c>
      <c r="H180" s="283">
        <v>1</v>
      </c>
      <c r="I180" s="284"/>
      <c r="J180" s="285">
        <f>ROUND(I180*H180,2)</f>
        <v>0</v>
      </c>
      <c r="K180" s="281" t="s">
        <v>21</v>
      </c>
      <c r="L180" s="286"/>
      <c r="M180" s="287" t="s">
        <v>21</v>
      </c>
      <c r="N180" s="288" t="s">
        <v>43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431</v>
      </c>
      <c r="AT180" s="24" t="s">
        <v>177</v>
      </c>
      <c r="AU180" s="24" t="s">
        <v>80</v>
      </c>
      <c r="AY180" s="24" t="s">
        <v>152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80</v>
      </c>
      <c r="BK180" s="232">
        <f>ROUND(I180*H180,2)</f>
        <v>0</v>
      </c>
      <c r="BL180" s="24" t="s">
        <v>275</v>
      </c>
      <c r="BM180" s="24" t="s">
        <v>2155</v>
      </c>
    </row>
    <row r="181" spans="2:65" s="1" customFormat="1" ht="16.5" customHeight="1">
      <c r="B181" s="46"/>
      <c r="C181" s="221" t="s">
        <v>880</v>
      </c>
      <c r="D181" s="221" t="s">
        <v>155</v>
      </c>
      <c r="E181" s="222" t="s">
        <v>2156</v>
      </c>
      <c r="F181" s="223" t="s">
        <v>1948</v>
      </c>
      <c r="G181" s="224" t="s">
        <v>804</v>
      </c>
      <c r="H181" s="225">
        <v>3</v>
      </c>
      <c r="I181" s="226"/>
      <c r="J181" s="227">
        <f>ROUND(I181*H181,2)</f>
        <v>0</v>
      </c>
      <c r="K181" s="223" t="s">
        <v>21</v>
      </c>
      <c r="L181" s="72"/>
      <c r="M181" s="228" t="s">
        <v>21</v>
      </c>
      <c r="N181" s="229" t="s">
        <v>43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275</v>
      </c>
      <c r="AT181" s="24" t="s">
        <v>155</v>
      </c>
      <c r="AU181" s="24" t="s">
        <v>80</v>
      </c>
      <c r="AY181" s="24" t="s">
        <v>152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80</v>
      </c>
      <c r="BK181" s="232">
        <f>ROUND(I181*H181,2)</f>
        <v>0</v>
      </c>
      <c r="BL181" s="24" t="s">
        <v>275</v>
      </c>
      <c r="BM181" s="24" t="s">
        <v>2157</v>
      </c>
    </row>
    <row r="182" spans="2:65" s="1" customFormat="1" ht="16.5" customHeight="1">
      <c r="B182" s="46"/>
      <c r="C182" s="279" t="s">
        <v>885</v>
      </c>
      <c r="D182" s="279" t="s">
        <v>177</v>
      </c>
      <c r="E182" s="280" t="s">
        <v>2158</v>
      </c>
      <c r="F182" s="281" t="s">
        <v>1951</v>
      </c>
      <c r="G182" s="282" t="s">
        <v>804</v>
      </c>
      <c r="H182" s="283">
        <v>3</v>
      </c>
      <c r="I182" s="284"/>
      <c r="J182" s="285">
        <f>ROUND(I182*H182,2)</f>
        <v>0</v>
      </c>
      <c r="K182" s="281" t="s">
        <v>21</v>
      </c>
      <c r="L182" s="286"/>
      <c r="M182" s="287" t="s">
        <v>21</v>
      </c>
      <c r="N182" s="288" t="s">
        <v>43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431</v>
      </c>
      <c r="AT182" s="24" t="s">
        <v>177</v>
      </c>
      <c r="AU182" s="24" t="s">
        <v>80</v>
      </c>
      <c r="AY182" s="24" t="s">
        <v>152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80</v>
      </c>
      <c r="BK182" s="232">
        <f>ROUND(I182*H182,2)</f>
        <v>0</v>
      </c>
      <c r="BL182" s="24" t="s">
        <v>275</v>
      </c>
      <c r="BM182" s="24" t="s">
        <v>2159</v>
      </c>
    </row>
    <row r="183" spans="2:65" s="1" customFormat="1" ht="16.5" customHeight="1">
      <c r="B183" s="46"/>
      <c r="C183" s="221" t="s">
        <v>889</v>
      </c>
      <c r="D183" s="221" t="s">
        <v>155</v>
      </c>
      <c r="E183" s="222" t="s">
        <v>2160</v>
      </c>
      <c r="F183" s="223" t="s">
        <v>1954</v>
      </c>
      <c r="G183" s="224" t="s">
        <v>804</v>
      </c>
      <c r="H183" s="225">
        <v>2</v>
      </c>
      <c r="I183" s="226"/>
      <c r="J183" s="227">
        <f>ROUND(I183*H183,2)</f>
        <v>0</v>
      </c>
      <c r="K183" s="223" t="s">
        <v>21</v>
      </c>
      <c r="L183" s="72"/>
      <c r="M183" s="228" t="s">
        <v>21</v>
      </c>
      <c r="N183" s="229" t="s">
        <v>43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4" t="s">
        <v>275</v>
      </c>
      <c r="AT183" s="24" t="s">
        <v>155</v>
      </c>
      <c r="AU183" s="24" t="s">
        <v>80</v>
      </c>
      <c r="AY183" s="24" t="s">
        <v>152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80</v>
      </c>
      <c r="BK183" s="232">
        <f>ROUND(I183*H183,2)</f>
        <v>0</v>
      </c>
      <c r="BL183" s="24" t="s">
        <v>275</v>
      </c>
      <c r="BM183" s="24" t="s">
        <v>2161</v>
      </c>
    </row>
    <row r="184" spans="2:65" s="1" customFormat="1" ht="16.5" customHeight="1">
      <c r="B184" s="46"/>
      <c r="C184" s="279" t="s">
        <v>892</v>
      </c>
      <c r="D184" s="279" t="s">
        <v>177</v>
      </c>
      <c r="E184" s="280" t="s">
        <v>2162</v>
      </c>
      <c r="F184" s="281" t="s">
        <v>1957</v>
      </c>
      <c r="G184" s="282" t="s">
        <v>804</v>
      </c>
      <c r="H184" s="283">
        <v>2</v>
      </c>
      <c r="I184" s="284"/>
      <c r="J184" s="285">
        <f>ROUND(I184*H184,2)</f>
        <v>0</v>
      </c>
      <c r="K184" s="281" t="s">
        <v>21</v>
      </c>
      <c r="L184" s="286"/>
      <c r="M184" s="287" t="s">
        <v>21</v>
      </c>
      <c r="N184" s="288" t="s">
        <v>43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431</v>
      </c>
      <c r="AT184" s="24" t="s">
        <v>177</v>
      </c>
      <c r="AU184" s="24" t="s">
        <v>80</v>
      </c>
      <c r="AY184" s="24" t="s">
        <v>152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80</v>
      </c>
      <c r="BK184" s="232">
        <f>ROUND(I184*H184,2)</f>
        <v>0</v>
      </c>
      <c r="BL184" s="24" t="s">
        <v>275</v>
      </c>
      <c r="BM184" s="24" t="s">
        <v>2163</v>
      </c>
    </row>
    <row r="185" spans="2:65" s="1" customFormat="1" ht="16.5" customHeight="1">
      <c r="B185" s="46"/>
      <c r="C185" s="221" t="s">
        <v>897</v>
      </c>
      <c r="D185" s="221" t="s">
        <v>155</v>
      </c>
      <c r="E185" s="222" t="s">
        <v>2164</v>
      </c>
      <c r="F185" s="223" t="s">
        <v>2165</v>
      </c>
      <c r="G185" s="224" t="s">
        <v>804</v>
      </c>
      <c r="H185" s="225">
        <v>2</v>
      </c>
      <c r="I185" s="226"/>
      <c r="J185" s="227">
        <f>ROUND(I185*H185,2)</f>
        <v>0</v>
      </c>
      <c r="K185" s="223" t="s">
        <v>21</v>
      </c>
      <c r="L185" s="72"/>
      <c r="M185" s="228" t="s">
        <v>21</v>
      </c>
      <c r="N185" s="229" t="s">
        <v>43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275</v>
      </c>
      <c r="AT185" s="24" t="s">
        <v>155</v>
      </c>
      <c r="AU185" s="24" t="s">
        <v>80</v>
      </c>
      <c r="AY185" s="24" t="s">
        <v>152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80</v>
      </c>
      <c r="BK185" s="232">
        <f>ROUND(I185*H185,2)</f>
        <v>0</v>
      </c>
      <c r="BL185" s="24" t="s">
        <v>275</v>
      </c>
      <c r="BM185" s="24" t="s">
        <v>2166</v>
      </c>
    </row>
    <row r="186" spans="2:65" s="1" customFormat="1" ht="16.5" customHeight="1">
      <c r="B186" s="46"/>
      <c r="C186" s="279" t="s">
        <v>902</v>
      </c>
      <c r="D186" s="279" t="s">
        <v>177</v>
      </c>
      <c r="E186" s="280" t="s">
        <v>2167</v>
      </c>
      <c r="F186" s="281" t="s">
        <v>2168</v>
      </c>
      <c r="G186" s="282" t="s">
        <v>804</v>
      </c>
      <c r="H186" s="283">
        <v>2</v>
      </c>
      <c r="I186" s="284"/>
      <c r="J186" s="285">
        <f>ROUND(I186*H186,2)</f>
        <v>0</v>
      </c>
      <c r="K186" s="281" t="s">
        <v>21</v>
      </c>
      <c r="L186" s="286"/>
      <c r="M186" s="287" t="s">
        <v>21</v>
      </c>
      <c r="N186" s="288" t="s">
        <v>43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431</v>
      </c>
      <c r="AT186" s="24" t="s">
        <v>177</v>
      </c>
      <c r="AU186" s="24" t="s">
        <v>80</v>
      </c>
      <c r="AY186" s="24" t="s">
        <v>152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80</v>
      </c>
      <c r="BK186" s="232">
        <f>ROUND(I186*H186,2)</f>
        <v>0</v>
      </c>
      <c r="BL186" s="24" t="s">
        <v>275</v>
      </c>
      <c r="BM186" s="24" t="s">
        <v>2169</v>
      </c>
    </row>
    <row r="187" spans="2:65" s="1" customFormat="1" ht="16.5" customHeight="1">
      <c r="B187" s="46"/>
      <c r="C187" s="221" t="s">
        <v>908</v>
      </c>
      <c r="D187" s="221" t="s">
        <v>155</v>
      </c>
      <c r="E187" s="222" t="s">
        <v>2170</v>
      </c>
      <c r="F187" s="223" t="s">
        <v>2171</v>
      </c>
      <c r="G187" s="224" t="s">
        <v>804</v>
      </c>
      <c r="H187" s="225">
        <v>2</v>
      </c>
      <c r="I187" s="226"/>
      <c r="J187" s="227">
        <f>ROUND(I187*H187,2)</f>
        <v>0</v>
      </c>
      <c r="K187" s="223" t="s">
        <v>21</v>
      </c>
      <c r="L187" s="72"/>
      <c r="M187" s="228" t="s">
        <v>21</v>
      </c>
      <c r="N187" s="229" t="s">
        <v>43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275</v>
      </c>
      <c r="AT187" s="24" t="s">
        <v>155</v>
      </c>
      <c r="AU187" s="24" t="s">
        <v>80</v>
      </c>
      <c r="AY187" s="24" t="s">
        <v>152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80</v>
      </c>
      <c r="BK187" s="232">
        <f>ROUND(I187*H187,2)</f>
        <v>0</v>
      </c>
      <c r="BL187" s="24" t="s">
        <v>275</v>
      </c>
      <c r="BM187" s="24" t="s">
        <v>2172</v>
      </c>
    </row>
    <row r="188" spans="2:65" s="1" customFormat="1" ht="16.5" customHeight="1">
      <c r="B188" s="46"/>
      <c r="C188" s="279" t="s">
        <v>913</v>
      </c>
      <c r="D188" s="279" t="s">
        <v>177</v>
      </c>
      <c r="E188" s="280" t="s">
        <v>2173</v>
      </c>
      <c r="F188" s="281" t="s">
        <v>2174</v>
      </c>
      <c r="G188" s="282" t="s">
        <v>804</v>
      </c>
      <c r="H188" s="283">
        <v>2</v>
      </c>
      <c r="I188" s="284"/>
      <c r="J188" s="285">
        <f>ROUND(I188*H188,2)</f>
        <v>0</v>
      </c>
      <c r="K188" s="281" t="s">
        <v>21</v>
      </c>
      <c r="L188" s="286"/>
      <c r="M188" s="287" t="s">
        <v>21</v>
      </c>
      <c r="N188" s="288" t="s">
        <v>43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431</v>
      </c>
      <c r="AT188" s="24" t="s">
        <v>177</v>
      </c>
      <c r="AU188" s="24" t="s">
        <v>80</v>
      </c>
      <c r="AY188" s="24" t="s">
        <v>152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80</v>
      </c>
      <c r="BK188" s="232">
        <f>ROUND(I188*H188,2)</f>
        <v>0</v>
      </c>
      <c r="BL188" s="24" t="s">
        <v>275</v>
      </c>
      <c r="BM188" s="24" t="s">
        <v>2175</v>
      </c>
    </row>
    <row r="189" spans="2:65" s="1" customFormat="1" ht="16.5" customHeight="1">
      <c r="B189" s="46"/>
      <c r="C189" s="221" t="s">
        <v>917</v>
      </c>
      <c r="D189" s="221" t="s">
        <v>155</v>
      </c>
      <c r="E189" s="222" t="s">
        <v>2176</v>
      </c>
      <c r="F189" s="223" t="s">
        <v>2177</v>
      </c>
      <c r="G189" s="224" t="s">
        <v>804</v>
      </c>
      <c r="H189" s="225">
        <v>2</v>
      </c>
      <c r="I189" s="226"/>
      <c r="J189" s="227">
        <f>ROUND(I189*H189,2)</f>
        <v>0</v>
      </c>
      <c r="K189" s="223" t="s">
        <v>21</v>
      </c>
      <c r="L189" s="72"/>
      <c r="M189" s="228" t="s">
        <v>21</v>
      </c>
      <c r="N189" s="229" t="s">
        <v>43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275</v>
      </c>
      <c r="AT189" s="24" t="s">
        <v>155</v>
      </c>
      <c r="AU189" s="24" t="s">
        <v>80</v>
      </c>
      <c r="AY189" s="24" t="s">
        <v>152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80</v>
      </c>
      <c r="BK189" s="232">
        <f>ROUND(I189*H189,2)</f>
        <v>0</v>
      </c>
      <c r="BL189" s="24" t="s">
        <v>275</v>
      </c>
      <c r="BM189" s="24" t="s">
        <v>2178</v>
      </c>
    </row>
    <row r="190" spans="2:65" s="1" customFormat="1" ht="16.5" customHeight="1">
      <c r="B190" s="46"/>
      <c r="C190" s="279" t="s">
        <v>922</v>
      </c>
      <c r="D190" s="279" t="s">
        <v>177</v>
      </c>
      <c r="E190" s="280" t="s">
        <v>2179</v>
      </c>
      <c r="F190" s="281" t="s">
        <v>2180</v>
      </c>
      <c r="G190" s="282" t="s">
        <v>804</v>
      </c>
      <c r="H190" s="283">
        <v>2</v>
      </c>
      <c r="I190" s="284"/>
      <c r="J190" s="285">
        <f>ROUND(I190*H190,2)</f>
        <v>0</v>
      </c>
      <c r="K190" s="281" t="s">
        <v>21</v>
      </c>
      <c r="L190" s="286"/>
      <c r="M190" s="287" t="s">
        <v>21</v>
      </c>
      <c r="N190" s="288" t="s">
        <v>43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431</v>
      </c>
      <c r="AT190" s="24" t="s">
        <v>177</v>
      </c>
      <c r="AU190" s="24" t="s">
        <v>80</v>
      </c>
      <c r="AY190" s="24" t="s">
        <v>152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80</v>
      </c>
      <c r="BK190" s="232">
        <f>ROUND(I190*H190,2)</f>
        <v>0</v>
      </c>
      <c r="BL190" s="24" t="s">
        <v>275</v>
      </c>
      <c r="BM190" s="24" t="s">
        <v>2181</v>
      </c>
    </row>
    <row r="191" spans="2:65" s="1" customFormat="1" ht="16.5" customHeight="1">
      <c r="B191" s="46"/>
      <c r="C191" s="221" t="s">
        <v>927</v>
      </c>
      <c r="D191" s="221" t="s">
        <v>155</v>
      </c>
      <c r="E191" s="222" t="s">
        <v>2182</v>
      </c>
      <c r="F191" s="223" t="s">
        <v>2183</v>
      </c>
      <c r="G191" s="224" t="s">
        <v>804</v>
      </c>
      <c r="H191" s="225">
        <v>6</v>
      </c>
      <c r="I191" s="226"/>
      <c r="J191" s="227">
        <f>ROUND(I191*H191,2)</f>
        <v>0</v>
      </c>
      <c r="K191" s="223" t="s">
        <v>21</v>
      </c>
      <c r="L191" s="72"/>
      <c r="M191" s="228" t="s">
        <v>21</v>
      </c>
      <c r="N191" s="229" t="s">
        <v>43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275</v>
      </c>
      <c r="AT191" s="24" t="s">
        <v>155</v>
      </c>
      <c r="AU191" s="24" t="s">
        <v>80</v>
      </c>
      <c r="AY191" s="24" t="s">
        <v>152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80</v>
      </c>
      <c r="BK191" s="232">
        <f>ROUND(I191*H191,2)</f>
        <v>0</v>
      </c>
      <c r="BL191" s="24" t="s">
        <v>275</v>
      </c>
      <c r="BM191" s="24" t="s">
        <v>2184</v>
      </c>
    </row>
    <row r="192" spans="2:65" s="1" customFormat="1" ht="16.5" customHeight="1">
      <c r="B192" s="46"/>
      <c r="C192" s="279" t="s">
        <v>932</v>
      </c>
      <c r="D192" s="279" t="s">
        <v>177</v>
      </c>
      <c r="E192" s="280" t="s">
        <v>2185</v>
      </c>
      <c r="F192" s="281" t="s">
        <v>2186</v>
      </c>
      <c r="G192" s="282" t="s">
        <v>804</v>
      </c>
      <c r="H192" s="283">
        <v>6</v>
      </c>
      <c r="I192" s="284"/>
      <c r="J192" s="285">
        <f>ROUND(I192*H192,2)</f>
        <v>0</v>
      </c>
      <c r="K192" s="281" t="s">
        <v>21</v>
      </c>
      <c r="L192" s="286"/>
      <c r="M192" s="287" t="s">
        <v>21</v>
      </c>
      <c r="N192" s="288" t="s">
        <v>43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431</v>
      </c>
      <c r="AT192" s="24" t="s">
        <v>177</v>
      </c>
      <c r="AU192" s="24" t="s">
        <v>80</v>
      </c>
      <c r="AY192" s="24" t="s">
        <v>152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80</v>
      </c>
      <c r="BK192" s="232">
        <f>ROUND(I192*H192,2)</f>
        <v>0</v>
      </c>
      <c r="BL192" s="24" t="s">
        <v>275</v>
      </c>
      <c r="BM192" s="24" t="s">
        <v>2187</v>
      </c>
    </row>
    <row r="193" spans="2:65" s="1" customFormat="1" ht="16.5" customHeight="1">
      <c r="B193" s="46"/>
      <c r="C193" s="221" t="s">
        <v>937</v>
      </c>
      <c r="D193" s="221" t="s">
        <v>155</v>
      </c>
      <c r="E193" s="222" t="s">
        <v>2188</v>
      </c>
      <c r="F193" s="223" t="s">
        <v>2189</v>
      </c>
      <c r="G193" s="224" t="s">
        <v>804</v>
      </c>
      <c r="H193" s="225">
        <v>1</v>
      </c>
      <c r="I193" s="226"/>
      <c r="J193" s="227">
        <f>ROUND(I193*H193,2)</f>
        <v>0</v>
      </c>
      <c r="K193" s="223" t="s">
        <v>21</v>
      </c>
      <c r="L193" s="72"/>
      <c r="M193" s="228" t="s">
        <v>21</v>
      </c>
      <c r="N193" s="229" t="s">
        <v>43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275</v>
      </c>
      <c r="AT193" s="24" t="s">
        <v>155</v>
      </c>
      <c r="AU193" s="24" t="s">
        <v>80</v>
      </c>
      <c r="AY193" s="24" t="s">
        <v>152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80</v>
      </c>
      <c r="BK193" s="232">
        <f>ROUND(I193*H193,2)</f>
        <v>0</v>
      </c>
      <c r="BL193" s="24" t="s">
        <v>275</v>
      </c>
      <c r="BM193" s="24" t="s">
        <v>2190</v>
      </c>
    </row>
    <row r="194" spans="2:65" s="1" customFormat="1" ht="16.5" customHeight="1">
      <c r="B194" s="46"/>
      <c r="C194" s="279" t="s">
        <v>943</v>
      </c>
      <c r="D194" s="279" t="s">
        <v>177</v>
      </c>
      <c r="E194" s="280" t="s">
        <v>2191</v>
      </c>
      <c r="F194" s="281" t="s">
        <v>2192</v>
      </c>
      <c r="G194" s="282" t="s">
        <v>804</v>
      </c>
      <c r="H194" s="283">
        <v>1</v>
      </c>
      <c r="I194" s="284"/>
      <c r="J194" s="285">
        <f>ROUND(I194*H194,2)</f>
        <v>0</v>
      </c>
      <c r="K194" s="281" t="s">
        <v>21</v>
      </c>
      <c r="L194" s="286"/>
      <c r="M194" s="287" t="s">
        <v>21</v>
      </c>
      <c r="N194" s="288" t="s">
        <v>43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431</v>
      </c>
      <c r="AT194" s="24" t="s">
        <v>177</v>
      </c>
      <c r="AU194" s="24" t="s">
        <v>80</v>
      </c>
      <c r="AY194" s="24" t="s">
        <v>152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80</v>
      </c>
      <c r="BK194" s="232">
        <f>ROUND(I194*H194,2)</f>
        <v>0</v>
      </c>
      <c r="BL194" s="24" t="s">
        <v>275</v>
      </c>
      <c r="BM194" s="24" t="s">
        <v>2193</v>
      </c>
    </row>
    <row r="195" spans="2:65" s="1" customFormat="1" ht="16.5" customHeight="1">
      <c r="B195" s="46"/>
      <c r="C195" s="221" t="s">
        <v>948</v>
      </c>
      <c r="D195" s="221" t="s">
        <v>155</v>
      </c>
      <c r="E195" s="222" t="s">
        <v>2194</v>
      </c>
      <c r="F195" s="223" t="s">
        <v>2195</v>
      </c>
      <c r="G195" s="224" t="s">
        <v>804</v>
      </c>
      <c r="H195" s="225">
        <v>1</v>
      </c>
      <c r="I195" s="226"/>
      <c r="J195" s="227">
        <f>ROUND(I195*H195,2)</f>
        <v>0</v>
      </c>
      <c r="K195" s="223" t="s">
        <v>21</v>
      </c>
      <c r="L195" s="72"/>
      <c r="M195" s="228" t="s">
        <v>21</v>
      </c>
      <c r="N195" s="229" t="s">
        <v>43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275</v>
      </c>
      <c r="AT195" s="24" t="s">
        <v>155</v>
      </c>
      <c r="AU195" s="24" t="s">
        <v>80</v>
      </c>
      <c r="AY195" s="24" t="s">
        <v>152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80</v>
      </c>
      <c r="BK195" s="232">
        <f>ROUND(I195*H195,2)</f>
        <v>0</v>
      </c>
      <c r="BL195" s="24" t="s">
        <v>275</v>
      </c>
      <c r="BM195" s="24" t="s">
        <v>2196</v>
      </c>
    </row>
    <row r="196" spans="2:65" s="1" customFormat="1" ht="16.5" customHeight="1">
      <c r="B196" s="46"/>
      <c r="C196" s="279" t="s">
        <v>952</v>
      </c>
      <c r="D196" s="279" t="s">
        <v>177</v>
      </c>
      <c r="E196" s="280" t="s">
        <v>2197</v>
      </c>
      <c r="F196" s="281" t="s">
        <v>2198</v>
      </c>
      <c r="G196" s="282" t="s">
        <v>804</v>
      </c>
      <c r="H196" s="283">
        <v>1</v>
      </c>
      <c r="I196" s="284"/>
      <c r="J196" s="285">
        <f>ROUND(I196*H196,2)</f>
        <v>0</v>
      </c>
      <c r="K196" s="281" t="s">
        <v>21</v>
      </c>
      <c r="L196" s="286"/>
      <c r="M196" s="287" t="s">
        <v>21</v>
      </c>
      <c r="N196" s="288" t="s">
        <v>43</v>
      </c>
      <c r="O196" s="47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4" t="s">
        <v>431</v>
      </c>
      <c r="AT196" s="24" t="s">
        <v>177</v>
      </c>
      <c r="AU196" s="24" t="s">
        <v>80</v>
      </c>
      <c r="AY196" s="24" t="s">
        <v>152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80</v>
      </c>
      <c r="BK196" s="232">
        <f>ROUND(I196*H196,2)</f>
        <v>0</v>
      </c>
      <c r="BL196" s="24" t="s">
        <v>275</v>
      </c>
      <c r="BM196" s="24" t="s">
        <v>2199</v>
      </c>
    </row>
    <row r="197" spans="2:65" s="1" customFormat="1" ht="16.5" customHeight="1">
      <c r="B197" s="46"/>
      <c r="C197" s="221" t="s">
        <v>957</v>
      </c>
      <c r="D197" s="221" t="s">
        <v>155</v>
      </c>
      <c r="E197" s="222" t="s">
        <v>2200</v>
      </c>
      <c r="F197" s="223" t="s">
        <v>2201</v>
      </c>
      <c r="G197" s="224" t="s">
        <v>804</v>
      </c>
      <c r="H197" s="225">
        <v>3</v>
      </c>
      <c r="I197" s="226"/>
      <c r="J197" s="227">
        <f>ROUND(I197*H197,2)</f>
        <v>0</v>
      </c>
      <c r="K197" s="223" t="s">
        <v>21</v>
      </c>
      <c r="L197" s="72"/>
      <c r="M197" s="228" t="s">
        <v>21</v>
      </c>
      <c r="N197" s="229" t="s">
        <v>43</v>
      </c>
      <c r="O197" s="4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4" t="s">
        <v>275</v>
      </c>
      <c r="AT197" s="24" t="s">
        <v>155</v>
      </c>
      <c r="AU197" s="24" t="s">
        <v>80</v>
      </c>
      <c r="AY197" s="24" t="s">
        <v>152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80</v>
      </c>
      <c r="BK197" s="232">
        <f>ROUND(I197*H197,2)</f>
        <v>0</v>
      </c>
      <c r="BL197" s="24" t="s">
        <v>275</v>
      </c>
      <c r="BM197" s="24" t="s">
        <v>2202</v>
      </c>
    </row>
    <row r="198" spans="2:65" s="1" customFormat="1" ht="16.5" customHeight="1">
      <c r="B198" s="46"/>
      <c r="C198" s="279" t="s">
        <v>962</v>
      </c>
      <c r="D198" s="279" t="s">
        <v>177</v>
      </c>
      <c r="E198" s="280" t="s">
        <v>2203</v>
      </c>
      <c r="F198" s="281" t="s">
        <v>2204</v>
      </c>
      <c r="G198" s="282" t="s">
        <v>804</v>
      </c>
      <c r="H198" s="283">
        <v>3</v>
      </c>
      <c r="I198" s="284"/>
      <c r="J198" s="285">
        <f>ROUND(I198*H198,2)</f>
        <v>0</v>
      </c>
      <c r="K198" s="281" t="s">
        <v>21</v>
      </c>
      <c r="L198" s="286"/>
      <c r="M198" s="287" t="s">
        <v>21</v>
      </c>
      <c r="N198" s="288" t="s">
        <v>43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431</v>
      </c>
      <c r="AT198" s="24" t="s">
        <v>177</v>
      </c>
      <c r="AU198" s="24" t="s">
        <v>80</v>
      </c>
      <c r="AY198" s="24" t="s">
        <v>152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80</v>
      </c>
      <c r="BK198" s="232">
        <f>ROUND(I198*H198,2)</f>
        <v>0</v>
      </c>
      <c r="BL198" s="24" t="s">
        <v>275</v>
      </c>
      <c r="BM198" s="24" t="s">
        <v>2205</v>
      </c>
    </row>
    <row r="199" spans="2:65" s="1" customFormat="1" ht="16.5" customHeight="1">
      <c r="B199" s="46"/>
      <c r="C199" s="221" t="s">
        <v>969</v>
      </c>
      <c r="D199" s="221" t="s">
        <v>155</v>
      </c>
      <c r="E199" s="222" t="s">
        <v>2206</v>
      </c>
      <c r="F199" s="223" t="s">
        <v>2014</v>
      </c>
      <c r="G199" s="224" t="s">
        <v>2015</v>
      </c>
      <c r="H199" s="225">
        <v>15</v>
      </c>
      <c r="I199" s="226"/>
      <c r="J199" s="227">
        <f>ROUND(I199*H199,2)</f>
        <v>0</v>
      </c>
      <c r="K199" s="223" t="s">
        <v>21</v>
      </c>
      <c r="L199" s="72"/>
      <c r="M199" s="228" t="s">
        <v>21</v>
      </c>
      <c r="N199" s="229" t="s">
        <v>43</v>
      </c>
      <c r="O199" s="47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4" t="s">
        <v>275</v>
      </c>
      <c r="AT199" s="24" t="s">
        <v>155</v>
      </c>
      <c r="AU199" s="24" t="s">
        <v>80</v>
      </c>
      <c r="AY199" s="24" t="s">
        <v>152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80</v>
      </c>
      <c r="BK199" s="232">
        <f>ROUND(I199*H199,2)</f>
        <v>0</v>
      </c>
      <c r="BL199" s="24" t="s">
        <v>275</v>
      </c>
      <c r="BM199" s="24" t="s">
        <v>2207</v>
      </c>
    </row>
    <row r="200" spans="2:65" s="1" customFormat="1" ht="16.5" customHeight="1">
      <c r="B200" s="46"/>
      <c r="C200" s="279" t="s">
        <v>980</v>
      </c>
      <c r="D200" s="279" t="s">
        <v>177</v>
      </c>
      <c r="E200" s="280" t="s">
        <v>2208</v>
      </c>
      <c r="F200" s="281" t="s">
        <v>2018</v>
      </c>
      <c r="G200" s="282" t="s">
        <v>2015</v>
      </c>
      <c r="H200" s="283">
        <v>15</v>
      </c>
      <c r="I200" s="284"/>
      <c r="J200" s="285">
        <f>ROUND(I200*H200,2)</f>
        <v>0</v>
      </c>
      <c r="K200" s="281" t="s">
        <v>21</v>
      </c>
      <c r="L200" s="286"/>
      <c r="M200" s="287" t="s">
        <v>21</v>
      </c>
      <c r="N200" s="288" t="s">
        <v>43</v>
      </c>
      <c r="O200" s="47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4" t="s">
        <v>431</v>
      </c>
      <c r="AT200" s="24" t="s">
        <v>177</v>
      </c>
      <c r="AU200" s="24" t="s">
        <v>80</v>
      </c>
      <c r="AY200" s="24" t="s">
        <v>152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80</v>
      </c>
      <c r="BK200" s="232">
        <f>ROUND(I200*H200,2)</f>
        <v>0</v>
      </c>
      <c r="BL200" s="24" t="s">
        <v>275</v>
      </c>
      <c r="BM200" s="24" t="s">
        <v>2209</v>
      </c>
    </row>
    <row r="201" spans="2:65" s="1" customFormat="1" ht="16.5" customHeight="1">
      <c r="B201" s="46"/>
      <c r="C201" s="221" t="s">
        <v>990</v>
      </c>
      <c r="D201" s="221" t="s">
        <v>155</v>
      </c>
      <c r="E201" s="222" t="s">
        <v>2210</v>
      </c>
      <c r="F201" s="223" t="s">
        <v>2021</v>
      </c>
      <c r="G201" s="224" t="s">
        <v>2015</v>
      </c>
      <c r="H201" s="225">
        <v>1</v>
      </c>
      <c r="I201" s="226"/>
      <c r="J201" s="227">
        <f>ROUND(I201*H201,2)</f>
        <v>0</v>
      </c>
      <c r="K201" s="223" t="s">
        <v>21</v>
      </c>
      <c r="L201" s="72"/>
      <c r="M201" s="228" t="s">
        <v>21</v>
      </c>
      <c r="N201" s="229" t="s">
        <v>43</v>
      </c>
      <c r="O201" s="47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4" t="s">
        <v>275</v>
      </c>
      <c r="AT201" s="24" t="s">
        <v>155</v>
      </c>
      <c r="AU201" s="24" t="s">
        <v>80</v>
      </c>
      <c r="AY201" s="24" t="s">
        <v>152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80</v>
      </c>
      <c r="BK201" s="232">
        <f>ROUND(I201*H201,2)</f>
        <v>0</v>
      </c>
      <c r="BL201" s="24" t="s">
        <v>275</v>
      </c>
      <c r="BM201" s="24" t="s">
        <v>2211</v>
      </c>
    </row>
    <row r="202" spans="2:65" s="1" customFormat="1" ht="16.5" customHeight="1">
      <c r="B202" s="46"/>
      <c r="C202" s="279" t="s">
        <v>995</v>
      </c>
      <c r="D202" s="279" t="s">
        <v>177</v>
      </c>
      <c r="E202" s="280" t="s">
        <v>2212</v>
      </c>
      <c r="F202" s="281" t="s">
        <v>2024</v>
      </c>
      <c r="G202" s="282" t="s">
        <v>2015</v>
      </c>
      <c r="H202" s="283">
        <v>1</v>
      </c>
      <c r="I202" s="284"/>
      <c r="J202" s="285">
        <f>ROUND(I202*H202,2)</f>
        <v>0</v>
      </c>
      <c r="K202" s="281" t="s">
        <v>21</v>
      </c>
      <c r="L202" s="286"/>
      <c r="M202" s="287" t="s">
        <v>21</v>
      </c>
      <c r="N202" s="288" t="s">
        <v>43</v>
      </c>
      <c r="O202" s="4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4" t="s">
        <v>431</v>
      </c>
      <c r="AT202" s="24" t="s">
        <v>177</v>
      </c>
      <c r="AU202" s="24" t="s">
        <v>80</v>
      </c>
      <c r="AY202" s="24" t="s">
        <v>152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80</v>
      </c>
      <c r="BK202" s="232">
        <f>ROUND(I202*H202,2)</f>
        <v>0</v>
      </c>
      <c r="BL202" s="24" t="s">
        <v>275</v>
      </c>
      <c r="BM202" s="24" t="s">
        <v>2213</v>
      </c>
    </row>
    <row r="203" spans="2:65" s="1" customFormat="1" ht="16.5" customHeight="1">
      <c r="B203" s="46"/>
      <c r="C203" s="221" t="s">
        <v>1000</v>
      </c>
      <c r="D203" s="221" t="s">
        <v>155</v>
      </c>
      <c r="E203" s="222" t="s">
        <v>2214</v>
      </c>
      <c r="F203" s="223" t="s">
        <v>2027</v>
      </c>
      <c r="G203" s="224" t="s">
        <v>2015</v>
      </c>
      <c r="H203" s="225">
        <v>12</v>
      </c>
      <c r="I203" s="226"/>
      <c r="J203" s="227">
        <f>ROUND(I203*H203,2)</f>
        <v>0</v>
      </c>
      <c r="K203" s="223" t="s">
        <v>21</v>
      </c>
      <c r="L203" s="72"/>
      <c r="M203" s="228" t="s">
        <v>21</v>
      </c>
      <c r="N203" s="229" t="s">
        <v>43</v>
      </c>
      <c r="O203" s="4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275</v>
      </c>
      <c r="AT203" s="24" t="s">
        <v>155</v>
      </c>
      <c r="AU203" s="24" t="s">
        <v>80</v>
      </c>
      <c r="AY203" s="24" t="s">
        <v>152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80</v>
      </c>
      <c r="BK203" s="232">
        <f>ROUND(I203*H203,2)</f>
        <v>0</v>
      </c>
      <c r="BL203" s="24" t="s">
        <v>275</v>
      </c>
      <c r="BM203" s="24" t="s">
        <v>2215</v>
      </c>
    </row>
    <row r="204" spans="2:65" s="1" customFormat="1" ht="16.5" customHeight="1">
      <c r="B204" s="46"/>
      <c r="C204" s="279" t="s">
        <v>1005</v>
      </c>
      <c r="D204" s="279" t="s">
        <v>177</v>
      </c>
      <c r="E204" s="280" t="s">
        <v>2216</v>
      </c>
      <c r="F204" s="281" t="s">
        <v>2030</v>
      </c>
      <c r="G204" s="282" t="s">
        <v>2015</v>
      </c>
      <c r="H204" s="283">
        <v>12</v>
      </c>
      <c r="I204" s="284"/>
      <c r="J204" s="285">
        <f>ROUND(I204*H204,2)</f>
        <v>0</v>
      </c>
      <c r="K204" s="281" t="s">
        <v>21</v>
      </c>
      <c r="L204" s="286"/>
      <c r="M204" s="287" t="s">
        <v>21</v>
      </c>
      <c r="N204" s="288" t="s">
        <v>43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431</v>
      </c>
      <c r="AT204" s="24" t="s">
        <v>177</v>
      </c>
      <c r="AU204" s="24" t="s">
        <v>80</v>
      </c>
      <c r="AY204" s="24" t="s">
        <v>152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80</v>
      </c>
      <c r="BK204" s="232">
        <f>ROUND(I204*H204,2)</f>
        <v>0</v>
      </c>
      <c r="BL204" s="24" t="s">
        <v>275</v>
      </c>
      <c r="BM204" s="24" t="s">
        <v>2217</v>
      </c>
    </row>
    <row r="205" spans="2:65" s="1" customFormat="1" ht="16.5" customHeight="1">
      <c r="B205" s="46"/>
      <c r="C205" s="221" t="s">
        <v>1010</v>
      </c>
      <c r="D205" s="221" t="s">
        <v>155</v>
      </c>
      <c r="E205" s="222" t="s">
        <v>2218</v>
      </c>
      <c r="F205" s="223" t="s">
        <v>2219</v>
      </c>
      <c r="G205" s="224" t="s">
        <v>2015</v>
      </c>
      <c r="H205" s="225">
        <v>35</v>
      </c>
      <c r="I205" s="226"/>
      <c r="J205" s="227">
        <f>ROUND(I205*H205,2)</f>
        <v>0</v>
      </c>
      <c r="K205" s="223" t="s">
        <v>21</v>
      </c>
      <c r="L205" s="72"/>
      <c r="M205" s="228" t="s">
        <v>21</v>
      </c>
      <c r="N205" s="229" t="s">
        <v>43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4" t="s">
        <v>275</v>
      </c>
      <c r="AT205" s="24" t="s">
        <v>155</v>
      </c>
      <c r="AU205" s="24" t="s">
        <v>80</v>
      </c>
      <c r="AY205" s="24" t="s">
        <v>152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80</v>
      </c>
      <c r="BK205" s="232">
        <f>ROUND(I205*H205,2)</f>
        <v>0</v>
      </c>
      <c r="BL205" s="24" t="s">
        <v>275</v>
      </c>
      <c r="BM205" s="24" t="s">
        <v>2220</v>
      </c>
    </row>
    <row r="206" spans="2:65" s="1" customFormat="1" ht="16.5" customHeight="1">
      <c r="B206" s="46"/>
      <c r="C206" s="279" t="s">
        <v>1016</v>
      </c>
      <c r="D206" s="279" t="s">
        <v>177</v>
      </c>
      <c r="E206" s="280" t="s">
        <v>2221</v>
      </c>
      <c r="F206" s="281" t="s">
        <v>2222</v>
      </c>
      <c r="G206" s="282" t="s">
        <v>2015</v>
      </c>
      <c r="H206" s="283">
        <v>35</v>
      </c>
      <c r="I206" s="284"/>
      <c r="J206" s="285">
        <f>ROUND(I206*H206,2)</f>
        <v>0</v>
      </c>
      <c r="K206" s="281" t="s">
        <v>21</v>
      </c>
      <c r="L206" s="286"/>
      <c r="M206" s="287" t="s">
        <v>21</v>
      </c>
      <c r="N206" s="288" t="s">
        <v>43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4" t="s">
        <v>431</v>
      </c>
      <c r="AT206" s="24" t="s">
        <v>177</v>
      </c>
      <c r="AU206" s="24" t="s">
        <v>80</v>
      </c>
      <c r="AY206" s="24" t="s">
        <v>152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80</v>
      </c>
      <c r="BK206" s="232">
        <f>ROUND(I206*H206,2)</f>
        <v>0</v>
      </c>
      <c r="BL206" s="24" t="s">
        <v>275</v>
      </c>
      <c r="BM206" s="24" t="s">
        <v>2223</v>
      </c>
    </row>
    <row r="207" spans="2:65" s="1" customFormat="1" ht="16.5" customHeight="1">
      <c r="B207" s="46"/>
      <c r="C207" s="221" t="s">
        <v>1023</v>
      </c>
      <c r="D207" s="221" t="s">
        <v>155</v>
      </c>
      <c r="E207" s="222" t="s">
        <v>2224</v>
      </c>
      <c r="F207" s="223" t="s">
        <v>2033</v>
      </c>
      <c r="G207" s="224" t="s">
        <v>2015</v>
      </c>
      <c r="H207" s="225">
        <v>18</v>
      </c>
      <c r="I207" s="226"/>
      <c r="J207" s="227">
        <f>ROUND(I207*H207,2)</f>
        <v>0</v>
      </c>
      <c r="K207" s="223" t="s">
        <v>21</v>
      </c>
      <c r="L207" s="72"/>
      <c r="M207" s="228" t="s">
        <v>21</v>
      </c>
      <c r="N207" s="229" t="s">
        <v>43</v>
      </c>
      <c r="O207" s="47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4" t="s">
        <v>275</v>
      </c>
      <c r="AT207" s="24" t="s">
        <v>155</v>
      </c>
      <c r="AU207" s="24" t="s">
        <v>80</v>
      </c>
      <c r="AY207" s="24" t="s">
        <v>152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80</v>
      </c>
      <c r="BK207" s="232">
        <f>ROUND(I207*H207,2)</f>
        <v>0</v>
      </c>
      <c r="BL207" s="24" t="s">
        <v>275</v>
      </c>
      <c r="BM207" s="24" t="s">
        <v>2225</v>
      </c>
    </row>
    <row r="208" spans="2:65" s="1" customFormat="1" ht="16.5" customHeight="1">
      <c r="B208" s="46"/>
      <c r="C208" s="279" t="s">
        <v>1028</v>
      </c>
      <c r="D208" s="279" t="s">
        <v>177</v>
      </c>
      <c r="E208" s="280" t="s">
        <v>2226</v>
      </c>
      <c r="F208" s="281" t="s">
        <v>2036</v>
      </c>
      <c r="G208" s="282" t="s">
        <v>2015</v>
      </c>
      <c r="H208" s="283">
        <v>18</v>
      </c>
      <c r="I208" s="284"/>
      <c r="J208" s="285">
        <f>ROUND(I208*H208,2)</f>
        <v>0</v>
      </c>
      <c r="K208" s="281" t="s">
        <v>21</v>
      </c>
      <c r="L208" s="286"/>
      <c r="M208" s="287" t="s">
        <v>21</v>
      </c>
      <c r="N208" s="288" t="s">
        <v>43</v>
      </c>
      <c r="O208" s="47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4" t="s">
        <v>431</v>
      </c>
      <c r="AT208" s="24" t="s">
        <v>177</v>
      </c>
      <c r="AU208" s="24" t="s">
        <v>80</v>
      </c>
      <c r="AY208" s="24" t="s">
        <v>152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80</v>
      </c>
      <c r="BK208" s="232">
        <f>ROUND(I208*H208,2)</f>
        <v>0</v>
      </c>
      <c r="BL208" s="24" t="s">
        <v>275</v>
      </c>
      <c r="BM208" s="24" t="s">
        <v>2227</v>
      </c>
    </row>
    <row r="209" spans="2:65" s="1" customFormat="1" ht="16.5" customHeight="1">
      <c r="B209" s="46"/>
      <c r="C209" s="221" t="s">
        <v>1033</v>
      </c>
      <c r="D209" s="221" t="s">
        <v>155</v>
      </c>
      <c r="E209" s="222" t="s">
        <v>2228</v>
      </c>
      <c r="F209" s="223" t="s">
        <v>2229</v>
      </c>
      <c r="G209" s="224" t="s">
        <v>804</v>
      </c>
      <c r="H209" s="225">
        <v>3</v>
      </c>
      <c r="I209" s="226"/>
      <c r="J209" s="227">
        <f>ROUND(I209*H209,2)</f>
        <v>0</v>
      </c>
      <c r="K209" s="223" t="s">
        <v>21</v>
      </c>
      <c r="L209" s="72"/>
      <c r="M209" s="228" t="s">
        <v>21</v>
      </c>
      <c r="N209" s="229" t="s">
        <v>43</v>
      </c>
      <c r="O209" s="4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4" t="s">
        <v>275</v>
      </c>
      <c r="AT209" s="24" t="s">
        <v>155</v>
      </c>
      <c r="AU209" s="24" t="s">
        <v>80</v>
      </c>
      <c r="AY209" s="24" t="s">
        <v>152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80</v>
      </c>
      <c r="BK209" s="232">
        <f>ROUND(I209*H209,2)</f>
        <v>0</v>
      </c>
      <c r="BL209" s="24" t="s">
        <v>275</v>
      </c>
      <c r="BM209" s="24" t="s">
        <v>2230</v>
      </c>
    </row>
    <row r="210" spans="2:65" s="1" customFormat="1" ht="16.5" customHeight="1">
      <c r="B210" s="46"/>
      <c r="C210" s="279" t="s">
        <v>1037</v>
      </c>
      <c r="D210" s="279" t="s">
        <v>177</v>
      </c>
      <c r="E210" s="280" t="s">
        <v>2231</v>
      </c>
      <c r="F210" s="281" t="s">
        <v>2232</v>
      </c>
      <c r="G210" s="282" t="s">
        <v>804</v>
      </c>
      <c r="H210" s="283">
        <v>3</v>
      </c>
      <c r="I210" s="284"/>
      <c r="J210" s="285">
        <f>ROUND(I210*H210,2)</f>
        <v>0</v>
      </c>
      <c r="K210" s="281" t="s">
        <v>21</v>
      </c>
      <c r="L210" s="286"/>
      <c r="M210" s="287" t="s">
        <v>21</v>
      </c>
      <c r="N210" s="288" t="s">
        <v>43</v>
      </c>
      <c r="O210" s="47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AR210" s="24" t="s">
        <v>431</v>
      </c>
      <c r="AT210" s="24" t="s">
        <v>177</v>
      </c>
      <c r="AU210" s="24" t="s">
        <v>80</v>
      </c>
      <c r="AY210" s="24" t="s">
        <v>152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80</v>
      </c>
      <c r="BK210" s="232">
        <f>ROUND(I210*H210,2)</f>
        <v>0</v>
      </c>
      <c r="BL210" s="24" t="s">
        <v>275</v>
      </c>
      <c r="BM210" s="24" t="s">
        <v>2233</v>
      </c>
    </row>
    <row r="211" spans="2:65" s="1" customFormat="1" ht="16.5" customHeight="1">
      <c r="B211" s="46"/>
      <c r="C211" s="221" t="s">
        <v>1042</v>
      </c>
      <c r="D211" s="221" t="s">
        <v>155</v>
      </c>
      <c r="E211" s="222" t="s">
        <v>2234</v>
      </c>
      <c r="F211" s="223" t="s">
        <v>2235</v>
      </c>
      <c r="G211" s="224" t="s">
        <v>804</v>
      </c>
      <c r="H211" s="225">
        <v>1</v>
      </c>
      <c r="I211" s="226"/>
      <c r="J211" s="227">
        <f>ROUND(I211*H211,2)</f>
        <v>0</v>
      </c>
      <c r="K211" s="223" t="s">
        <v>21</v>
      </c>
      <c r="L211" s="72"/>
      <c r="M211" s="228" t="s">
        <v>21</v>
      </c>
      <c r="N211" s="229" t="s">
        <v>43</v>
      </c>
      <c r="O211" s="47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4" t="s">
        <v>275</v>
      </c>
      <c r="AT211" s="24" t="s">
        <v>155</v>
      </c>
      <c r="AU211" s="24" t="s">
        <v>80</v>
      </c>
      <c r="AY211" s="24" t="s">
        <v>152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80</v>
      </c>
      <c r="BK211" s="232">
        <f>ROUND(I211*H211,2)</f>
        <v>0</v>
      </c>
      <c r="BL211" s="24" t="s">
        <v>275</v>
      </c>
      <c r="BM211" s="24" t="s">
        <v>2236</v>
      </c>
    </row>
    <row r="212" spans="2:65" s="1" customFormat="1" ht="16.5" customHeight="1">
      <c r="B212" s="46"/>
      <c r="C212" s="279" t="s">
        <v>1047</v>
      </c>
      <c r="D212" s="279" t="s">
        <v>177</v>
      </c>
      <c r="E212" s="280" t="s">
        <v>2237</v>
      </c>
      <c r="F212" s="281" t="s">
        <v>2238</v>
      </c>
      <c r="G212" s="282" t="s">
        <v>804</v>
      </c>
      <c r="H212" s="283">
        <v>1</v>
      </c>
      <c r="I212" s="284"/>
      <c r="J212" s="285">
        <f>ROUND(I212*H212,2)</f>
        <v>0</v>
      </c>
      <c r="K212" s="281" t="s">
        <v>21</v>
      </c>
      <c r="L212" s="286"/>
      <c r="M212" s="287" t="s">
        <v>21</v>
      </c>
      <c r="N212" s="288" t="s">
        <v>43</v>
      </c>
      <c r="O212" s="4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4" t="s">
        <v>431</v>
      </c>
      <c r="AT212" s="24" t="s">
        <v>177</v>
      </c>
      <c r="AU212" s="24" t="s">
        <v>80</v>
      </c>
      <c r="AY212" s="24" t="s">
        <v>152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80</v>
      </c>
      <c r="BK212" s="232">
        <f>ROUND(I212*H212,2)</f>
        <v>0</v>
      </c>
      <c r="BL212" s="24" t="s">
        <v>275</v>
      </c>
      <c r="BM212" s="24" t="s">
        <v>2239</v>
      </c>
    </row>
    <row r="213" spans="2:65" s="1" customFormat="1" ht="16.5" customHeight="1">
      <c r="B213" s="46"/>
      <c r="C213" s="221" t="s">
        <v>1054</v>
      </c>
      <c r="D213" s="221" t="s">
        <v>155</v>
      </c>
      <c r="E213" s="222" t="s">
        <v>2240</v>
      </c>
      <c r="F213" s="223" t="s">
        <v>2241</v>
      </c>
      <c r="G213" s="224" t="s">
        <v>804</v>
      </c>
      <c r="H213" s="225">
        <v>1</v>
      </c>
      <c r="I213" s="226"/>
      <c r="J213" s="227">
        <f>ROUND(I213*H213,2)</f>
        <v>0</v>
      </c>
      <c r="K213" s="223" t="s">
        <v>21</v>
      </c>
      <c r="L213" s="72"/>
      <c r="M213" s="228" t="s">
        <v>21</v>
      </c>
      <c r="N213" s="229" t="s">
        <v>43</v>
      </c>
      <c r="O213" s="47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AR213" s="24" t="s">
        <v>275</v>
      </c>
      <c r="AT213" s="24" t="s">
        <v>155</v>
      </c>
      <c r="AU213" s="24" t="s">
        <v>80</v>
      </c>
      <c r="AY213" s="24" t="s">
        <v>152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80</v>
      </c>
      <c r="BK213" s="232">
        <f>ROUND(I213*H213,2)</f>
        <v>0</v>
      </c>
      <c r="BL213" s="24" t="s">
        <v>275</v>
      </c>
      <c r="BM213" s="24" t="s">
        <v>2242</v>
      </c>
    </row>
    <row r="214" spans="2:65" s="1" customFormat="1" ht="16.5" customHeight="1">
      <c r="B214" s="46"/>
      <c r="C214" s="279" t="s">
        <v>1060</v>
      </c>
      <c r="D214" s="279" t="s">
        <v>177</v>
      </c>
      <c r="E214" s="280" t="s">
        <v>2243</v>
      </c>
      <c r="F214" s="281" t="s">
        <v>2244</v>
      </c>
      <c r="G214" s="282" t="s">
        <v>804</v>
      </c>
      <c r="H214" s="283">
        <v>1</v>
      </c>
      <c r="I214" s="284"/>
      <c r="J214" s="285">
        <f>ROUND(I214*H214,2)</f>
        <v>0</v>
      </c>
      <c r="K214" s="281" t="s">
        <v>21</v>
      </c>
      <c r="L214" s="286"/>
      <c r="M214" s="287" t="s">
        <v>21</v>
      </c>
      <c r="N214" s="288" t="s">
        <v>43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4" t="s">
        <v>431</v>
      </c>
      <c r="AT214" s="24" t="s">
        <v>177</v>
      </c>
      <c r="AU214" s="24" t="s">
        <v>80</v>
      </c>
      <c r="AY214" s="24" t="s">
        <v>152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80</v>
      </c>
      <c r="BK214" s="232">
        <f>ROUND(I214*H214,2)</f>
        <v>0</v>
      </c>
      <c r="BL214" s="24" t="s">
        <v>275</v>
      </c>
      <c r="BM214" s="24" t="s">
        <v>2245</v>
      </c>
    </row>
    <row r="215" spans="2:63" s="10" customFormat="1" ht="37.4" customHeight="1">
      <c r="B215" s="205"/>
      <c r="C215" s="206"/>
      <c r="D215" s="207" t="s">
        <v>71</v>
      </c>
      <c r="E215" s="208" t="s">
        <v>2246</v>
      </c>
      <c r="F215" s="208" t="s">
        <v>2247</v>
      </c>
      <c r="G215" s="206"/>
      <c r="H215" s="206"/>
      <c r="I215" s="209"/>
      <c r="J215" s="210">
        <f>BK215</f>
        <v>0</v>
      </c>
      <c r="K215" s="206"/>
      <c r="L215" s="211"/>
      <c r="M215" s="212"/>
      <c r="N215" s="213"/>
      <c r="O215" s="213"/>
      <c r="P215" s="214">
        <f>SUM(P216:P305)</f>
        <v>0</v>
      </c>
      <c r="Q215" s="213"/>
      <c r="R215" s="214">
        <f>SUM(R216:R305)</f>
        <v>0</v>
      </c>
      <c r="S215" s="213"/>
      <c r="T215" s="215">
        <f>SUM(T216:T305)</f>
        <v>0</v>
      </c>
      <c r="AR215" s="216" t="s">
        <v>82</v>
      </c>
      <c r="AT215" s="217" t="s">
        <v>71</v>
      </c>
      <c r="AU215" s="217" t="s">
        <v>72</v>
      </c>
      <c r="AY215" s="216" t="s">
        <v>152</v>
      </c>
      <c r="BK215" s="218">
        <f>SUM(BK216:BK305)</f>
        <v>0</v>
      </c>
    </row>
    <row r="216" spans="2:65" s="1" customFormat="1" ht="25.5" customHeight="1">
      <c r="B216" s="46"/>
      <c r="C216" s="221" t="s">
        <v>1065</v>
      </c>
      <c r="D216" s="221" t="s">
        <v>155</v>
      </c>
      <c r="E216" s="222" t="s">
        <v>2248</v>
      </c>
      <c r="F216" s="223" t="s">
        <v>2249</v>
      </c>
      <c r="G216" s="224" t="s">
        <v>804</v>
      </c>
      <c r="H216" s="225">
        <v>1</v>
      </c>
      <c r="I216" s="226"/>
      <c r="J216" s="227">
        <f>ROUND(I216*H216,2)</f>
        <v>0</v>
      </c>
      <c r="K216" s="223" t="s">
        <v>21</v>
      </c>
      <c r="L216" s="72"/>
      <c r="M216" s="228" t="s">
        <v>21</v>
      </c>
      <c r="N216" s="229" t="s">
        <v>43</v>
      </c>
      <c r="O216" s="4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4" t="s">
        <v>275</v>
      </c>
      <c r="AT216" s="24" t="s">
        <v>155</v>
      </c>
      <c r="AU216" s="24" t="s">
        <v>80</v>
      </c>
      <c r="AY216" s="24" t="s">
        <v>152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80</v>
      </c>
      <c r="BK216" s="232">
        <f>ROUND(I216*H216,2)</f>
        <v>0</v>
      </c>
      <c r="BL216" s="24" t="s">
        <v>275</v>
      </c>
      <c r="BM216" s="24" t="s">
        <v>2250</v>
      </c>
    </row>
    <row r="217" spans="2:65" s="1" customFormat="1" ht="25.5" customHeight="1">
      <c r="B217" s="46"/>
      <c r="C217" s="279" t="s">
        <v>1072</v>
      </c>
      <c r="D217" s="279" t="s">
        <v>177</v>
      </c>
      <c r="E217" s="280" t="s">
        <v>2251</v>
      </c>
      <c r="F217" s="281" t="s">
        <v>2252</v>
      </c>
      <c r="G217" s="282" t="s">
        <v>804</v>
      </c>
      <c r="H217" s="283">
        <v>1</v>
      </c>
      <c r="I217" s="284"/>
      <c r="J217" s="285">
        <f>ROUND(I217*H217,2)</f>
        <v>0</v>
      </c>
      <c r="K217" s="281" t="s">
        <v>21</v>
      </c>
      <c r="L217" s="286"/>
      <c r="M217" s="287" t="s">
        <v>21</v>
      </c>
      <c r="N217" s="288" t="s">
        <v>43</v>
      </c>
      <c r="O217" s="47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4" t="s">
        <v>431</v>
      </c>
      <c r="AT217" s="24" t="s">
        <v>177</v>
      </c>
      <c r="AU217" s="24" t="s">
        <v>80</v>
      </c>
      <c r="AY217" s="24" t="s">
        <v>152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80</v>
      </c>
      <c r="BK217" s="232">
        <f>ROUND(I217*H217,2)</f>
        <v>0</v>
      </c>
      <c r="BL217" s="24" t="s">
        <v>275</v>
      </c>
      <c r="BM217" s="24" t="s">
        <v>2253</v>
      </c>
    </row>
    <row r="218" spans="2:65" s="1" customFormat="1" ht="16.5" customHeight="1">
      <c r="B218" s="46"/>
      <c r="C218" s="221" t="s">
        <v>1078</v>
      </c>
      <c r="D218" s="221" t="s">
        <v>155</v>
      </c>
      <c r="E218" s="222" t="s">
        <v>2254</v>
      </c>
      <c r="F218" s="223" t="s">
        <v>2255</v>
      </c>
      <c r="G218" s="224" t="s">
        <v>804</v>
      </c>
      <c r="H218" s="225">
        <v>1</v>
      </c>
      <c r="I218" s="226"/>
      <c r="J218" s="227">
        <f>ROUND(I218*H218,2)</f>
        <v>0</v>
      </c>
      <c r="K218" s="223" t="s">
        <v>21</v>
      </c>
      <c r="L218" s="72"/>
      <c r="M218" s="228" t="s">
        <v>21</v>
      </c>
      <c r="N218" s="229" t="s">
        <v>43</v>
      </c>
      <c r="O218" s="47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4" t="s">
        <v>275</v>
      </c>
      <c r="AT218" s="24" t="s">
        <v>155</v>
      </c>
      <c r="AU218" s="24" t="s">
        <v>80</v>
      </c>
      <c r="AY218" s="24" t="s">
        <v>152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4" t="s">
        <v>80</v>
      </c>
      <c r="BK218" s="232">
        <f>ROUND(I218*H218,2)</f>
        <v>0</v>
      </c>
      <c r="BL218" s="24" t="s">
        <v>275</v>
      </c>
      <c r="BM218" s="24" t="s">
        <v>2256</v>
      </c>
    </row>
    <row r="219" spans="2:65" s="1" customFormat="1" ht="16.5" customHeight="1">
      <c r="B219" s="46"/>
      <c r="C219" s="279" t="s">
        <v>1084</v>
      </c>
      <c r="D219" s="279" t="s">
        <v>177</v>
      </c>
      <c r="E219" s="280" t="s">
        <v>2257</v>
      </c>
      <c r="F219" s="281" t="s">
        <v>2258</v>
      </c>
      <c r="G219" s="282" t="s">
        <v>804</v>
      </c>
      <c r="H219" s="283">
        <v>1</v>
      </c>
      <c r="I219" s="284"/>
      <c r="J219" s="285">
        <f>ROUND(I219*H219,2)</f>
        <v>0</v>
      </c>
      <c r="K219" s="281" t="s">
        <v>21</v>
      </c>
      <c r="L219" s="286"/>
      <c r="M219" s="287" t="s">
        <v>21</v>
      </c>
      <c r="N219" s="288" t="s">
        <v>43</v>
      </c>
      <c r="O219" s="4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4" t="s">
        <v>431</v>
      </c>
      <c r="AT219" s="24" t="s">
        <v>177</v>
      </c>
      <c r="AU219" s="24" t="s">
        <v>80</v>
      </c>
      <c r="AY219" s="24" t="s">
        <v>152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80</v>
      </c>
      <c r="BK219" s="232">
        <f>ROUND(I219*H219,2)</f>
        <v>0</v>
      </c>
      <c r="BL219" s="24" t="s">
        <v>275</v>
      </c>
      <c r="BM219" s="24" t="s">
        <v>2259</v>
      </c>
    </row>
    <row r="220" spans="2:65" s="1" customFormat="1" ht="16.5" customHeight="1">
      <c r="B220" s="46"/>
      <c r="C220" s="221" t="s">
        <v>1088</v>
      </c>
      <c r="D220" s="221" t="s">
        <v>155</v>
      </c>
      <c r="E220" s="222" t="s">
        <v>2260</v>
      </c>
      <c r="F220" s="223" t="s">
        <v>2261</v>
      </c>
      <c r="G220" s="224" t="s">
        <v>804</v>
      </c>
      <c r="H220" s="225">
        <v>1</v>
      </c>
      <c r="I220" s="226"/>
      <c r="J220" s="227">
        <f>ROUND(I220*H220,2)</f>
        <v>0</v>
      </c>
      <c r="K220" s="223" t="s">
        <v>21</v>
      </c>
      <c r="L220" s="72"/>
      <c r="M220" s="228" t="s">
        <v>21</v>
      </c>
      <c r="N220" s="229" t="s">
        <v>43</v>
      </c>
      <c r="O220" s="47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4" t="s">
        <v>275</v>
      </c>
      <c r="AT220" s="24" t="s">
        <v>155</v>
      </c>
      <c r="AU220" s="24" t="s">
        <v>80</v>
      </c>
      <c r="AY220" s="24" t="s">
        <v>152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4" t="s">
        <v>80</v>
      </c>
      <c r="BK220" s="232">
        <f>ROUND(I220*H220,2)</f>
        <v>0</v>
      </c>
      <c r="BL220" s="24" t="s">
        <v>275</v>
      </c>
      <c r="BM220" s="24" t="s">
        <v>2262</v>
      </c>
    </row>
    <row r="221" spans="2:65" s="1" customFormat="1" ht="16.5" customHeight="1">
      <c r="B221" s="46"/>
      <c r="C221" s="279" t="s">
        <v>1093</v>
      </c>
      <c r="D221" s="279" t="s">
        <v>177</v>
      </c>
      <c r="E221" s="280" t="s">
        <v>2263</v>
      </c>
      <c r="F221" s="281" t="s">
        <v>2264</v>
      </c>
      <c r="G221" s="282" t="s">
        <v>804</v>
      </c>
      <c r="H221" s="283">
        <v>1</v>
      </c>
      <c r="I221" s="284"/>
      <c r="J221" s="285">
        <f>ROUND(I221*H221,2)</f>
        <v>0</v>
      </c>
      <c r="K221" s="281" t="s">
        <v>21</v>
      </c>
      <c r="L221" s="286"/>
      <c r="M221" s="287" t="s">
        <v>21</v>
      </c>
      <c r="N221" s="288" t="s">
        <v>43</v>
      </c>
      <c r="O221" s="4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4" t="s">
        <v>431</v>
      </c>
      <c r="AT221" s="24" t="s">
        <v>177</v>
      </c>
      <c r="AU221" s="24" t="s">
        <v>80</v>
      </c>
      <c r="AY221" s="24" t="s">
        <v>152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80</v>
      </c>
      <c r="BK221" s="232">
        <f>ROUND(I221*H221,2)</f>
        <v>0</v>
      </c>
      <c r="BL221" s="24" t="s">
        <v>275</v>
      </c>
      <c r="BM221" s="24" t="s">
        <v>2265</v>
      </c>
    </row>
    <row r="222" spans="2:65" s="1" customFormat="1" ht="16.5" customHeight="1">
      <c r="B222" s="46"/>
      <c r="C222" s="221" t="s">
        <v>1097</v>
      </c>
      <c r="D222" s="221" t="s">
        <v>155</v>
      </c>
      <c r="E222" s="222" t="s">
        <v>2266</v>
      </c>
      <c r="F222" s="223" t="s">
        <v>2267</v>
      </c>
      <c r="G222" s="224" t="s">
        <v>804</v>
      </c>
      <c r="H222" s="225">
        <v>1</v>
      </c>
      <c r="I222" s="226"/>
      <c r="J222" s="227">
        <f>ROUND(I222*H222,2)</f>
        <v>0</v>
      </c>
      <c r="K222" s="223" t="s">
        <v>21</v>
      </c>
      <c r="L222" s="72"/>
      <c r="M222" s="228" t="s">
        <v>21</v>
      </c>
      <c r="N222" s="229" t="s">
        <v>43</v>
      </c>
      <c r="O222" s="4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4" t="s">
        <v>275</v>
      </c>
      <c r="AT222" s="24" t="s">
        <v>155</v>
      </c>
      <c r="AU222" s="24" t="s">
        <v>80</v>
      </c>
      <c r="AY222" s="24" t="s">
        <v>152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80</v>
      </c>
      <c r="BK222" s="232">
        <f>ROUND(I222*H222,2)</f>
        <v>0</v>
      </c>
      <c r="BL222" s="24" t="s">
        <v>275</v>
      </c>
      <c r="BM222" s="24" t="s">
        <v>2268</v>
      </c>
    </row>
    <row r="223" spans="2:65" s="1" customFormat="1" ht="16.5" customHeight="1">
      <c r="B223" s="46"/>
      <c r="C223" s="279" t="s">
        <v>1101</v>
      </c>
      <c r="D223" s="279" t="s">
        <v>177</v>
      </c>
      <c r="E223" s="280" t="s">
        <v>2269</v>
      </c>
      <c r="F223" s="281" t="s">
        <v>2270</v>
      </c>
      <c r="G223" s="282" t="s">
        <v>804</v>
      </c>
      <c r="H223" s="283">
        <v>1</v>
      </c>
      <c r="I223" s="284"/>
      <c r="J223" s="285">
        <f>ROUND(I223*H223,2)</f>
        <v>0</v>
      </c>
      <c r="K223" s="281" t="s">
        <v>21</v>
      </c>
      <c r="L223" s="286"/>
      <c r="M223" s="287" t="s">
        <v>21</v>
      </c>
      <c r="N223" s="288" t="s">
        <v>43</v>
      </c>
      <c r="O223" s="47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4" t="s">
        <v>431</v>
      </c>
      <c r="AT223" s="24" t="s">
        <v>177</v>
      </c>
      <c r="AU223" s="24" t="s">
        <v>80</v>
      </c>
      <c r="AY223" s="24" t="s">
        <v>152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4" t="s">
        <v>80</v>
      </c>
      <c r="BK223" s="232">
        <f>ROUND(I223*H223,2)</f>
        <v>0</v>
      </c>
      <c r="BL223" s="24" t="s">
        <v>275</v>
      </c>
      <c r="BM223" s="24" t="s">
        <v>2271</v>
      </c>
    </row>
    <row r="224" spans="2:65" s="1" customFormat="1" ht="16.5" customHeight="1">
      <c r="B224" s="46"/>
      <c r="C224" s="221" t="s">
        <v>1106</v>
      </c>
      <c r="D224" s="221" t="s">
        <v>155</v>
      </c>
      <c r="E224" s="222" t="s">
        <v>2272</v>
      </c>
      <c r="F224" s="223" t="s">
        <v>2273</v>
      </c>
      <c r="G224" s="224" t="s">
        <v>804</v>
      </c>
      <c r="H224" s="225">
        <v>2</v>
      </c>
      <c r="I224" s="226"/>
      <c r="J224" s="227">
        <f>ROUND(I224*H224,2)</f>
        <v>0</v>
      </c>
      <c r="K224" s="223" t="s">
        <v>21</v>
      </c>
      <c r="L224" s="72"/>
      <c r="M224" s="228" t="s">
        <v>21</v>
      </c>
      <c r="N224" s="229" t="s">
        <v>43</v>
      </c>
      <c r="O224" s="47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24" t="s">
        <v>275</v>
      </c>
      <c r="AT224" s="24" t="s">
        <v>155</v>
      </c>
      <c r="AU224" s="24" t="s">
        <v>80</v>
      </c>
      <c r="AY224" s="24" t="s">
        <v>152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80</v>
      </c>
      <c r="BK224" s="232">
        <f>ROUND(I224*H224,2)</f>
        <v>0</v>
      </c>
      <c r="BL224" s="24" t="s">
        <v>275</v>
      </c>
      <c r="BM224" s="24" t="s">
        <v>2274</v>
      </c>
    </row>
    <row r="225" spans="2:65" s="1" customFormat="1" ht="16.5" customHeight="1">
      <c r="B225" s="46"/>
      <c r="C225" s="279" t="s">
        <v>1113</v>
      </c>
      <c r="D225" s="279" t="s">
        <v>177</v>
      </c>
      <c r="E225" s="280" t="s">
        <v>2275</v>
      </c>
      <c r="F225" s="281" t="s">
        <v>2276</v>
      </c>
      <c r="G225" s="282" t="s">
        <v>804</v>
      </c>
      <c r="H225" s="283">
        <v>2</v>
      </c>
      <c r="I225" s="284"/>
      <c r="J225" s="285">
        <f>ROUND(I225*H225,2)</f>
        <v>0</v>
      </c>
      <c r="K225" s="281" t="s">
        <v>21</v>
      </c>
      <c r="L225" s="286"/>
      <c r="M225" s="287" t="s">
        <v>21</v>
      </c>
      <c r="N225" s="288" t="s">
        <v>43</v>
      </c>
      <c r="O225" s="47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4" t="s">
        <v>431</v>
      </c>
      <c r="AT225" s="24" t="s">
        <v>177</v>
      </c>
      <c r="AU225" s="24" t="s">
        <v>80</v>
      </c>
      <c r="AY225" s="24" t="s">
        <v>152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4" t="s">
        <v>80</v>
      </c>
      <c r="BK225" s="232">
        <f>ROUND(I225*H225,2)</f>
        <v>0</v>
      </c>
      <c r="BL225" s="24" t="s">
        <v>275</v>
      </c>
      <c r="BM225" s="24" t="s">
        <v>2277</v>
      </c>
    </row>
    <row r="226" spans="2:65" s="1" customFormat="1" ht="16.5" customHeight="1">
      <c r="B226" s="46"/>
      <c r="C226" s="221" t="s">
        <v>1118</v>
      </c>
      <c r="D226" s="221" t="s">
        <v>155</v>
      </c>
      <c r="E226" s="222" t="s">
        <v>2278</v>
      </c>
      <c r="F226" s="223" t="s">
        <v>2279</v>
      </c>
      <c r="G226" s="224" t="s">
        <v>804</v>
      </c>
      <c r="H226" s="225">
        <v>1</v>
      </c>
      <c r="I226" s="226"/>
      <c r="J226" s="227">
        <f>ROUND(I226*H226,2)</f>
        <v>0</v>
      </c>
      <c r="K226" s="223" t="s">
        <v>21</v>
      </c>
      <c r="L226" s="72"/>
      <c r="M226" s="228" t="s">
        <v>21</v>
      </c>
      <c r="N226" s="229" t="s">
        <v>43</v>
      </c>
      <c r="O226" s="47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4" t="s">
        <v>275</v>
      </c>
      <c r="AT226" s="24" t="s">
        <v>155</v>
      </c>
      <c r="AU226" s="24" t="s">
        <v>80</v>
      </c>
      <c r="AY226" s="24" t="s">
        <v>152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80</v>
      </c>
      <c r="BK226" s="232">
        <f>ROUND(I226*H226,2)</f>
        <v>0</v>
      </c>
      <c r="BL226" s="24" t="s">
        <v>275</v>
      </c>
      <c r="BM226" s="24" t="s">
        <v>2280</v>
      </c>
    </row>
    <row r="227" spans="2:65" s="1" customFormat="1" ht="16.5" customHeight="1">
      <c r="B227" s="46"/>
      <c r="C227" s="279" t="s">
        <v>1123</v>
      </c>
      <c r="D227" s="279" t="s">
        <v>177</v>
      </c>
      <c r="E227" s="280" t="s">
        <v>2281</v>
      </c>
      <c r="F227" s="281" t="s">
        <v>2282</v>
      </c>
      <c r="G227" s="282" t="s">
        <v>804</v>
      </c>
      <c r="H227" s="283">
        <v>1</v>
      </c>
      <c r="I227" s="284"/>
      <c r="J227" s="285">
        <f>ROUND(I227*H227,2)</f>
        <v>0</v>
      </c>
      <c r="K227" s="281" t="s">
        <v>21</v>
      </c>
      <c r="L227" s="286"/>
      <c r="M227" s="287" t="s">
        <v>21</v>
      </c>
      <c r="N227" s="288" t="s">
        <v>43</v>
      </c>
      <c r="O227" s="47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4" t="s">
        <v>431</v>
      </c>
      <c r="AT227" s="24" t="s">
        <v>177</v>
      </c>
      <c r="AU227" s="24" t="s">
        <v>80</v>
      </c>
      <c r="AY227" s="24" t="s">
        <v>152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80</v>
      </c>
      <c r="BK227" s="232">
        <f>ROUND(I227*H227,2)</f>
        <v>0</v>
      </c>
      <c r="BL227" s="24" t="s">
        <v>275</v>
      </c>
      <c r="BM227" s="24" t="s">
        <v>2283</v>
      </c>
    </row>
    <row r="228" spans="2:65" s="1" customFormat="1" ht="16.5" customHeight="1">
      <c r="B228" s="46"/>
      <c r="C228" s="221" t="s">
        <v>1128</v>
      </c>
      <c r="D228" s="221" t="s">
        <v>155</v>
      </c>
      <c r="E228" s="222" t="s">
        <v>2284</v>
      </c>
      <c r="F228" s="223" t="s">
        <v>2285</v>
      </c>
      <c r="G228" s="224" t="s">
        <v>804</v>
      </c>
      <c r="H228" s="225">
        <v>2</v>
      </c>
      <c r="I228" s="226"/>
      <c r="J228" s="227">
        <f>ROUND(I228*H228,2)</f>
        <v>0</v>
      </c>
      <c r="K228" s="223" t="s">
        <v>21</v>
      </c>
      <c r="L228" s="72"/>
      <c r="M228" s="228" t="s">
        <v>21</v>
      </c>
      <c r="N228" s="229" t="s">
        <v>43</v>
      </c>
      <c r="O228" s="47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AR228" s="24" t="s">
        <v>275</v>
      </c>
      <c r="AT228" s="24" t="s">
        <v>155</v>
      </c>
      <c r="AU228" s="24" t="s">
        <v>80</v>
      </c>
      <c r="AY228" s="24" t="s">
        <v>152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4" t="s">
        <v>80</v>
      </c>
      <c r="BK228" s="232">
        <f>ROUND(I228*H228,2)</f>
        <v>0</v>
      </c>
      <c r="BL228" s="24" t="s">
        <v>275</v>
      </c>
      <c r="BM228" s="24" t="s">
        <v>2286</v>
      </c>
    </row>
    <row r="229" spans="2:65" s="1" customFormat="1" ht="16.5" customHeight="1">
      <c r="B229" s="46"/>
      <c r="C229" s="279" t="s">
        <v>1133</v>
      </c>
      <c r="D229" s="279" t="s">
        <v>177</v>
      </c>
      <c r="E229" s="280" t="s">
        <v>2287</v>
      </c>
      <c r="F229" s="281" t="s">
        <v>2288</v>
      </c>
      <c r="G229" s="282" t="s">
        <v>804</v>
      </c>
      <c r="H229" s="283">
        <v>2</v>
      </c>
      <c r="I229" s="284"/>
      <c r="J229" s="285">
        <f>ROUND(I229*H229,2)</f>
        <v>0</v>
      </c>
      <c r="K229" s="281" t="s">
        <v>21</v>
      </c>
      <c r="L229" s="286"/>
      <c r="M229" s="287" t="s">
        <v>21</v>
      </c>
      <c r="N229" s="288" t="s">
        <v>43</v>
      </c>
      <c r="O229" s="47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4" t="s">
        <v>431</v>
      </c>
      <c r="AT229" s="24" t="s">
        <v>177</v>
      </c>
      <c r="AU229" s="24" t="s">
        <v>80</v>
      </c>
      <c r="AY229" s="24" t="s">
        <v>152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80</v>
      </c>
      <c r="BK229" s="232">
        <f>ROUND(I229*H229,2)</f>
        <v>0</v>
      </c>
      <c r="BL229" s="24" t="s">
        <v>275</v>
      </c>
      <c r="BM229" s="24" t="s">
        <v>2289</v>
      </c>
    </row>
    <row r="230" spans="2:65" s="1" customFormat="1" ht="25.5" customHeight="1">
      <c r="B230" s="46"/>
      <c r="C230" s="221" t="s">
        <v>1138</v>
      </c>
      <c r="D230" s="221" t="s">
        <v>155</v>
      </c>
      <c r="E230" s="222" t="s">
        <v>2290</v>
      </c>
      <c r="F230" s="223" t="s">
        <v>2291</v>
      </c>
      <c r="G230" s="224" t="s">
        <v>804</v>
      </c>
      <c r="H230" s="225">
        <v>1</v>
      </c>
      <c r="I230" s="226"/>
      <c r="J230" s="227">
        <f>ROUND(I230*H230,2)</f>
        <v>0</v>
      </c>
      <c r="K230" s="223" t="s">
        <v>21</v>
      </c>
      <c r="L230" s="72"/>
      <c r="M230" s="228" t="s">
        <v>21</v>
      </c>
      <c r="N230" s="229" t="s">
        <v>43</v>
      </c>
      <c r="O230" s="47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AR230" s="24" t="s">
        <v>275</v>
      </c>
      <c r="AT230" s="24" t="s">
        <v>155</v>
      </c>
      <c r="AU230" s="24" t="s">
        <v>80</v>
      </c>
      <c r="AY230" s="24" t="s">
        <v>152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80</v>
      </c>
      <c r="BK230" s="232">
        <f>ROUND(I230*H230,2)</f>
        <v>0</v>
      </c>
      <c r="BL230" s="24" t="s">
        <v>275</v>
      </c>
      <c r="BM230" s="24" t="s">
        <v>2292</v>
      </c>
    </row>
    <row r="231" spans="2:65" s="1" customFormat="1" ht="25.5" customHeight="1">
      <c r="B231" s="46"/>
      <c r="C231" s="279" t="s">
        <v>1143</v>
      </c>
      <c r="D231" s="279" t="s">
        <v>177</v>
      </c>
      <c r="E231" s="280" t="s">
        <v>2293</v>
      </c>
      <c r="F231" s="281" t="s">
        <v>2294</v>
      </c>
      <c r="G231" s="282" t="s">
        <v>804</v>
      </c>
      <c r="H231" s="283">
        <v>1</v>
      </c>
      <c r="I231" s="284"/>
      <c r="J231" s="285">
        <f>ROUND(I231*H231,2)</f>
        <v>0</v>
      </c>
      <c r="K231" s="281" t="s">
        <v>21</v>
      </c>
      <c r="L231" s="286"/>
      <c r="M231" s="287" t="s">
        <v>21</v>
      </c>
      <c r="N231" s="288" t="s">
        <v>43</v>
      </c>
      <c r="O231" s="47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AR231" s="24" t="s">
        <v>431</v>
      </c>
      <c r="AT231" s="24" t="s">
        <v>177</v>
      </c>
      <c r="AU231" s="24" t="s">
        <v>80</v>
      </c>
      <c r="AY231" s="24" t="s">
        <v>152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80</v>
      </c>
      <c r="BK231" s="232">
        <f>ROUND(I231*H231,2)</f>
        <v>0</v>
      </c>
      <c r="BL231" s="24" t="s">
        <v>275</v>
      </c>
      <c r="BM231" s="24" t="s">
        <v>2295</v>
      </c>
    </row>
    <row r="232" spans="2:65" s="1" customFormat="1" ht="25.5" customHeight="1">
      <c r="B232" s="46"/>
      <c r="C232" s="221" t="s">
        <v>1150</v>
      </c>
      <c r="D232" s="221" t="s">
        <v>155</v>
      </c>
      <c r="E232" s="222" t="s">
        <v>2296</v>
      </c>
      <c r="F232" s="223" t="s">
        <v>2297</v>
      </c>
      <c r="G232" s="224" t="s">
        <v>804</v>
      </c>
      <c r="H232" s="225">
        <v>1</v>
      </c>
      <c r="I232" s="226"/>
      <c r="J232" s="227">
        <f>ROUND(I232*H232,2)</f>
        <v>0</v>
      </c>
      <c r="K232" s="223" t="s">
        <v>21</v>
      </c>
      <c r="L232" s="72"/>
      <c r="M232" s="228" t="s">
        <v>21</v>
      </c>
      <c r="N232" s="229" t="s">
        <v>43</v>
      </c>
      <c r="O232" s="4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4" t="s">
        <v>275</v>
      </c>
      <c r="AT232" s="24" t="s">
        <v>155</v>
      </c>
      <c r="AU232" s="24" t="s">
        <v>80</v>
      </c>
      <c r="AY232" s="24" t="s">
        <v>152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4" t="s">
        <v>80</v>
      </c>
      <c r="BK232" s="232">
        <f>ROUND(I232*H232,2)</f>
        <v>0</v>
      </c>
      <c r="BL232" s="24" t="s">
        <v>275</v>
      </c>
      <c r="BM232" s="24" t="s">
        <v>2298</v>
      </c>
    </row>
    <row r="233" spans="2:65" s="1" customFormat="1" ht="25.5" customHeight="1">
      <c r="B233" s="46"/>
      <c r="C233" s="279" t="s">
        <v>1179</v>
      </c>
      <c r="D233" s="279" t="s">
        <v>177</v>
      </c>
      <c r="E233" s="280" t="s">
        <v>2299</v>
      </c>
      <c r="F233" s="281" t="s">
        <v>2300</v>
      </c>
      <c r="G233" s="282" t="s">
        <v>804</v>
      </c>
      <c r="H233" s="283">
        <v>1</v>
      </c>
      <c r="I233" s="284"/>
      <c r="J233" s="285">
        <f>ROUND(I233*H233,2)</f>
        <v>0</v>
      </c>
      <c r="K233" s="281" t="s">
        <v>21</v>
      </c>
      <c r="L233" s="286"/>
      <c r="M233" s="287" t="s">
        <v>21</v>
      </c>
      <c r="N233" s="288" t="s">
        <v>43</v>
      </c>
      <c r="O233" s="47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4" t="s">
        <v>431</v>
      </c>
      <c r="AT233" s="24" t="s">
        <v>177</v>
      </c>
      <c r="AU233" s="24" t="s">
        <v>80</v>
      </c>
      <c r="AY233" s="24" t="s">
        <v>152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80</v>
      </c>
      <c r="BK233" s="232">
        <f>ROUND(I233*H233,2)</f>
        <v>0</v>
      </c>
      <c r="BL233" s="24" t="s">
        <v>275</v>
      </c>
      <c r="BM233" s="24" t="s">
        <v>2301</v>
      </c>
    </row>
    <row r="234" spans="2:65" s="1" customFormat="1" ht="25.5" customHeight="1">
      <c r="B234" s="46"/>
      <c r="C234" s="221" t="s">
        <v>1184</v>
      </c>
      <c r="D234" s="221" t="s">
        <v>155</v>
      </c>
      <c r="E234" s="222" t="s">
        <v>2302</v>
      </c>
      <c r="F234" s="223" t="s">
        <v>2303</v>
      </c>
      <c r="G234" s="224" t="s">
        <v>804</v>
      </c>
      <c r="H234" s="225">
        <v>1</v>
      </c>
      <c r="I234" s="226"/>
      <c r="J234" s="227">
        <f>ROUND(I234*H234,2)</f>
        <v>0</v>
      </c>
      <c r="K234" s="223" t="s">
        <v>21</v>
      </c>
      <c r="L234" s="72"/>
      <c r="M234" s="228" t="s">
        <v>21</v>
      </c>
      <c r="N234" s="229" t="s">
        <v>43</v>
      </c>
      <c r="O234" s="47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AR234" s="24" t="s">
        <v>275</v>
      </c>
      <c r="AT234" s="24" t="s">
        <v>155</v>
      </c>
      <c r="AU234" s="24" t="s">
        <v>80</v>
      </c>
      <c r="AY234" s="24" t="s">
        <v>152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4" t="s">
        <v>80</v>
      </c>
      <c r="BK234" s="232">
        <f>ROUND(I234*H234,2)</f>
        <v>0</v>
      </c>
      <c r="BL234" s="24" t="s">
        <v>275</v>
      </c>
      <c r="BM234" s="24" t="s">
        <v>2304</v>
      </c>
    </row>
    <row r="235" spans="2:65" s="1" customFormat="1" ht="25.5" customHeight="1">
      <c r="B235" s="46"/>
      <c r="C235" s="279" t="s">
        <v>1189</v>
      </c>
      <c r="D235" s="279" t="s">
        <v>177</v>
      </c>
      <c r="E235" s="280" t="s">
        <v>2305</v>
      </c>
      <c r="F235" s="281" t="s">
        <v>2306</v>
      </c>
      <c r="G235" s="282" t="s">
        <v>804</v>
      </c>
      <c r="H235" s="283">
        <v>1</v>
      </c>
      <c r="I235" s="284"/>
      <c r="J235" s="285">
        <f>ROUND(I235*H235,2)</f>
        <v>0</v>
      </c>
      <c r="K235" s="281" t="s">
        <v>21</v>
      </c>
      <c r="L235" s="286"/>
      <c r="M235" s="287" t="s">
        <v>21</v>
      </c>
      <c r="N235" s="288" t="s">
        <v>43</v>
      </c>
      <c r="O235" s="47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AR235" s="24" t="s">
        <v>431</v>
      </c>
      <c r="AT235" s="24" t="s">
        <v>177</v>
      </c>
      <c r="AU235" s="24" t="s">
        <v>80</v>
      </c>
      <c r="AY235" s="24" t="s">
        <v>152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24" t="s">
        <v>80</v>
      </c>
      <c r="BK235" s="232">
        <f>ROUND(I235*H235,2)</f>
        <v>0</v>
      </c>
      <c r="BL235" s="24" t="s">
        <v>275</v>
      </c>
      <c r="BM235" s="24" t="s">
        <v>2307</v>
      </c>
    </row>
    <row r="236" spans="2:65" s="1" customFormat="1" ht="16.5" customHeight="1">
      <c r="B236" s="46"/>
      <c r="C236" s="221" t="s">
        <v>1196</v>
      </c>
      <c r="D236" s="221" t="s">
        <v>155</v>
      </c>
      <c r="E236" s="222" t="s">
        <v>2308</v>
      </c>
      <c r="F236" s="223" t="s">
        <v>2309</v>
      </c>
      <c r="G236" s="224" t="s">
        <v>804</v>
      </c>
      <c r="H236" s="225">
        <v>1</v>
      </c>
      <c r="I236" s="226"/>
      <c r="J236" s="227">
        <f>ROUND(I236*H236,2)</f>
        <v>0</v>
      </c>
      <c r="K236" s="223" t="s">
        <v>21</v>
      </c>
      <c r="L236" s="72"/>
      <c r="M236" s="228" t="s">
        <v>21</v>
      </c>
      <c r="N236" s="229" t="s">
        <v>43</v>
      </c>
      <c r="O236" s="47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4" t="s">
        <v>275</v>
      </c>
      <c r="AT236" s="24" t="s">
        <v>155</v>
      </c>
      <c r="AU236" s="24" t="s">
        <v>80</v>
      </c>
      <c r="AY236" s="24" t="s">
        <v>152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80</v>
      </c>
      <c r="BK236" s="232">
        <f>ROUND(I236*H236,2)</f>
        <v>0</v>
      </c>
      <c r="BL236" s="24" t="s">
        <v>275</v>
      </c>
      <c r="BM236" s="24" t="s">
        <v>2310</v>
      </c>
    </row>
    <row r="237" spans="2:65" s="1" customFormat="1" ht="16.5" customHeight="1">
      <c r="B237" s="46"/>
      <c r="C237" s="279" t="s">
        <v>1202</v>
      </c>
      <c r="D237" s="279" t="s">
        <v>177</v>
      </c>
      <c r="E237" s="280" t="s">
        <v>2311</v>
      </c>
      <c r="F237" s="281" t="s">
        <v>2312</v>
      </c>
      <c r="G237" s="282" t="s">
        <v>804</v>
      </c>
      <c r="H237" s="283">
        <v>1</v>
      </c>
      <c r="I237" s="284"/>
      <c r="J237" s="285">
        <f>ROUND(I237*H237,2)</f>
        <v>0</v>
      </c>
      <c r="K237" s="281" t="s">
        <v>21</v>
      </c>
      <c r="L237" s="286"/>
      <c r="M237" s="287" t="s">
        <v>21</v>
      </c>
      <c r="N237" s="288" t="s">
        <v>43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4" t="s">
        <v>431</v>
      </c>
      <c r="AT237" s="24" t="s">
        <v>177</v>
      </c>
      <c r="AU237" s="24" t="s">
        <v>80</v>
      </c>
      <c r="AY237" s="24" t="s">
        <v>152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80</v>
      </c>
      <c r="BK237" s="232">
        <f>ROUND(I237*H237,2)</f>
        <v>0</v>
      </c>
      <c r="BL237" s="24" t="s">
        <v>275</v>
      </c>
      <c r="BM237" s="24" t="s">
        <v>2313</v>
      </c>
    </row>
    <row r="238" spans="2:65" s="1" customFormat="1" ht="16.5" customHeight="1">
      <c r="B238" s="46"/>
      <c r="C238" s="221" t="s">
        <v>1211</v>
      </c>
      <c r="D238" s="221" t="s">
        <v>155</v>
      </c>
      <c r="E238" s="222" t="s">
        <v>2314</v>
      </c>
      <c r="F238" s="223" t="s">
        <v>2315</v>
      </c>
      <c r="G238" s="224" t="s">
        <v>804</v>
      </c>
      <c r="H238" s="225">
        <v>1</v>
      </c>
      <c r="I238" s="226"/>
      <c r="J238" s="227">
        <f>ROUND(I238*H238,2)</f>
        <v>0</v>
      </c>
      <c r="K238" s="223" t="s">
        <v>21</v>
      </c>
      <c r="L238" s="72"/>
      <c r="M238" s="228" t="s">
        <v>21</v>
      </c>
      <c r="N238" s="229" t="s">
        <v>43</v>
      </c>
      <c r="O238" s="47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4" t="s">
        <v>275</v>
      </c>
      <c r="AT238" s="24" t="s">
        <v>155</v>
      </c>
      <c r="AU238" s="24" t="s">
        <v>80</v>
      </c>
      <c r="AY238" s="24" t="s">
        <v>152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80</v>
      </c>
      <c r="BK238" s="232">
        <f>ROUND(I238*H238,2)</f>
        <v>0</v>
      </c>
      <c r="BL238" s="24" t="s">
        <v>275</v>
      </c>
      <c r="BM238" s="24" t="s">
        <v>2316</v>
      </c>
    </row>
    <row r="239" spans="2:65" s="1" customFormat="1" ht="16.5" customHeight="1">
      <c r="B239" s="46"/>
      <c r="C239" s="279" t="s">
        <v>1216</v>
      </c>
      <c r="D239" s="279" t="s">
        <v>177</v>
      </c>
      <c r="E239" s="280" t="s">
        <v>2317</v>
      </c>
      <c r="F239" s="281" t="s">
        <v>2318</v>
      </c>
      <c r="G239" s="282" t="s">
        <v>804</v>
      </c>
      <c r="H239" s="283">
        <v>1</v>
      </c>
      <c r="I239" s="284"/>
      <c r="J239" s="285">
        <f>ROUND(I239*H239,2)</f>
        <v>0</v>
      </c>
      <c r="K239" s="281" t="s">
        <v>21</v>
      </c>
      <c r="L239" s="286"/>
      <c r="M239" s="287" t="s">
        <v>21</v>
      </c>
      <c r="N239" s="288" t="s">
        <v>43</v>
      </c>
      <c r="O239" s="47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4" t="s">
        <v>431</v>
      </c>
      <c r="AT239" s="24" t="s">
        <v>177</v>
      </c>
      <c r="AU239" s="24" t="s">
        <v>80</v>
      </c>
      <c r="AY239" s="24" t="s">
        <v>152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4" t="s">
        <v>80</v>
      </c>
      <c r="BK239" s="232">
        <f>ROUND(I239*H239,2)</f>
        <v>0</v>
      </c>
      <c r="BL239" s="24" t="s">
        <v>275</v>
      </c>
      <c r="BM239" s="24" t="s">
        <v>2319</v>
      </c>
    </row>
    <row r="240" spans="2:65" s="1" customFormat="1" ht="25.5" customHeight="1">
      <c r="B240" s="46"/>
      <c r="C240" s="221" t="s">
        <v>1223</v>
      </c>
      <c r="D240" s="221" t="s">
        <v>155</v>
      </c>
      <c r="E240" s="222" t="s">
        <v>2320</v>
      </c>
      <c r="F240" s="223" t="s">
        <v>2321</v>
      </c>
      <c r="G240" s="224" t="s">
        <v>804</v>
      </c>
      <c r="H240" s="225">
        <v>1</v>
      </c>
      <c r="I240" s="226"/>
      <c r="J240" s="227">
        <f>ROUND(I240*H240,2)</f>
        <v>0</v>
      </c>
      <c r="K240" s="223" t="s">
        <v>21</v>
      </c>
      <c r="L240" s="72"/>
      <c r="M240" s="228" t="s">
        <v>21</v>
      </c>
      <c r="N240" s="229" t="s">
        <v>43</v>
      </c>
      <c r="O240" s="47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AR240" s="24" t="s">
        <v>275</v>
      </c>
      <c r="AT240" s="24" t="s">
        <v>155</v>
      </c>
      <c r="AU240" s="24" t="s">
        <v>80</v>
      </c>
      <c r="AY240" s="24" t="s">
        <v>152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80</v>
      </c>
      <c r="BK240" s="232">
        <f>ROUND(I240*H240,2)</f>
        <v>0</v>
      </c>
      <c r="BL240" s="24" t="s">
        <v>275</v>
      </c>
      <c r="BM240" s="24" t="s">
        <v>2322</v>
      </c>
    </row>
    <row r="241" spans="2:65" s="1" customFormat="1" ht="25.5" customHeight="1">
      <c r="B241" s="46"/>
      <c r="C241" s="279" t="s">
        <v>1237</v>
      </c>
      <c r="D241" s="279" t="s">
        <v>177</v>
      </c>
      <c r="E241" s="280" t="s">
        <v>2323</v>
      </c>
      <c r="F241" s="281" t="s">
        <v>2324</v>
      </c>
      <c r="G241" s="282" t="s">
        <v>804</v>
      </c>
      <c r="H241" s="283">
        <v>1</v>
      </c>
      <c r="I241" s="284"/>
      <c r="J241" s="285">
        <f>ROUND(I241*H241,2)</f>
        <v>0</v>
      </c>
      <c r="K241" s="281" t="s">
        <v>21</v>
      </c>
      <c r="L241" s="286"/>
      <c r="M241" s="287" t="s">
        <v>21</v>
      </c>
      <c r="N241" s="288" t="s">
        <v>43</v>
      </c>
      <c r="O241" s="47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4" t="s">
        <v>431</v>
      </c>
      <c r="AT241" s="24" t="s">
        <v>177</v>
      </c>
      <c r="AU241" s="24" t="s">
        <v>80</v>
      </c>
      <c r="AY241" s="24" t="s">
        <v>152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80</v>
      </c>
      <c r="BK241" s="232">
        <f>ROUND(I241*H241,2)</f>
        <v>0</v>
      </c>
      <c r="BL241" s="24" t="s">
        <v>275</v>
      </c>
      <c r="BM241" s="24" t="s">
        <v>2325</v>
      </c>
    </row>
    <row r="242" spans="2:65" s="1" customFormat="1" ht="16.5" customHeight="1">
      <c r="B242" s="46"/>
      <c r="C242" s="221" t="s">
        <v>1244</v>
      </c>
      <c r="D242" s="221" t="s">
        <v>155</v>
      </c>
      <c r="E242" s="222" t="s">
        <v>2326</v>
      </c>
      <c r="F242" s="223" t="s">
        <v>2327</v>
      </c>
      <c r="G242" s="224" t="s">
        <v>804</v>
      </c>
      <c r="H242" s="225">
        <v>1</v>
      </c>
      <c r="I242" s="226"/>
      <c r="J242" s="227">
        <f>ROUND(I242*H242,2)</f>
        <v>0</v>
      </c>
      <c r="K242" s="223" t="s">
        <v>21</v>
      </c>
      <c r="L242" s="72"/>
      <c r="M242" s="228" t="s">
        <v>21</v>
      </c>
      <c r="N242" s="229" t="s">
        <v>43</v>
      </c>
      <c r="O242" s="47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4" t="s">
        <v>275</v>
      </c>
      <c r="AT242" s="24" t="s">
        <v>155</v>
      </c>
      <c r="AU242" s="24" t="s">
        <v>80</v>
      </c>
      <c r="AY242" s="24" t="s">
        <v>152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80</v>
      </c>
      <c r="BK242" s="232">
        <f>ROUND(I242*H242,2)</f>
        <v>0</v>
      </c>
      <c r="BL242" s="24" t="s">
        <v>275</v>
      </c>
      <c r="BM242" s="24" t="s">
        <v>2328</v>
      </c>
    </row>
    <row r="243" spans="2:65" s="1" customFormat="1" ht="16.5" customHeight="1">
      <c r="B243" s="46"/>
      <c r="C243" s="279" t="s">
        <v>1248</v>
      </c>
      <c r="D243" s="279" t="s">
        <v>177</v>
      </c>
      <c r="E243" s="280" t="s">
        <v>2329</v>
      </c>
      <c r="F243" s="281" t="s">
        <v>2330</v>
      </c>
      <c r="G243" s="282" t="s">
        <v>804</v>
      </c>
      <c r="H243" s="283">
        <v>1</v>
      </c>
      <c r="I243" s="284"/>
      <c r="J243" s="285">
        <f>ROUND(I243*H243,2)</f>
        <v>0</v>
      </c>
      <c r="K243" s="281" t="s">
        <v>21</v>
      </c>
      <c r="L243" s="286"/>
      <c r="M243" s="287" t="s">
        <v>21</v>
      </c>
      <c r="N243" s="288" t="s">
        <v>43</v>
      </c>
      <c r="O243" s="47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4" t="s">
        <v>431</v>
      </c>
      <c r="AT243" s="24" t="s">
        <v>177</v>
      </c>
      <c r="AU243" s="24" t="s">
        <v>80</v>
      </c>
      <c r="AY243" s="24" t="s">
        <v>152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80</v>
      </c>
      <c r="BK243" s="232">
        <f>ROUND(I243*H243,2)</f>
        <v>0</v>
      </c>
      <c r="BL243" s="24" t="s">
        <v>275</v>
      </c>
      <c r="BM243" s="24" t="s">
        <v>2331</v>
      </c>
    </row>
    <row r="244" spans="2:65" s="1" customFormat="1" ht="16.5" customHeight="1">
      <c r="B244" s="46"/>
      <c r="C244" s="221" t="s">
        <v>1255</v>
      </c>
      <c r="D244" s="221" t="s">
        <v>155</v>
      </c>
      <c r="E244" s="222" t="s">
        <v>2332</v>
      </c>
      <c r="F244" s="223" t="s">
        <v>2333</v>
      </c>
      <c r="G244" s="224" t="s">
        <v>804</v>
      </c>
      <c r="H244" s="225">
        <v>1</v>
      </c>
      <c r="I244" s="226"/>
      <c r="J244" s="227">
        <f>ROUND(I244*H244,2)</f>
        <v>0</v>
      </c>
      <c r="K244" s="223" t="s">
        <v>21</v>
      </c>
      <c r="L244" s="72"/>
      <c r="M244" s="228" t="s">
        <v>21</v>
      </c>
      <c r="N244" s="229" t="s">
        <v>43</v>
      </c>
      <c r="O244" s="47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4" t="s">
        <v>275</v>
      </c>
      <c r="AT244" s="24" t="s">
        <v>155</v>
      </c>
      <c r="AU244" s="24" t="s">
        <v>80</v>
      </c>
      <c r="AY244" s="24" t="s">
        <v>152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80</v>
      </c>
      <c r="BK244" s="232">
        <f>ROUND(I244*H244,2)</f>
        <v>0</v>
      </c>
      <c r="BL244" s="24" t="s">
        <v>275</v>
      </c>
      <c r="BM244" s="24" t="s">
        <v>2334</v>
      </c>
    </row>
    <row r="245" spans="2:65" s="1" customFormat="1" ht="16.5" customHeight="1">
      <c r="B245" s="46"/>
      <c r="C245" s="279" t="s">
        <v>1259</v>
      </c>
      <c r="D245" s="279" t="s">
        <v>177</v>
      </c>
      <c r="E245" s="280" t="s">
        <v>2335</v>
      </c>
      <c r="F245" s="281" t="s">
        <v>2336</v>
      </c>
      <c r="G245" s="282" t="s">
        <v>804</v>
      </c>
      <c r="H245" s="283">
        <v>1</v>
      </c>
      <c r="I245" s="284"/>
      <c r="J245" s="285">
        <f>ROUND(I245*H245,2)</f>
        <v>0</v>
      </c>
      <c r="K245" s="281" t="s">
        <v>21</v>
      </c>
      <c r="L245" s="286"/>
      <c r="M245" s="287" t="s">
        <v>21</v>
      </c>
      <c r="N245" s="288" t="s">
        <v>43</v>
      </c>
      <c r="O245" s="47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AR245" s="24" t="s">
        <v>431</v>
      </c>
      <c r="AT245" s="24" t="s">
        <v>177</v>
      </c>
      <c r="AU245" s="24" t="s">
        <v>80</v>
      </c>
      <c r="AY245" s="24" t="s">
        <v>152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80</v>
      </c>
      <c r="BK245" s="232">
        <f>ROUND(I245*H245,2)</f>
        <v>0</v>
      </c>
      <c r="BL245" s="24" t="s">
        <v>275</v>
      </c>
      <c r="BM245" s="24" t="s">
        <v>2337</v>
      </c>
    </row>
    <row r="246" spans="2:65" s="1" customFormat="1" ht="25.5" customHeight="1">
      <c r="B246" s="46"/>
      <c r="C246" s="221" t="s">
        <v>1266</v>
      </c>
      <c r="D246" s="221" t="s">
        <v>155</v>
      </c>
      <c r="E246" s="222" t="s">
        <v>2338</v>
      </c>
      <c r="F246" s="223" t="s">
        <v>2339</v>
      </c>
      <c r="G246" s="224" t="s">
        <v>804</v>
      </c>
      <c r="H246" s="225">
        <v>1</v>
      </c>
      <c r="I246" s="226"/>
      <c r="J246" s="227">
        <f>ROUND(I246*H246,2)</f>
        <v>0</v>
      </c>
      <c r="K246" s="223" t="s">
        <v>21</v>
      </c>
      <c r="L246" s="72"/>
      <c r="M246" s="228" t="s">
        <v>21</v>
      </c>
      <c r="N246" s="229" t="s">
        <v>43</v>
      </c>
      <c r="O246" s="47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4" t="s">
        <v>275</v>
      </c>
      <c r="AT246" s="24" t="s">
        <v>155</v>
      </c>
      <c r="AU246" s="24" t="s">
        <v>80</v>
      </c>
      <c r="AY246" s="24" t="s">
        <v>152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80</v>
      </c>
      <c r="BK246" s="232">
        <f>ROUND(I246*H246,2)</f>
        <v>0</v>
      </c>
      <c r="BL246" s="24" t="s">
        <v>275</v>
      </c>
      <c r="BM246" s="24" t="s">
        <v>2340</v>
      </c>
    </row>
    <row r="247" spans="2:65" s="1" customFormat="1" ht="25.5" customHeight="1">
      <c r="B247" s="46"/>
      <c r="C247" s="279" t="s">
        <v>1271</v>
      </c>
      <c r="D247" s="279" t="s">
        <v>177</v>
      </c>
      <c r="E247" s="280" t="s">
        <v>2341</v>
      </c>
      <c r="F247" s="281" t="s">
        <v>2342</v>
      </c>
      <c r="G247" s="282" t="s">
        <v>804</v>
      </c>
      <c r="H247" s="283">
        <v>1</v>
      </c>
      <c r="I247" s="284"/>
      <c r="J247" s="285">
        <f>ROUND(I247*H247,2)</f>
        <v>0</v>
      </c>
      <c r="K247" s="281" t="s">
        <v>21</v>
      </c>
      <c r="L247" s="286"/>
      <c r="M247" s="287" t="s">
        <v>21</v>
      </c>
      <c r="N247" s="288" t="s">
        <v>43</v>
      </c>
      <c r="O247" s="47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AR247" s="24" t="s">
        <v>431</v>
      </c>
      <c r="AT247" s="24" t="s">
        <v>177</v>
      </c>
      <c r="AU247" s="24" t="s">
        <v>80</v>
      </c>
      <c r="AY247" s="24" t="s">
        <v>152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4" t="s">
        <v>80</v>
      </c>
      <c r="BK247" s="232">
        <f>ROUND(I247*H247,2)</f>
        <v>0</v>
      </c>
      <c r="BL247" s="24" t="s">
        <v>275</v>
      </c>
      <c r="BM247" s="24" t="s">
        <v>2343</v>
      </c>
    </row>
    <row r="248" spans="2:65" s="1" customFormat="1" ht="25.5" customHeight="1">
      <c r="B248" s="46"/>
      <c r="C248" s="221" t="s">
        <v>1277</v>
      </c>
      <c r="D248" s="221" t="s">
        <v>155</v>
      </c>
      <c r="E248" s="222" t="s">
        <v>2344</v>
      </c>
      <c r="F248" s="223" t="s">
        <v>2345</v>
      </c>
      <c r="G248" s="224" t="s">
        <v>804</v>
      </c>
      <c r="H248" s="225">
        <v>1</v>
      </c>
      <c r="I248" s="226"/>
      <c r="J248" s="227">
        <f>ROUND(I248*H248,2)</f>
        <v>0</v>
      </c>
      <c r="K248" s="223" t="s">
        <v>21</v>
      </c>
      <c r="L248" s="72"/>
      <c r="M248" s="228" t="s">
        <v>21</v>
      </c>
      <c r="N248" s="229" t="s">
        <v>43</v>
      </c>
      <c r="O248" s="47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4" t="s">
        <v>275</v>
      </c>
      <c r="AT248" s="24" t="s">
        <v>155</v>
      </c>
      <c r="AU248" s="24" t="s">
        <v>80</v>
      </c>
      <c r="AY248" s="24" t="s">
        <v>152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80</v>
      </c>
      <c r="BK248" s="232">
        <f>ROUND(I248*H248,2)</f>
        <v>0</v>
      </c>
      <c r="BL248" s="24" t="s">
        <v>275</v>
      </c>
      <c r="BM248" s="24" t="s">
        <v>2346</v>
      </c>
    </row>
    <row r="249" spans="2:65" s="1" customFormat="1" ht="25.5" customHeight="1">
      <c r="B249" s="46"/>
      <c r="C249" s="279" t="s">
        <v>1594</v>
      </c>
      <c r="D249" s="279" t="s">
        <v>177</v>
      </c>
      <c r="E249" s="280" t="s">
        <v>2347</v>
      </c>
      <c r="F249" s="281" t="s">
        <v>2348</v>
      </c>
      <c r="G249" s="282" t="s">
        <v>804</v>
      </c>
      <c r="H249" s="283">
        <v>1</v>
      </c>
      <c r="I249" s="284"/>
      <c r="J249" s="285">
        <f>ROUND(I249*H249,2)</f>
        <v>0</v>
      </c>
      <c r="K249" s="281" t="s">
        <v>21</v>
      </c>
      <c r="L249" s="286"/>
      <c r="M249" s="287" t="s">
        <v>21</v>
      </c>
      <c r="N249" s="288" t="s">
        <v>43</v>
      </c>
      <c r="O249" s="47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AR249" s="24" t="s">
        <v>431</v>
      </c>
      <c r="AT249" s="24" t="s">
        <v>177</v>
      </c>
      <c r="AU249" s="24" t="s">
        <v>80</v>
      </c>
      <c r="AY249" s="24" t="s">
        <v>152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24" t="s">
        <v>80</v>
      </c>
      <c r="BK249" s="232">
        <f>ROUND(I249*H249,2)</f>
        <v>0</v>
      </c>
      <c r="BL249" s="24" t="s">
        <v>275</v>
      </c>
      <c r="BM249" s="24" t="s">
        <v>2349</v>
      </c>
    </row>
    <row r="250" spans="2:65" s="1" customFormat="1" ht="25.5" customHeight="1">
      <c r="B250" s="46"/>
      <c r="C250" s="221" t="s">
        <v>2350</v>
      </c>
      <c r="D250" s="221" t="s">
        <v>155</v>
      </c>
      <c r="E250" s="222" t="s">
        <v>2351</v>
      </c>
      <c r="F250" s="223" t="s">
        <v>2352</v>
      </c>
      <c r="G250" s="224" t="s">
        <v>804</v>
      </c>
      <c r="H250" s="225">
        <v>1</v>
      </c>
      <c r="I250" s="226"/>
      <c r="J250" s="227">
        <f>ROUND(I250*H250,2)</f>
        <v>0</v>
      </c>
      <c r="K250" s="223" t="s">
        <v>21</v>
      </c>
      <c r="L250" s="72"/>
      <c r="M250" s="228" t="s">
        <v>21</v>
      </c>
      <c r="N250" s="229" t="s">
        <v>43</v>
      </c>
      <c r="O250" s="47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4" t="s">
        <v>275</v>
      </c>
      <c r="AT250" s="24" t="s">
        <v>155</v>
      </c>
      <c r="AU250" s="24" t="s">
        <v>80</v>
      </c>
      <c r="AY250" s="24" t="s">
        <v>152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4" t="s">
        <v>80</v>
      </c>
      <c r="BK250" s="232">
        <f>ROUND(I250*H250,2)</f>
        <v>0</v>
      </c>
      <c r="BL250" s="24" t="s">
        <v>275</v>
      </c>
      <c r="BM250" s="24" t="s">
        <v>2353</v>
      </c>
    </row>
    <row r="251" spans="2:65" s="1" customFormat="1" ht="25.5" customHeight="1">
      <c r="B251" s="46"/>
      <c r="C251" s="279" t="s">
        <v>2354</v>
      </c>
      <c r="D251" s="279" t="s">
        <v>177</v>
      </c>
      <c r="E251" s="280" t="s">
        <v>2355</v>
      </c>
      <c r="F251" s="281" t="s">
        <v>2356</v>
      </c>
      <c r="G251" s="282" t="s">
        <v>804</v>
      </c>
      <c r="H251" s="283">
        <v>1</v>
      </c>
      <c r="I251" s="284"/>
      <c r="J251" s="285">
        <f>ROUND(I251*H251,2)</f>
        <v>0</v>
      </c>
      <c r="K251" s="281" t="s">
        <v>21</v>
      </c>
      <c r="L251" s="286"/>
      <c r="M251" s="287" t="s">
        <v>21</v>
      </c>
      <c r="N251" s="288" t="s">
        <v>43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431</v>
      </c>
      <c r="AT251" s="24" t="s">
        <v>177</v>
      </c>
      <c r="AU251" s="24" t="s">
        <v>80</v>
      </c>
      <c r="AY251" s="24" t="s">
        <v>152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80</v>
      </c>
      <c r="BK251" s="232">
        <f>ROUND(I251*H251,2)</f>
        <v>0</v>
      </c>
      <c r="BL251" s="24" t="s">
        <v>275</v>
      </c>
      <c r="BM251" s="24" t="s">
        <v>2357</v>
      </c>
    </row>
    <row r="252" spans="2:65" s="1" customFormat="1" ht="25.5" customHeight="1">
      <c r="B252" s="46"/>
      <c r="C252" s="221" t="s">
        <v>2358</v>
      </c>
      <c r="D252" s="221" t="s">
        <v>155</v>
      </c>
      <c r="E252" s="222" t="s">
        <v>2359</v>
      </c>
      <c r="F252" s="223" t="s">
        <v>2360</v>
      </c>
      <c r="G252" s="224" t="s">
        <v>804</v>
      </c>
      <c r="H252" s="225">
        <v>1</v>
      </c>
      <c r="I252" s="226"/>
      <c r="J252" s="227">
        <f>ROUND(I252*H252,2)</f>
        <v>0</v>
      </c>
      <c r="K252" s="223" t="s">
        <v>21</v>
      </c>
      <c r="L252" s="72"/>
      <c r="M252" s="228" t="s">
        <v>21</v>
      </c>
      <c r="N252" s="229" t="s">
        <v>43</v>
      </c>
      <c r="O252" s="47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4" t="s">
        <v>275</v>
      </c>
      <c r="AT252" s="24" t="s">
        <v>155</v>
      </c>
      <c r="AU252" s="24" t="s">
        <v>80</v>
      </c>
      <c r="AY252" s="24" t="s">
        <v>152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4" t="s">
        <v>80</v>
      </c>
      <c r="BK252" s="232">
        <f>ROUND(I252*H252,2)</f>
        <v>0</v>
      </c>
      <c r="BL252" s="24" t="s">
        <v>275</v>
      </c>
      <c r="BM252" s="24" t="s">
        <v>2361</v>
      </c>
    </row>
    <row r="253" spans="2:65" s="1" customFormat="1" ht="25.5" customHeight="1">
      <c r="B253" s="46"/>
      <c r="C253" s="279" t="s">
        <v>2362</v>
      </c>
      <c r="D253" s="279" t="s">
        <v>177</v>
      </c>
      <c r="E253" s="280" t="s">
        <v>2363</v>
      </c>
      <c r="F253" s="281" t="s">
        <v>2364</v>
      </c>
      <c r="G253" s="282" t="s">
        <v>804</v>
      </c>
      <c r="H253" s="283">
        <v>1</v>
      </c>
      <c r="I253" s="284"/>
      <c r="J253" s="285">
        <f>ROUND(I253*H253,2)</f>
        <v>0</v>
      </c>
      <c r="K253" s="281" t="s">
        <v>21</v>
      </c>
      <c r="L253" s="286"/>
      <c r="M253" s="287" t="s">
        <v>21</v>
      </c>
      <c r="N253" s="288" t="s">
        <v>43</v>
      </c>
      <c r="O253" s="47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4" t="s">
        <v>431</v>
      </c>
      <c r="AT253" s="24" t="s">
        <v>177</v>
      </c>
      <c r="AU253" s="24" t="s">
        <v>80</v>
      </c>
      <c r="AY253" s="24" t="s">
        <v>152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4" t="s">
        <v>80</v>
      </c>
      <c r="BK253" s="232">
        <f>ROUND(I253*H253,2)</f>
        <v>0</v>
      </c>
      <c r="BL253" s="24" t="s">
        <v>275</v>
      </c>
      <c r="BM253" s="24" t="s">
        <v>2365</v>
      </c>
    </row>
    <row r="254" spans="2:65" s="1" customFormat="1" ht="16.5" customHeight="1">
      <c r="B254" s="46"/>
      <c r="C254" s="221" t="s">
        <v>2366</v>
      </c>
      <c r="D254" s="221" t="s">
        <v>155</v>
      </c>
      <c r="E254" s="222" t="s">
        <v>2367</v>
      </c>
      <c r="F254" s="223" t="s">
        <v>2368</v>
      </c>
      <c r="G254" s="224" t="s">
        <v>804</v>
      </c>
      <c r="H254" s="225">
        <v>35</v>
      </c>
      <c r="I254" s="226"/>
      <c r="J254" s="227">
        <f>ROUND(I254*H254,2)</f>
        <v>0</v>
      </c>
      <c r="K254" s="223" t="s">
        <v>21</v>
      </c>
      <c r="L254" s="72"/>
      <c r="M254" s="228" t="s">
        <v>21</v>
      </c>
      <c r="N254" s="229" t="s">
        <v>43</v>
      </c>
      <c r="O254" s="47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4" t="s">
        <v>275</v>
      </c>
      <c r="AT254" s="24" t="s">
        <v>155</v>
      </c>
      <c r="AU254" s="24" t="s">
        <v>80</v>
      </c>
      <c r="AY254" s="24" t="s">
        <v>152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80</v>
      </c>
      <c r="BK254" s="232">
        <f>ROUND(I254*H254,2)</f>
        <v>0</v>
      </c>
      <c r="BL254" s="24" t="s">
        <v>275</v>
      </c>
      <c r="BM254" s="24" t="s">
        <v>2369</v>
      </c>
    </row>
    <row r="255" spans="2:65" s="1" customFormat="1" ht="16.5" customHeight="1">
      <c r="B255" s="46"/>
      <c r="C255" s="279" t="s">
        <v>2370</v>
      </c>
      <c r="D255" s="279" t="s">
        <v>177</v>
      </c>
      <c r="E255" s="280" t="s">
        <v>2371</v>
      </c>
      <c r="F255" s="281" t="s">
        <v>2372</v>
      </c>
      <c r="G255" s="282" t="s">
        <v>804</v>
      </c>
      <c r="H255" s="283">
        <v>35</v>
      </c>
      <c r="I255" s="284"/>
      <c r="J255" s="285">
        <f>ROUND(I255*H255,2)</f>
        <v>0</v>
      </c>
      <c r="K255" s="281" t="s">
        <v>21</v>
      </c>
      <c r="L255" s="286"/>
      <c r="M255" s="287" t="s">
        <v>21</v>
      </c>
      <c r="N255" s="288" t="s">
        <v>43</v>
      </c>
      <c r="O255" s="47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AR255" s="24" t="s">
        <v>431</v>
      </c>
      <c r="AT255" s="24" t="s">
        <v>177</v>
      </c>
      <c r="AU255" s="24" t="s">
        <v>80</v>
      </c>
      <c r="AY255" s="24" t="s">
        <v>152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4" t="s">
        <v>80</v>
      </c>
      <c r="BK255" s="232">
        <f>ROUND(I255*H255,2)</f>
        <v>0</v>
      </c>
      <c r="BL255" s="24" t="s">
        <v>275</v>
      </c>
      <c r="BM255" s="24" t="s">
        <v>2373</v>
      </c>
    </row>
    <row r="256" spans="2:65" s="1" customFormat="1" ht="16.5" customHeight="1">
      <c r="B256" s="46"/>
      <c r="C256" s="221" t="s">
        <v>2374</v>
      </c>
      <c r="D256" s="221" t="s">
        <v>155</v>
      </c>
      <c r="E256" s="222" t="s">
        <v>2375</v>
      </c>
      <c r="F256" s="223" t="s">
        <v>2376</v>
      </c>
      <c r="G256" s="224" t="s">
        <v>804</v>
      </c>
      <c r="H256" s="225">
        <v>1</v>
      </c>
      <c r="I256" s="226"/>
      <c r="J256" s="227">
        <f>ROUND(I256*H256,2)</f>
        <v>0</v>
      </c>
      <c r="K256" s="223" t="s">
        <v>21</v>
      </c>
      <c r="L256" s="72"/>
      <c r="M256" s="228" t="s">
        <v>21</v>
      </c>
      <c r="N256" s="229" t="s">
        <v>43</v>
      </c>
      <c r="O256" s="4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4" t="s">
        <v>275</v>
      </c>
      <c r="AT256" s="24" t="s">
        <v>155</v>
      </c>
      <c r="AU256" s="24" t="s">
        <v>80</v>
      </c>
      <c r="AY256" s="24" t="s">
        <v>152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80</v>
      </c>
      <c r="BK256" s="232">
        <f>ROUND(I256*H256,2)</f>
        <v>0</v>
      </c>
      <c r="BL256" s="24" t="s">
        <v>275</v>
      </c>
      <c r="BM256" s="24" t="s">
        <v>2377</v>
      </c>
    </row>
    <row r="257" spans="2:65" s="1" customFormat="1" ht="16.5" customHeight="1">
      <c r="B257" s="46"/>
      <c r="C257" s="279" t="s">
        <v>2378</v>
      </c>
      <c r="D257" s="279" t="s">
        <v>177</v>
      </c>
      <c r="E257" s="280" t="s">
        <v>2379</v>
      </c>
      <c r="F257" s="281" t="s">
        <v>2380</v>
      </c>
      <c r="G257" s="282" t="s">
        <v>804</v>
      </c>
      <c r="H257" s="283">
        <v>1</v>
      </c>
      <c r="I257" s="284"/>
      <c r="J257" s="285">
        <f>ROUND(I257*H257,2)</f>
        <v>0</v>
      </c>
      <c r="K257" s="281" t="s">
        <v>21</v>
      </c>
      <c r="L257" s="286"/>
      <c r="M257" s="287" t="s">
        <v>21</v>
      </c>
      <c r="N257" s="288" t="s">
        <v>43</v>
      </c>
      <c r="O257" s="47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AR257" s="24" t="s">
        <v>431</v>
      </c>
      <c r="AT257" s="24" t="s">
        <v>177</v>
      </c>
      <c r="AU257" s="24" t="s">
        <v>80</v>
      </c>
      <c r="AY257" s="24" t="s">
        <v>152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80</v>
      </c>
      <c r="BK257" s="232">
        <f>ROUND(I257*H257,2)</f>
        <v>0</v>
      </c>
      <c r="BL257" s="24" t="s">
        <v>275</v>
      </c>
      <c r="BM257" s="24" t="s">
        <v>2381</v>
      </c>
    </row>
    <row r="258" spans="2:65" s="1" customFormat="1" ht="16.5" customHeight="1">
      <c r="B258" s="46"/>
      <c r="C258" s="221" t="s">
        <v>2382</v>
      </c>
      <c r="D258" s="221" t="s">
        <v>155</v>
      </c>
      <c r="E258" s="222" t="s">
        <v>2383</v>
      </c>
      <c r="F258" s="223" t="s">
        <v>2384</v>
      </c>
      <c r="G258" s="224" t="s">
        <v>804</v>
      </c>
      <c r="H258" s="225">
        <v>6</v>
      </c>
      <c r="I258" s="226"/>
      <c r="J258" s="227">
        <f>ROUND(I258*H258,2)</f>
        <v>0</v>
      </c>
      <c r="K258" s="223" t="s">
        <v>21</v>
      </c>
      <c r="L258" s="72"/>
      <c r="M258" s="228" t="s">
        <v>21</v>
      </c>
      <c r="N258" s="229" t="s">
        <v>43</v>
      </c>
      <c r="O258" s="47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4" t="s">
        <v>275</v>
      </c>
      <c r="AT258" s="24" t="s">
        <v>155</v>
      </c>
      <c r="AU258" s="24" t="s">
        <v>80</v>
      </c>
      <c r="AY258" s="24" t="s">
        <v>152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4" t="s">
        <v>80</v>
      </c>
      <c r="BK258" s="232">
        <f>ROUND(I258*H258,2)</f>
        <v>0</v>
      </c>
      <c r="BL258" s="24" t="s">
        <v>275</v>
      </c>
      <c r="BM258" s="24" t="s">
        <v>2385</v>
      </c>
    </row>
    <row r="259" spans="2:65" s="1" customFormat="1" ht="16.5" customHeight="1">
      <c r="B259" s="46"/>
      <c r="C259" s="279" t="s">
        <v>2386</v>
      </c>
      <c r="D259" s="279" t="s">
        <v>177</v>
      </c>
      <c r="E259" s="280" t="s">
        <v>2387</v>
      </c>
      <c r="F259" s="281" t="s">
        <v>2388</v>
      </c>
      <c r="G259" s="282" t="s">
        <v>804</v>
      </c>
      <c r="H259" s="283">
        <v>6</v>
      </c>
      <c r="I259" s="284"/>
      <c r="J259" s="285">
        <f>ROUND(I259*H259,2)</f>
        <v>0</v>
      </c>
      <c r="K259" s="281" t="s">
        <v>21</v>
      </c>
      <c r="L259" s="286"/>
      <c r="M259" s="287" t="s">
        <v>21</v>
      </c>
      <c r="N259" s="288" t="s">
        <v>43</v>
      </c>
      <c r="O259" s="47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4" t="s">
        <v>431</v>
      </c>
      <c r="AT259" s="24" t="s">
        <v>177</v>
      </c>
      <c r="AU259" s="24" t="s">
        <v>80</v>
      </c>
      <c r="AY259" s="24" t="s">
        <v>152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80</v>
      </c>
      <c r="BK259" s="232">
        <f>ROUND(I259*H259,2)</f>
        <v>0</v>
      </c>
      <c r="BL259" s="24" t="s">
        <v>275</v>
      </c>
      <c r="BM259" s="24" t="s">
        <v>2389</v>
      </c>
    </row>
    <row r="260" spans="2:65" s="1" customFormat="1" ht="16.5" customHeight="1">
      <c r="B260" s="46"/>
      <c r="C260" s="221" t="s">
        <v>2390</v>
      </c>
      <c r="D260" s="221" t="s">
        <v>155</v>
      </c>
      <c r="E260" s="222" t="s">
        <v>2391</v>
      </c>
      <c r="F260" s="223" t="s">
        <v>2392</v>
      </c>
      <c r="G260" s="224" t="s">
        <v>804</v>
      </c>
      <c r="H260" s="225">
        <v>1</v>
      </c>
      <c r="I260" s="226"/>
      <c r="J260" s="227">
        <f>ROUND(I260*H260,2)</f>
        <v>0</v>
      </c>
      <c r="K260" s="223" t="s">
        <v>21</v>
      </c>
      <c r="L260" s="72"/>
      <c r="M260" s="228" t="s">
        <v>21</v>
      </c>
      <c r="N260" s="229" t="s">
        <v>43</v>
      </c>
      <c r="O260" s="47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4" t="s">
        <v>275</v>
      </c>
      <c r="AT260" s="24" t="s">
        <v>155</v>
      </c>
      <c r="AU260" s="24" t="s">
        <v>80</v>
      </c>
      <c r="AY260" s="24" t="s">
        <v>152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80</v>
      </c>
      <c r="BK260" s="232">
        <f>ROUND(I260*H260,2)</f>
        <v>0</v>
      </c>
      <c r="BL260" s="24" t="s">
        <v>275</v>
      </c>
      <c r="BM260" s="24" t="s">
        <v>2393</v>
      </c>
    </row>
    <row r="261" spans="2:65" s="1" customFormat="1" ht="16.5" customHeight="1">
      <c r="B261" s="46"/>
      <c r="C261" s="279" t="s">
        <v>2394</v>
      </c>
      <c r="D261" s="279" t="s">
        <v>177</v>
      </c>
      <c r="E261" s="280" t="s">
        <v>2395</v>
      </c>
      <c r="F261" s="281" t="s">
        <v>2396</v>
      </c>
      <c r="G261" s="282" t="s">
        <v>804</v>
      </c>
      <c r="H261" s="283">
        <v>1</v>
      </c>
      <c r="I261" s="284"/>
      <c r="J261" s="285">
        <f>ROUND(I261*H261,2)</f>
        <v>0</v>
      </c>
      <c r="K261" s="281" t="s">
        <v>21</v>
      </c>
      <c r="L261" s="286"/>
      <c r="M261" s="287" t="s">
        <v>21</v>
      </c>
      <c r="N261" s="288" t="s">
        <v>43</v>
      </c>
      <c r="O261" s="47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AR261" s="24" t="s">
        <v>431</v>
      </c>
      <c r="AT261" s="24" t="s">
        <v>177</v>
      </c>
      <c r="AU261" s="24" t="s">
        <v>80</v>
      </c>
      <c r="AY261" s="24" t="s">
        <v>152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4" t="s">
        <v>80</v>
      </c>
      <c r="BK261" s="232">
        <f>ROUND(I261*H261,2)</f>
        <v>0</v>
      </c>
      <c r="BL261" s="24" t="s">
        <v>275</v>
      </c>
      <c r="BM261" s="24" t="s">
        <v>2397</v>
      </c>
    </row>
    <row r="262" spans="2:65" s="1" customFormat="1" ht="16.5" customHeight="1">
      <c r="B262" s="46"/>
      <c r="C262" s="221" t="s">
        <v>2398</v>
      </c>
      <c r="D262" s="221" t="s">
        <v>155</v>
      </c>
      <c r="E262" s="222" t="s">
        <v>2399</v>
      </c>
      <c r="F262" s="223" t="s">
        <v>2077</v>
      </c>
      <c r="G262" s="224" t="s">
        <v>804</v>
      </c>
      <c r="H262" s="225">
        <v>1</v>
      </c>
      <c r="I262" s="226"/>
      <c r="J262" s="227">
        <f>ROUND(I262*H262,2)</f>
        <v>0</v>
      </c>
      <c r="K262" s="223" t="s">
        <v>21</v>
      </c>
      <c r="L262" s="72"/>
      <c r="M262" s="228" t="s">
        <v>21</v>
      </c>
      <c r="N262" s="229" t="s">
        <v>43</v>
      </c>
      <c r="O262" s="47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4" t="s">
        <v>275</v>
      </c>
      <c r="AT262" s="24" t="s">
        <v>155</v>
      </c>
      <c r="AU262" s="24" t="s">
        <v>80</v>
      </c>
      <c r="AY262" s="24" t="s">
        <v>152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80</v>
      </c>
      <c r="BK262" s="232">
        <f>ROUND(I262*H262,2)</f>
        <v>0</v>
      </c>
      <c r="BL262" s="24" t="s">
        <v>275</v>
      </c>
      <c r="BM262" s="24" t="s">
        <v>2400</v>
      </c>
    </row>
    <row r="263" spans="2:65" s="1" customFormat="1" ht="16.5" customHeight="1">
      <c r="B263" s="46"/>
      <c r="C263" s="279" t="s">
        <v>2401</v>
      </c>
      <c r="D263" s="279" t="s">
        <v>177</v>
      </c>
      <c r="E263" s="280" t="s">
        <v>2402</v>
      </c>
      <c r="F263" s="281" t="s">
        <v>2080</v>
      </c>
      <c r="G263" s="282" t="s">
        <v>804</v>
      </c>
      <c r="H263" s="283">
        <v>1</v>
      </c>
      <c r="I263" s="284"/>
      <c r="J263" s="285">
        <f>ROUND(I263*H263,2)</f>
        <v>0</v>
      </c>
      <c r="K263" s="281" t="s">
        <v>21</v>
      </c>
      <c r="L263" s="286"/>
      <c r="M263" s="287" t="s">
        <v>21</v>
      </c>
      <c r="N263" s="288" t="s">
        <v>43</v>
      </c>
      <c r="O263" s="47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4" t="s">
        <v>431</v>
      </c>
      <c r="AT263" s="24" t="s">
        <v>177</v>
      </c>
      <c r="AU263" s="24" t="s">
        <v>80</v>
      </c>
      <c r="AY263" s="24" t="s">
        <v>152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80</v>
      </c>
      <c r="BK263" s="232">
        <f>ROUND(I263*H263,2)</f>
        <v>0</v>
      </c>
      <c r="BL263" s="24" t="s">
        <v>275</v>
      </c>
      <c r="BM263" s="24" t="s">
        <v>2403</v>
      </c>
    </row>
    <row r="264" spans="2:65" s="1" customFormat="1" ht="16.5" customHeight="1">
      <c r="B264" s="46"/>
      <c r="C264" s="221" t="s">
        <v>2404</v>
      </c>
      <c r="D264" s="221" t="s">
        <v>155</v>
      </c>
      <c r="E264" s="222" t="s">
        <v>2405</v>
      </c>
      <c r="F264" s="223" t="s">
        <v>2406</v>
      </c>
      <c r="G264" s="224" t="s">
        <v>804</v>
      </c>
      <c r="H264" s="225">
        <v>1</v>
      </c>
      <c r="I264" s="226"/>
      <c r="J264" s="227">
        <f>ROUND(I264*H264,2)</f>
        <v>0</v>
      </c>
      <c r="K264" s="223" t="s">
        <v>21</v>
      </c>
      <c r="L264" s="72"/>
      <c r="M264" s="228" t="s">
        <v>21</v>
      </c>
      <c r="N264" s="229" t="s">
        <v>43</v>
      </c>
      <c r="O264" s="47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AR264" s="24" t="s">
        <v>275</v>
      </c>
      <c r="AT264" s="24" t="s">
        <v>155</v>
      </c>
      <c r="AU264" s="24" t="s">
        <v>80</v>
      </c>
      <c r="AY264" s="24" t="s">
        <v>152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4" t="s">
        <v>80</v>
      </c>
      <c r="BK264" s="232">
        <f>ROUND(I264*H264,2)</f>
        <v>0</v>
      </c>
      <c r="BL264" s="24" t="s">
        <v>275</v>
      </c>
      <c r="BM264" s="24" t="s">
        <v>2407</v>
      </c>
    </row>
    <row r="265" spans="2:65" s="1" customFormat="1" ht="16.5" customHeight="1">
      <c r="B265" s="46"/>
      <c r="C265" s="279" t="s">
        <v>2408</v>
      </c>
      <c r="D265" s="279" t="s">
        <v>177</v>
      </c>
      <c r="E265" s="280" t="s">
        <v>2409</v>
      </c>
      <c r="F265" s="281" t="s">
        <v>2410</v>
      </c>
      <c r="G265" s="282" t="s">
        <v>804</v>
      </c>
      <c r="H265" s="283">
        <v>1</v>
      </c>
      <c r="I265" s="284"/>
      <c r="J265" s="285">
        <f>ROUND(I265*H265,2)</f>
        <v>0</v>
      </c>
      <c r="K265" s="281" t="s">
        <v>21</v>
      </c>
      <c r="L265" s="286"/>
      <c r="M265" s="287" t="s">
        <v>21</v>
      </c>
      <c r="N265" s="288" t="s">
        <v>43</v>
      </c>
      <c r="O265" s="47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4" t="s">
        <v>431</v>
      </c>
      <c r="AT265" s="24" t="s">
        <v>177</v>
      </c>
      <c r="AU265" s="24" t="s">
        <v>80</v>
      </c>
      <c r="AY265" s="24" t="s">
        <v>152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80</v>
      </c>
      <c r="BK265" s="232">
        <f>ROUND(I265*H265,2)</f>
        <v>0</v>
      </c>
      <c r="BL265" s="24" t="s">
        <v>275</v>
      </c>
      <c r="BM265" s="24" t="s">
        <v>2411</v>
      </c>
    </row>
    <row r="266" spans="2:65" s="1" customFormat="1" ht="16.5" customHeight="1">
      <c r="B266" s="46"/>
      <c r="C266" s="221" t="s">
        <v>2412</v>
      </c>
      <c r="D266" s="221" t="s">
        <v>155</v>
      </c>
      <c r="E266" s="222" t="s">
        <v>2413</v>
      </c>
      <c r="F266" s="223" t="s">
        <v>2414</v>
      </c>
      <c r="G266" s="224" t="s">
        <v>804</v>
      </c>
      <c r="H266" s="225">
        <v>1</v>
      </c>
      <c r="I266" s="226"/>
      <c r="J266" s="227">
        <f>ROUND(I266*H266,2)</f>
        <v>0</v>
      </c>
      <c r="K266" s="223" t="s">
        <v>21</v>
      </c>
      <c r="L266" s="72"/>
      <c r="M266" s="228" t="s">
        <v>21</v>
      </c>
      <c r="N266" s="229" t="s">
        <v>43</v>
      </c>
      <c r="O266" s="47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4" t="s">
        <v>275</v>
      </c>
      <c r="AT266" s="24" t="s">
        <v>155</v>
      </c>
      <c r="AU266" s="24" t="s">
        <v>80</v>
      </c>
      <c r="AY266" s="24" t="s">
        <v>152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80</v>
      </c>
      <c r="BK266" s="232">
        <f>ROUND(I266*H266,2)</f>
        <v>0</v>
      </c>
      <c r="BL266" s="24" t="s">
        <v>275</v>
      </c>
      <c r="BM266" s="24" t="s">
        <v>2415</v>
      </c>
    </row>
    <row r="267" spans="2:65" s="1" customFormat="1" ht="16.5" customHeight="1">
      <c r="B267" s="46"/>
      <c r="C267" s="279" t="s">
        <v>2416</v>
      </c>
      <c r="D267" s="279" t="s">
        <v>177</v>
      </c>
      <c r="E267" s="280" t="s">
        <v>2417</v>
      </c>
      <c r="F267" s="281" t="s">
        <v>2418</v>
      </c>
      <c r="G267" s="282" t="s">
        <v>804</v>
      </c>
      <c r="H267" s="283">
        <v>1</v>
      </c>
      <c r="I267" s="284"/>
      <c r="J267" s="285">
        <f>ROUND(I267*H267,2)</f>
        <v>0</v>
      </c>
      <c r="K267" s="281" t="s">
        <v>21</v>
      </c>
      <c r="L267" s="286"/>
      <c r="M267" s="287" t="s">
        <v>21</v>
      </c>
      <c r="N267" s="288" t="s">
        <v>43</v>
      </c>
      <c r="O267" s="47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AR267" s="24" t="s">
        <v>431</v>
      </c>
      <c r="AT267" s="24" t="s">
        <v>177</v>
      </c>
      <c r="AU267" s="24" t="s">
        <v>80</v>
      </c>
      <c r="AY267" s="24" t="s">
        <v>152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4" t="s">
        <v>80</v>
      </c>
      <c r="BK267" s="232">
        <f>ROUND(I267*H267,2)</f>
        <v>0</v>
      </c>
      <c r="BL267" s="24" t="s">
        <v>275</v>
      </c>
      <c r="BM267" s="24" t="s">
        <v>2419</v>
      </c>
    </row>
    <row r="268" spans="2:65" s="1" customFormat="1" ht="16.5" customHeight="1">
      <c r="B268" s="46"/>
      <c r="C268" s="221" t="s">
        <v>2420</v>
      </c>
      <c r="D268" s="221" t="s">
        <v>155</v>
      </c>
      <c r="E268" s="222" t="s">
        <v>2421</v>
      </c>
      <c r="F268" s="223" t="s">
        <v>2422</v>
      </c>
      <c r="G268" s="224" t="s">
        <v>804</v>
      </c>
      <c r="H268" s="225">
        <v>1</v>
      </c>
      <c r="I268" s="226"/>
      <c r="J268" s="227">
        <f>ROUND(I268*H268,2)</f>
        <v>0</v>
      </c>
      <c r="K268" s="223" t="s">
        <v>21</v>
      </c>
      <c r="L268" s="72"/>
      <c r="M268" s="228" t="s">
        <v>21</v>
      </c>
      <c r="N268" s="229" t="s">
        <v>43</v>
      </c>
      <c r="O268" s="47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24" t="s">
        <v>275</v>
      </c>
      <c r="AT268" s="24" t="s">
        <v>155</v>
      </c>
      <c r="AU268" s="24" t="s">
        <v>80</v>
      </c>
      <c r="AY268" s="24" t="s">
        <v>152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4" t="s">
        <v>80</v>
      </c>
      <c r="BK268" s="232">
        <f>ROUND(I268*H268,2)</f>
        <v>0</v>
      </c>
      <c r="BL268" s="24" t="s">
        <v>275</v>
      </c>
      <c r="BM268" s="24" t="s">
        <v>2423</v>
      </c>
    </row>
    <row r="269" spans="2:65" s="1" customFormat="1" ht="16.5" customHeight="1">
      <c r="B269" s="46"/>
      <c r="C269" s="279" t="s">
        <v>2424</v>
      </c>
      <c r="D269" s="279" t="s">
        <v>177</v>
      </c>
      <c r="E269" s="280" t="s">
        <v>2425</v>
      </c>
      <c r="F269" s="281" t="s">
        <v>2426</v>
      </c>
      <c r="G269" s="282" t="s">
        <v>804</v>
      </c>
      <c r="H269" s="283">
        <v>1</v>
      </c>
      <c r="I269" s="284"/>
      <c r="J269" s="285">
        <f>ROUND(I269*H269,2)</f>
        <v>0</v>
      </c>
      <c r="K269" s="281" t="s">
        <v>21</v>
      </c>
      <c r="L269" s="286"/>
      <c r="M269" s="287" t="s">
        <v>21</v>
      </c>
      <c r="N269" s="288" t="s">
        <v>43</v>
      </c>
      <c r="O269" s="47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AR269" s="24" t="s">
        <v>431</v>
      </c>
      <c r="AT269" s="24" t="s">
        <v>177</v>
      </c>
      <c r="AU269" s="24" t="s">
        <v>80</v>
      </c>
      <c r="AY269" s="24" t="s">
        <v>152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24" t="s">
        <v>80</v>
      </c>
      <c r="BK269" s="232">
        <f>ROUND(I269*H269,2)</f>
        <v>0</v>
      </c>
      <c r="BL269" s="24" t="s">
        <v>275</v>
      </c>
      <c r="BM269" s="24" t="s">
        <v>2427</v>
      </c>
    </row>
    <row r="270" spans="2:65" s="1" customFormat="1" ht="16.5" customHeight="1">
      <c r="B270" s="46"/>
      <c r="C270" s="221" t="s">
        <v>2428</v>
      </c>
      <c r="D270" s="221" t="s">
        <v>155</v>
      </c>
      <c r="E270" s="222" t="s">
        <v>2429</v>
      </c>
      <c r="F270" s="223" t="s">
        <v>2430</v>
      </c>
      <c r="G270" s="224" t="s">
        <v>2015</v>
      </c>
      <c r="H270" s="225">
        <v>2</v>
      </c>
      <c r="I270" s="226"/>
      <c r="J270" s="227">
        <f>ROUND(I270*H270,2)</f>
        <v>0</v>
      </c>
      <c r="K270" s="223" t="s">
        <v>21</v>
      </c>
      <c r="L270" s="72"/>
      <c r="M270" s="228" t="s">
        <v>21</v>
      </c>
      <c r="N270" s="229" t="s">
        <v>43</v>
      </c>
      <c r="O270" s="47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AR270" s="24" t="s">
        <v>275</v>
      </c>
      <c r="AT270" s="24" t="s">
        <v>155</v>
      </c>
      <c r="AU270" s="24" t="s">
        <v>80</v>
      </c>
      <c r="AY270" s="24" t="s">
        <v>152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4" t="s">
        <v>80</v>
      </c>
      <c r="BK270" s="232">
        <f>ROUND(I270*H270,2)</f>
        <v>0</v>
      </c>
      <c r="BL270" s="24" t="s">
        <v>275</v>
      </c>
      <c r="BM270" s="24" t="s">
        <v>2431</v>
      </c>
    </row>
    <row r="271" spans="2:65" s="1" customFormat="1" ht="16.5" customHeight="1">
      <c r="B271" s="46"/>
      <c r="C271" s="279" t="s">
        <v>2432</v>
      </c>
      <c r="D271" s="279" t="s">
        <v>177</v>
      </c>
      <c r="E271" s="280" t="s">
        <v>2433</v>
      </c>
      <c r="F271" s="281" t="s">
        <v>2434</v>
      </c>
      <c r="G271" s="282" t="s">
        <v>2015</v>
      </c>
      <c r="H271" s="283">
        <v>2</v>
      </c>
      <c r="I271" s="284"/>
      <c r="J271" s="285">
        <f>ROUND(I271*H271,2)</f>
        <v>0</v>
      </c>
      <c r="K271" s="281" t="s">
        <v>21</v>
      </c>
      <c r="L271" s="286"/>
      <c r="M271" s="287" t="s">
        <v>21</v>
      </c>
      <c r="N271" s="288" t="s">
        <v>43</v>
      </c>
      <c r="O271" s="47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4" t="s">
        <v>431</v>
      </c>
      <c r="AT271" s="24" t="s">
        <v>177</v>
      </c>
      <c r="AU271" s="24" t="s">
        <v>80</v>
      </c>
      <c r="AY271" s="24" t="s">
        <v>152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80</v>
      </c>
      <c r="BK271" s="232">
        <f>ROUND(I271*H271,2)</f>
        <v>0</v>
      </c>
      <c r="BL271" s="24" t="s">
        <v>275</v>
      </c>
      <c r="BM271" s="24" t="s">
        <v>2435</v>
      </c>
    </row>
    <row r="272" spans="2:65" s="1" customFormat="1" ht="16.5" customHeight="1">
      <c r="B272" s="46"/>
      <c r="C272" s="221" t="s">
        <v>2436</v>
      </c>
      <c r="D272" s="221" t="s">
        <v>155</v>
      </c>
      <c r="E272" s="222" t="s">
        <v>2437</v>
      </c>
      <c r="F272" s="223" t="s">
        <v>2438</v>
      </c>
      <c r="G272" s="224" t="s">
        <v>804</v>
      </c>
      <c r="H272" s="225">
        <v>1</v>
      </c>
      <c r="I272" s="226"/>
      <c r="J272" s="227">
        <f>ROUND(I272*H272,2)</f>
        <v>0</v>
      </c>
      <c r="K272" s="223" t="s">
        <v>21</v>
      </c>
      <c r="L272" s="72"/>
      <c r="M272" s="228" t="s">
        <v>21</v>
      </c>
      <c r="N272" s="229" t="s">
        <v>43</v>
      </c>
      <c r="O272" s="47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AR272" s="24" t="s">
        <v>275</v>
      </c>
      <c r="AT272" s="24" t="s">
        <v>155</v>
      </c>
      <c r="AU272" s="24" t="s">
        <v>80</v>
      </c>
      <c r="AY272" s="24" t="s">
        <v>152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24" t="s">
        <v>80</v>
      </c>
      <c r="BK272" s="232">
        <f>ROUND(I272*H272,2)</f>
        <v>0</v>
      </c>
      <c r="BL272" s="24" t="s">
        <v>275</v>
      </c>
      <c r="BM272" s="24" t="s">
        <v>2439</v>
      </c>
    </row>
    <row r="273" spans="2:65" s="1" customFormat="1" ht="16.5" customHeight="1">
      <c r="B273" s="46"/>
      <c r="C273" s="279" t="s">
        <v>2440</v>
      </c>
      <c r="D273" s="279" t="s">
        <v>177</v>
      </c>
      <c r="E273" s="280" t="s">
        <v>2441</v>
      </c>
      <c r="F273" s="281" t="s">
        <v>2442</v>
      </c>
      <c r="G273" s="282" t="s">
        <v>804</v>
      </c>
      <c r="H273" s="283">
        <v>1</v>
      </c>
      <c r="I273" s="284"/>
      <c r="J273" s="285">
        <f>ROUND(I273*H273,2)</f>
        <v>0</v>
      </c>
      <c r="K273" s="281" t="s">
        <v>21</v>
      </c>
      <c r="L273" s="286"/>
      <c r="M273" s="287" t="s">
        <v>21</v>
      </c>
      <c r="N273" s="288" t="s">
        <v>43</v>
      </c>
      <c r="O273" s="47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AR273" s="24" t="s">
        <v>431</v>
      </c>
      <c r="AT273" s="24" t="s">
        <v>177</v>
      </c>
      <c r="AU273" s="24" t="s">
        <v>80</v>
      </c>
      <c r="AY273" s="24" t="s">
        <v>152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4" t="s">
        <v>80</v>
      </c>
      <c r="BK273" s="232">
        <f>ROUND(I273*H273,2)</f>
        <v>0</v>
      </c>
      <c r="BL273" s="24" t="s">
        <v>275</v>
      </c>
      <c r="BM273" s="24" t="s">
        <v>2443</v>
      </c>
    </row>
    <row r="274" spans="2:65" s="1" customFormat="1" ht="16.5" customHeight="1">
      <c r="B274" s="46"/>
      <c r="C274" s="221" t="s">
        <v>2444</v>
      </c>
      <c r="D274" s="221" t="s">
        <v>155</v>
      </c>
      <c r="E274" s="222" t="s">
        <v>2445</v>
      </c>
      <c r="F274" s="223" t="s">
        <v>2446</v>
      </c>
      <c r="G274" s="224" t="s">
        <v>804</v>
      </c>
      <c r="H274" s="225">
        <v>2</v>
      </c>
      <c r="I274" s="226"/>
      <c r="J274" s="227">
        <f>ROUND(I274*H274,2)</f>
        <v>0</v>
      </c>
      <c r="K274" s="223" t="s">
        <v>21</v>
      </c>
      <c r="L274" s="72"/>
      <c r="M274" s="228" t="s">
        <v>21</v>
      </c>
      <c r="N274" s="229" t="s">
        <v>43</v>
      </c>
      <c r="O274" s="47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4" t="s">
        <v>275</v>
      </c>
      <c r="AT274" s="24" t="s">
        <v>155</v>
      </c>
      <c r="AU274" s="24" t="s">
        <v>80</v>
      </c>
      <c r="AY274" s="24" t="s">
        <v>152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80</v>
      </c>
      <c r="BK274" s="232">
        <f>ROUND(I274*H274,2)</f>
        <v>0</v>
      </c>
      <c r="BL274" s="24" t="s">
        <v>275</v>
      </c>
      <c r="BM274" s="24" t="s">
        <v>2447</v>
      </c>
    </row>
    <row r="275" spans="2:65" s="1" customFormat="1" ht="16.5" customHeight="1">
      <c r="B275" s="46"/>
      <c r="C275" s="279" t="s">
        <v>2448</v>
      </c>
      <c r="D275" s="279" t="s">
        <v>177</v>
      </c>
      <c r="E275" s="280" t="s">
        <v>2449</v>
      </c>
      <c r="F275" s="281" t="s">
        <v>2450</v>
      </c>
      <c r="G275" s="282" t="s">
        <v>804</v>
      </c>
      <c r="H275" s="283">
        <v>2</v>
      </c>
      <c r="I275" s="284"/>
      <c r="J275" s="285">
        <f>ROUND(I275*H275,2)</f>
        <v>0</v>
      </c>
      <c r="K275" s="281" t="s">
        <v>21</v>
      </c>
      <c r="L275" s="286"/>
      <c r="M275" s="287" t="s">
        <v>21</v>
      </c>
      <c r="N275" s="288" t="s">
        <v>43</v>
      </c>
      <c r="O275" s="47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AR275" s="24" t="s">
        <v>431</v>
      </c>
      <c r="AT275" s="24" t="s">
        <v>177</v>
      </c>
      <c r="AU275" s="24" t="s">
        <v>80</v>
      </c>
      <c r="AY275" s="24" t="s">
        <v>152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4" t="s">
        <v>80</v>
      </c>
      <c r="BK275" s="232">
        <f>ROUND(I275*H275,2)</f>
        <v>0</v>
      </c>
      <c r="BL275" s="24" t="s">
        <v>275</v>
      </c>
      <c r="BM275" s="24" t="s">
        <v>2451</v>
      </c>
    </row>
    <row r="276" spans="2:65" s="1" customFormat="1" ht="16.5" customHeight="1">
      <c r="B276" s="46"/>
      <c r="C276" s="221" t="s">
        <v>2452</v>
      </c>
      <c r="D276" s="221" t="s">
        <v>155</v>
      </c>
      <c r="E276" s="222" t="s">
        <v>2453</v>
      </c>
      <c r="F276" s="223" t="s">
        <v>2454</v>
      </c>
      <c r="G276" s="224" t="s">
        <v>804</v>
      </c>
      <c r="H276" s="225">
        <v>2</v>
      </c>
      <c r="I276" s="226"/>
      <c r="J276" s="227">
        <f>ROUND(I276*H276,2)</f>
        <v>0</v>
      </c>
      <c r="K276" s="223" t="s">
        <v>21</v>
      </c>
      <c r="L276" s="72"/>
      <c r="M276" s="228" t="s">
        <v>21</v>
      </c>
      <c r="N276" s="229" t="s">
        <v>43</v>
      </c>
      <c r="O276" s="47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AR276" s="24" t="s">
        <v>275</v>
      </c>
      <c r="AT276" s="24" t="s">
        <v>155</v>
      </c>
      <c r="AU276" s="24" t="s">
        <v>80</v>
      </c>
      <c r="AY276" s="24" t="s">
        <v>152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4" t="s">
        <v>80</v>
      </c>
      <c r="BK276" s="232">
        <f>ROUND(I276*H276,2)</f>
        <v>0</v>
      </c>
      <c r="BL276" s="24" t="s">
        <v>275</v>
      </c>
      <c r="BM276" s="24" t="s">
        <v>2455</v>
      </c>
    </row>
    <row r="277" spans="2:65" s="1" customFormat="1" ht="16.5" customHeight="1">
      <c r="B277" s="46"/>
      <c r="C277" s="279" t="s">
        <v>2456</v>
      </c>
      <c r="D277" s="279" t="s">
        <v>177</v>
      </c>
      <c r="E277" s="280" t="s">
        <v>2457</v>
      </c>
      <c r="F277" s="281" t="s">
        <v>2458</v>
      </c>
      <c r="G277" s="282" t="s">
        <v>804</v>
      </c>
      <c r="H277" s="283">
        <v>2</v>
      </c>
      <c r="I277" s="284"/>
      <c r="J277" s="285">
        <f>ROUND(I277*H277,2)</f>
        <v>0</v>
      </c>
      <c r="K277" s="281" t="s">
        <v>21</v>
      </c>
      <c r="L277" s="286"/>
      <c r="M277" s="287" t="s">
        <v>21</v>
      </c>
      <c r="N277" s="288" t="s">
        <v>43</v>
      </c>
      <c r="O277" s="47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AR277" s="24" t="s">
        <v>431</v>
      </c>
      <c r="AT277" s="24" t="s">
        <v>177</v>
      </c>
      <c r="AU277" s="24" t="s">
        <v>80</v>
      </c>
      <c r="AY277" s="24" t="s">
        <v>152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80</v>
      </c>
      <c r="BK277" s="232">
        <f>ROUND(I277*H277,2)</f>
        <v>0</v>
      </c>
      <c r="BL277" s="24" t="s">
        <v>275</v>
      </c>
      <c r="BM277" s="24" t="s">
        <v>2459</v>
      </c>
    </row>
    <row r="278" spans="2:65" s="1" customFormat="1" ht="16.5" customHeight="1">
      <c r="B278" s="46"/>
      <c r="C278" s="221" t="s">
        <v>2460</v>
      </c>
      <c r="D278" s="221" t="s">
        <v>155</v>
      </c>
      <c r="E278" s="222" t="s">
        <v>2461</v>
      </c>
      <c r="F278" s="223" t="s">
        <v>2462</v>
      </c>
      <c r="G278" s="224" t="s">
        <v>804</v>
      </c>
      <c r="H278" s="225">
        <v>1</v>
      </c>
      <c r="I278" s="226"/>
      <c r="J278" s="227">
        <f>ROUND(I278*H278,2)</f>
        <v>0</v>
      </c>
      <c r="K278" s="223" t="s">
        <v>21</v>
      </c>
      <c r="L278" s="72"/>
      <c r="M278" s="228" t="s">
        <v>21</v>
      </c>
      <c r="N278" s="229" t="s">
        <v>43</v>
      </c>
      <c r="O278" s="47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AR278" s="24" t="s">
        <v>275</v>
      </c>
      <c r="AT278" s="24" t="s">
        <v>155</v>
      </c>
      <c r="AU278" s="24" t="s">
        <v>80</v>
      </c>
      <c r="AY278" s="24" t="s">
        <v>152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4" t="s">
        <v>80</v>
      </c>
      <c r="BK278" s="232">
        <f>ROUND(I278*H278,2)</f>
        <v>0</v>
      </c>
      <c r="BL278" s="24" t="s">
        <v>275</v>
      </c>
      <c r="BM278" s="24" t="s">
        <v>2463</v>
      </c>
    </row>
    <row r="279" spans="2:65" s="1" customFormat="1" ht="16.5" customHeight="1">
      <c r="B279" s="46"/>
      <c r="C279" s="279" t="s">
        <v>2464</v>
      </c>
      <c r="D279" s="279" t="s">
        <v>177</v>
      </c>
      <c r="E279" s="280" t="s">
        <v>2465</v>
      </c>
      <c r="F279" s="281" t="s">
        <v>2466</v>
      </c>
      <c r="G279" s="282" t="s">
        <v>804</v>
      </c>
      <c r="H279" s="283">
        <v>1</v>
      </c>
      <c r="I279" s="284"/>
      <c r="J279" s="285">
        <f>ROUND(I279*H279,2)</f>
        <v>0</v>
      </c>
      <c r="K279" s="281" t="s">
        <v>21</v>
      </c>
      <c r="L279" s="286"/>
      <c r="M279" s="287" t="s">
        <v>21</v>
      </c>
      <c r="N279" s="288" t="s">
        <v>43</v>
      </c>
      <c r="O279" s="47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AR279" s="24" t="s">
        <v>431</v>
      </c>
      <c r="AT279" s="24" t="s">
        <v>177</v>
      </c>
      <c r="AU279" s="24" t="s">
        <v>80</v>
      </c>
      <c r="AY279" s="24" t="s">
        <v>152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4" t="s">
        <v>80</v>
      </c>
      <c r="BK279" s="232">
        <f>ROUND(I279*H279,2)</f>
        <v>0</v>
      </c>
      <c r="BL279" s="24" t="s">
        <v>275</v>
      </c>
      <c r="BM279" s="24" t="s">
        <v>2467</v>
      </c>
    </row>
    <row r="280" spans="2:65" s="1" customFormat="1" ht="16.5" customHeight="1">
      <c r="B280" s="46"/>
      <c r="C280" s="221" t="s">
        <v>2468</v>
      </c>
      <c r="D280" s="221" t="s">
        <v>155</v>
      </c>
      <c r="E280" s="222" t="s">
        <v>2469</v>
      </c>
      <c r="F280" s="223" t="s">
        <v>2470</v>
      </c>
      <c r="G280" s="224" t="s">
        <v>804</v>
      </c>
      <c r="H280" s="225">
        <v>1</v>
      </c>
      <c r="I280" s="226"/>
      <c r="J280" s="227">
        <f>ROUND(I280*H280,2)</f>
        <v>0</v>
      </c>
      <c r="K280" s="223" t="s">
        <v>21</v>
      </c>
      <c r="L280" s="72"/>
      <c r="M280" s="228" t="s">
        <v>21</v>
      </c>
      <c r="N280" s="229" t="s">
        <v>43</v>
      </c>
      <c r="O280" s="47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4" t="s">
        <v>275</v>
      </c>
      <c r="AT280" s="24" t="s">
        <v>155</v>
      </c>
      <c r="AU280" s="24" t="s">
        <v>80</v>
      </c>
      <c r="AY280" s="24" t="s">
        <v>152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80</v>
      </c>
      <c r="BK280" s="232">
        <f>ROUND(I280*H280,2)</f>
        <v>0</v>
      </c>
      <c r="BL280" s="24" t="s">
        <v>275</v>
      </c>
      <c r="BM280" s="24" t="s">
        <v>2471</v>
      </c>
    </row>
    <row r="281" spans="2:65" s="1" customFormat="1" ht="16.5" customHeight="1">
      <c r="B281" s="46"/>
      <c r="C281" s="279" t="s">
        <v>2472</v>
      </c>
      <c r="D281" s="279" t="s">
        <v>177</v>
      </c>
      <c r="E281" s="280" t="s">
        <v>2473</v>
      </c>
      <c r="F281" s="281" t="s">
        <v>2474</v>
      </c>
      <c r="G281" s="282" t="s">
        <v>804</v>
      </c>
      <c r="H281" s="283">
        <v>1</v>
      </c>
      <c r="I281" s="284"/>
      <c r="J281" s="285">
        <f>ROUND(I281*H281,2)</f>
        <v>0</v>
      </c>
      <c r="K281" s="281" t="s">
        <v>21</v>
      </c>
      <c r="L281" s="286"/>
      <c r="M281" s="287" t="s">
        <v>21</v>
      </c>
      <c r="N281" s="288" t="s">
        <v>43</v>
      </c>
      <c r="O281" s="47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AR281" s="24" t="s">
        <v>431</v>
      </c>
      <c r="AT281" s="24" t="s">
        <v>177</v>
      </c>
      <c r="AU281" s="24" t="s">
        <v>80</v>
      </c>
      <c r="AY281" s="24" t="s">
        <v>152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24" t="s">
        <v>80</v>
      </c>
      <c r="BK281" s="232">
        <f>ROUND(I281*H281,2)</f>
        <v>0</v>
      </c>
      <c r="BL281" s="24" t="s">
        <v>275</v>
      </c>
      <c r="BM281" s="24" t="s">
        <v>2475</v>
      </c>
    </row>
    <row r="282" spans="2:65" s="1" customFormat="1" ht="16.5" customHeight="1">
      <c r="B282" s="46"/>
      <c r="C282" s="221" t="s">
        <v>2476</v>
      </c>
      <c r="D282" s="221" t="s">
        <v>155</v>
      </c>
      <c r="E282" s="222" t="s">
        <v>2477</v>
      </c>
      <c r="F282" s="223" t="s">
        <v>2478</v>
      </c>
      <c r="G282" s="224" t="s">
        <v>804</v>
      </c>
      <c r="H282" s="225">
        <v>1</v>
      </c>
      <c r="I282" s="226"/>
      <c r="J282" s="227">
        <f>ROUND(I282*H282,2)</f>
        <v>0</v>
      </c>
      <c r="K282" s="223" t="s">
        <v>21</v>
      </c>
      <c r="L282" s="72"/>
      <c r="M282" s="228" t="s">
        <v>21</v>
      </c>
      <c r="N282" s="229" t="s">
        <v>43</v>
      </c>
      <c r="O282" s="47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4" t="s">
        <v>275</v>
      </c>
      <c r="AT282" s="24" t="s">
        <v>155</v>
      </c>
      <c r="AU282" s="24" t="s">
        <v>80</v>
      </c>
      <c r="AY282" s="24" t="s">
        <v>152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80</v>
      </c>
      <c r="BK282" s="232">
        <f>ROUND(I282*H282,2)</f>
        <v>0</v>
      </c>
      <c r="BL282" s="24" t="s">
        <v>275</v>
      </c>
      <c r="BM282" s="24" t="s">
        <v>2479</v>
      </c>
    </row>
    <row r="283" spans="2:65" s="1" customFormat="1" ht="16.5" customHeight="1">
      <c r="B283" s="46"/>
      <c r="C283" s="279" t="s">
        <v>2480</v>
      </c>
      <c r="D283" s="279" t="s">
        <v>177</v>
      </c>
      <c r="E283" s="280" t="s">
        <v>2481</v>
      </c>
      <c r="F283" s="281" t="s">
        <v>2482</v>
      </c>
      <c r="G283" s="282" t="s">
        <v>804</v>
      </c>
      <c r="H283" s="283">
        <v>1</v>
      </c>
      <c r="I283" s="284"/>
      <c r="J283" s="285">
        <f>ROUND(I283*H283,2)</f>
        <v>0</v>
      </c>
      <c r="K283" s="281" t="s">
        <v>21</v>
      </c>
      <c r="L283" s="286"/>
      <c r="M283" s="287" t="s">
        <v>21</v>
      </c>
      <c r="N283" s="288" t="s">
        <v>43</v>
      </c>
      <c r="O283" s="47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4" t="s">
        <v>431</v>
      </c>
      <c r="AT283" s="24" t="s">
        <v>177</v>
      </c>
      <c r="AU283" s="24" t="s">
        <v>80</v>
      </c>
      <c r="AY283" s="24" t="s">
        <v>152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80</v>
      </c>
      <c r="BK283" s="232">
        <f>ROUND(I283*H283,2)</f>
        <v>0</v>
      </c>
      <c r="BL283" s="24" t="s">
        <v>275</v>
      </c>
      <c r="BM283" s="24" t="s">
        <v>2483</v>
      </c>
    </row>
    <row r="284" spans="2:65" s="1" customFormat="1" ht="16.5" customHeight="1">
      <c r="B284" s="46"/>
      <c r="C284" s="221" t="s">
        <v>2484</v>
      </c>
      <c r="D284" s="221" t="s">
        <v>155</v>
      </c>
      <c r="E284" s="222" t="s">
        <v>2485</v>
      </c>
      <c r="F284" s="223" t="s">
        <v>1996</v>
      </c>
      <c r="G284" s="224" t="s">
        <v>804</v>
      </c>
      <c r="H284" s="225">
        <v>1</v>
      </c>
      <c r="I284" s="226"/>
      <c r="J284" s="227">
        <f>ROUND(I284*H284,2)</f>
        <v>0</v>
      </c>
      <c r="K284" s="223" t="s">
        <v>21</v>
      </c>
      <c r="L284" s="72"/>
      <c r="M284" s="228" t="s">
        <v>21</v>
      </c>
      <c r="N284" s="229" t="s">
        <v>43</v>
      </c>
      <c r="O284" s="47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AR284" s="24" t="s">
        <v>275</v>
      </c>
      <c r="AT284" s="24" t="s">
        <v>155</v>
      </c>
      <c r="AU284" s="24" t="s">
        <v>80</v>
      </c>
      <c r="AY284" s="24" t="s">
        <v>152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24" t="s">
        <v>80</v>
      </c>
      <c r="BK284" s="232">
        <f>ROUND(I284*H284,2)</f>
        <v>0</v>
      </c>
      <c r="BL284" s="24" t="s">
        <v>275</v>
      </c>
      <c r="BM284" s="24" t="s">
        <v>2486</v>
      </c>
    </row>
    <row r="285" spans="2:65" s="1" customFormat="1" ht="16.5" customHeight="1">
      <c r="B285" s="46"/>
      <c r="C285" s="279" t="s">
        <v>2487</v>
      </c>
      <c r="D285" s="279" t="s">
        <v>177</v>
      </c>
      <c r="E285" s="280" t="s">
        <v>2488</v>
      </c>
      <c r="F285" s="281" t="s">
        <v>1999</v>
      </c>
      <c r="G285" s="282" t="s">
        <v>804</v>
      </c>
      <c r="H285" s="283">
        <v>1</v>
      </c>
      <c r="I285" s="284"/>
      <c r="J285" s="285">
        <f>ROUND(I285*H285,2)</f>
        <v>0</v>
      </c>
      <c r="K285" s="281" t="s">
        <v>21</v>
      </c>
      <c r="L285" s="286"/>
      <c r="M285" s="287" t="s">
        <v>21</v>
      </c>
      <c r="N285" s="288" t="s">
        <v>43</v>
      </c>
      <c r="O285" s="47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4" t="s">
        <v>431</v>
      </c>
      <c r="AT285" s="24" t="s">
        <v>177</v>
      </c>
      <c r="AU285" s="24" t="s">
        <v>80</v>
      </c>
      <c r="AY285" s="24" t="s">
        <v>152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24" t="s">
        <v>80</v>
      </c>
      <c r="BK285" s="232">
        <f>ROUND(I285*H285,2)</f>
        <v>0</v>
      </c>
      <c r="BL285" s="24" t="s">
        <v>275</v>
      </c>
      <c r="BM285" s="24" t="s">
        <v>2489</v>
      </c>
    </row>
    <row r="286" spans="2:65" s="1" customFormat="1" ht="16.5" customHeight="1">
      <c r="B286" s="46"/>
      <c r="C286" s="221" t="s">
        <v>2490</v>
      </c>
      <c r="D286" s="221" t="s">
        <v>155</v>
      </c>
      <c r="E286" s="222" t="s">
        <v>2491</v>
      </c>
      <c r="F286" s="223" t="s">
        <v>2492</v>
      </c>
      <c r="G286" s="224" t="s">
        <v>804</v>
      </c>
      <c r="H286" s="225">
        <v>4</v>
      </c>
      <c r="I286" s="226"/>
      <c r="J286" s="227">
        <f>ROUND(I286*H286,2)</f>
        <v>0</v>
      </c>
      <c r="K286" s="223" t="s">
        <v>21</v>
      </c>
      <c r="L286" s="72"/>
      <c r="M286" s="228" t="s">
        <v>21</v>
      </c>
      <c r="N286" s="229" t="s">
        <v>43</v>
      </c>
      <c r="O286" s="47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AR286" s="24" t="s">
        <v>275</v>
      </c>
      <c r="AT286" s="24" t="s">
        <v>155</v>
      </c>
      <c r="AU286" s="24" t="s">
        <v>80</v>
      </c>
      <c r="AY286" s="24" t="s">
        <v>152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24" t="s">
        <v>80</v>
      </c>
      <c r="BK286" s="232">
        <f>ROUND(I286*H286,2)</f>
        <v>0</v>
      </c>
      <c r="BL286" s="24" t="s">
        <v>275</v>
      </c>
      <c r="BM286" s="24" t="s">
        <v>2493</v>
      </c>
    </row>
    <row r="287" spans="2:65" s="1" customFormat="1" ht="16.5" customHeight="1">
      <c r="B287" s="46"/>
      <c r="C287" s="279" t="s">
        <v>2494</v>
      </c>
      <c r="D287" s="279" t="s">
        <v>177</v>
      </c>
      <c r="E287" s="280" t="s">
        <v>2495</v>
      </c>
      <c r="F287" s="281" t="s">
        <v>2496</v>
      </c>
      <c r="G287" s="282" t="s">
        <v>804</v>
      </c>
      <c r="H287" s="283">
        <v>4</v>
      </c>
      <c r="I287" s="284"/>
      <c r="J287" s="285">
        <f>ROUND(I287*H287,2)</f>
        <v>0</v>
      </c>
      <c r="K287" s="281" t="s">
        <v>21</v>
      </c>
      <c r="L287" s="286"/>
      <c r="M287" s="287" t="s">
        <v>21</v>
      </c>
      <c r="N287" s="288" t="s">
        <v>43</v>
      </c>
      <c r="O287" s="47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4" t="s">
        <v>431</v>
      </c>
      <c r="AT287" s="24" t="s">
        <v>177</v>
      </c>
      <c r="AU287" s="24" t="s">
        <v>80</v>
      </c>
      <c r="AY287" s="24" t="s">
        <v>152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80</v>
      </c>
      <c r="BK287" s="232">
        <f>ROUND(I287*H287,2)</f>
        <v>0</v>
      </c>
      <c r="BL287" s="24" t="s">
        <v>275</v>
      </c>
      <c r="BM287" s="24" t="s">
        <v>2497</v>
      </c>
    </row>
    <row r="288" spans="2:65" s="1" customFormat="1" ht="16.5" customHeight="1">
      <c r="B288" s="46"/>
      <c r="C288" s="221" t="s">
        <v>2498</v>
      </c>
      <c r="D288" s="221" t="s">
        <v>155</v>
      </c>
      <c r="E288" s="222" t="s">
        <v>2499</v>
      </c>
      <c r="F288" s="223" t="s">
        <v>2500</v>
      </c>
      <c r="G288" s="224" t="s">
        <v>804</v>
      </c>
      <c r="H288" s="225">
        <v>2</v>
      </c>
      <c r="I288" s="226"/>
      <c r="J288" s="227">
        <f>ROUND(I288*H288,2)</f>
        <v>0</v>
      </c>
      <c r="K288" s="223" t="s">
        <v>21</v>
      </c>
      <c r="L288" s="72"/>
      <c r="M288" s="228" t="s">
        <v>21</v>
      </c>
      <c r="N288" s="229" t="s">
        <v>43</v>
      </c>
      <c r="O288" s="47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AR288" s="24" t="s">
        <v>275</v>
      </c>
      <c r="AT288" s="24" t="s">
        <v>155</v>
      </c>
      <c r="AU288" s="24" t="s">
        <v>80</v>
      </c>
      <c r="AY288" s="24" t="s">
        <v>152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24" t="s">
        <v>80</v>
      </c>
      <c r="BK288" s="232">
        <f>ROUND(I288*H288,2)</f>
        <v>0</v>
      </c>
      <c r="BL288" s="24" t="s">
        <v>275</v>
      </c>
      <c r="BM288" s="24" t="s">
        <v>2501</v>
      </c>
    </row>
    <row r="289" spans="2:65" s="1" customFormat="1" ht="16.5" customHeight="1">
      <c r="B289" s="46"/>
      <c r="C289" s="279" t="s">
        <v>2502</v>
      </c>
      <c r="D289" s="279" t="s">
        <v>177</v>
      </c>
      <c r="E289" s="280" t="s">
        <v>2503</v>
      </c>
      <c r="F289" s="281" t="s">
        <v>2504</v>
      </c>
      <c r="G289" s="282" t="s">
        <v>804</v>
      </c>
      <c r="H289" s="283">
        <v>2</v>
      </c>
      <c r="I289" s="284"/>
      <c r="J289" s="285">
        <f>ROUND(I289*H289,2)</f>
        <v>0</v>
      </c>
      <c r="K289" s="281" t="s">
        <v>21</v>
      </c>
      <c r="L289" s="286"/>
      <c r="M289" s="287" t="s">
        <v>21</v>
      </c>
      <c r="N289" s="288" t="s">
        <v>43</v>
      </c>
      <c r="O289" s="47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4" t="s">
        <v>431</v>
      </c>
      <c r="AT289" s="24" t="s">
        <v>177</v>
      </c>
      <c r="AU289" s="24" t="s">
        <v>80</v>
      </c>
      <c r="AY289" s="24" t="s">
        <v>152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4" t="s">
        <v>80</v>
      </c>
      <c r="BK289" s="232">
        <f>ROUND(I289*H289,2)</f>
        <v>0</v>
      </c>
      <c r="BL289" s="24" t="s">
        <v>275</v>
      </c>
      <c r="BM289" s="24" t="s">
        <v>2505</v>
      </c>
    </row>
    <row r="290" spans="2:65" s="1" customFormat="1" ht="16.5" customHeight="1">
      <c r="B290" s="46"/>
      <c r="C290" s="221" t="s">
        <v>2506</v>
      </c>
      <c r="D290" s="221" t="s">
        <v>155</v>
      </c>
      <c r="E290" s="222" t="s">
        <v>2507</v>
      </c>
      <c r="F290" s="223" t="s">
        <v>2014</v>
      </c>
      <c r="G290" s="224" t="s">
        <v>2015</v>
      </c>
      <c r="H290" s="225">
        <v>1</v>
      </c>
      <c r="I290" s="226"/>
      <c r="J290" s="227">
        <f>ROUND(I290*H290,2)</f>
        <v>0</v>
      </c>
      <c r="K290" s="223" t="s">
        <v>21</v>
      </c>
      <c r="L290" s="72"/>
      <c r="M290" s="228" t="s">
        <v>21</v>
      </c>
      <c r="N290" s="229" t="s">
        <v>43</v>
      </c>
      <c r="O290" s="47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AR290" s="24" t="s">
        <v>275</v>
      </c>
      <c r="AT290" s="24" t="s">
        <v>155</v>
      </c>
      <c r="AU290" s="24" t="s">
        <v>80</v>
      </c>
      <c r="AY290" s="24" t="s">
        <v>152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4" t="s">
        <v>80</v>
      </c>
      <c r="BK290" s="232">
        <f>ROUND(I290*H290,2)</f>
        <v>0</v>
      </c>
      <c r="BL290" s="24" t="s">
        <v>275</v>
      </c>
      <c r="BM290" s="24" t="s">
        <v>2508</v>
      </c>
    </row>
    <row r="291" spans="2:65" s="1" customFormat="1" ht="16.5" customHeight="1">
      <c r="B291" s="46"/>
      <c r="C291" s="279" t="s">
        <v>2509</v>
      </c>
      <c r="D291" s="279" t="s">
        <v>177</v>
      </c>
      <c r="E291" s="280" t="s">
        <v>2510</v>
      </c>
      <c r="F291" s="281" t="s">
        <v>2018</v>
      </c>
      <c r="G291" s="282" t="s">
        <v>2015</v>
      </c>
      <c r="H291" s="283">
        <v>1</v>
      </c>
      <c r="I291" s="284"/>
      <c r="J291" s="285">
        <f>ROUND(I291*H291,2)</f>
        <v>0</v>
      </c>
      <c r="K291" s="281" t="s">
        <v>21</v>
      </c>
      <c r="L291" s="286"/>
      <c r="M291" s="287" t="s">
        <v>21</v>
      </c>
      <c r="N291" s="288" t="s">
        <v>43</v>
      </c>
      <c r="O291" s="47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4" t="s">
        <v>431</v>
      </c>
      <c r="AT291" s="24" t="s">
        <v>177</v>
      </c>
      <c r="AU291" s="24" t="s">
        <v>80</v>
      </c>
      <c r="AY291" s="24" t="s">
        <v>152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4" t="s">
        <v>80</v>
      </c>
      <c r="BK291" s="232">
        <f>ROUND(I291*H291,2)</f>
        <v>0</v>
      </c>
      <c r="BL291" s="24" t="s">
        <v>275</v>
      </c>
      <c r="BM291" s="24" t="s">
        <v>2511</v>
      </c>
    </row>
    <row r="292" spans="2:65" s="1" customFormat="1" ht="16.5" customHeight="1">
      <c r="B292" s="46"/>
      <c r="C292" s="221" t="s">
        <v>2512</v>
      </c>
      <c r="D292" s="221" t="s">
        <v>155</v>
      </c>
      <c r="E292" s="222" t="s">
        <v>2513</v>
      </c>
      <c r="F292" s="223" t="s">
        <v>2033</v>
      </c>
      <c r="G292" s="224" t="s">
        <v>2015</v>
      </c>
      <c r="H292" s="225">
        <v>18</v>
      </c>
      <c r="I292" s="226"/>
      <c r="J292" s="227">
        <f>ROUND(I292*H292,2)</f>
        <v>0</v>
      </c>
      <c r="K292" s="223" t="s">
        <v>21</v>
      </c>
      <c r="L292" s="72"/>
      <c r="M292" s="228" t="s">
        <v>21</v>
      </c>
      <c r="N292" s="229" t="s">
        <v>43</v>
      </c>
      <c r="O292" s="47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AR292" s="24" t="s">
        <v>275</v>
      </c>
      <c r="AT292" s="24" t="s">
        <v>155</v>
      </c>
      <c r="AU292" s="24" t="s">
        <v>80</v>
      </c>
      <c r="AY292" s="24" t="s">
        <v>152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24" t="s">
        <v>80</v>
      </c>
      <c r="BK292" s="232">
        <f>ROUND(I292*H292,2)</f>
        <v>0</v>
      </c>
      <c r="BL292" s="24" t="s">
        <v>275</v>
      </c>
      <c r="BM292" s="24" t="s">
        <v>2514</v>
      </c>
    </row>
    <row r="293" spans="2:65" s="1" customFormat="1" ht="16.5" customHeight="1">
      <c r="B293" s="46"/>
      <c r="C293" s="279" t="s">
        <v>2515</v>
      </c>
      <c r="D293" s="279" t="s">
        <v>177</v>
      </c>
      <c r="E293" s="280" t="s">
        <v>2516</v>
      </c>
      <c r="F293" s="281" t="s">
        <v>2036</v>
      </c>
      <c r="G293" s="282" t="s">
        <v>2015</v>
      </c>
      <c r="H293" s="283">
        <v>18</v>
      </c>
      <c r="I293" s="284"/>
      <c r="J293" s="285">
        <f>ROUND(I293*H293,2)</f>
        <v>0</v>
      </c>
      <c r="K293" s="281" t="s">
        <v>21</v>
      </c>
      <c r="L293" s="286"/>
      <c r="M293" s="287" t="s">
        <v>21</v>
      </c>
      <c r="N293" s="288" t="s">
        <v>43</v>
      </c>
      <c r="O293" s="47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4" t="s">
        <v>431</v>
      </c>
      <c r="AT293" s="24" t="s">
        <v>177</v>
      </c>
      <c r="AU293" s="24" t="s">
        <v>80</v>
      </c>
      <c r="AY293" s="24" t="s">
        <v>152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4" t="s">
        <v>80</v>
      </c>
      <c r="BK293" s="232">
        <f>ROUND(I293*H293,2)</f>
        <v>0</v>
      </c>
      <c r="BL293" s="24" t="s">
        <v>275</v>
      </c>
      <c r="BM293" s="24" t="s">
        <v>2517</v>
      </c>
    </row>
    <row r="294" spans="2:65" s="1" customFormat="1" ht="16.5" customHeight="1">
      <c r="B294" s="46"/>
      <c r="C294" s="221" t="s">
        <v>2518</v>
      </c>
      <c r="D294" s="221" t="s">
        <v>155</v>
      </c>
      <c r="E294" s="222" t="s">
        <v>2519</v>
      </c>
      <c r="F294" s="223" t="s">
        <v>2520</v>
      </c>
      <c r="G294" s="224" t="s">
        <v>2015</v>
      </c>
      <c r="H294" s="225">
        <v>12</v>
      </c>
      <c r="I294" s="226"/>
      <c r="J294" s="227">
        <f>ROUND(I294*H294,2)</f>
        <v>0</v>
      </c>
      <c r="K294" s="223" t="s">
        <v>21</v>
      </c>
      <c r="L294" s="72"/>
      <c r="M294" s="228" t="s">
        <v>21</v>
      </c>
      <c r="N294" s="229" t="s">
        <v>43</v>
      </c>
      <c r="O294" s="47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AR294" s="24" t="s">
        <v>275</v>
      </c>
      <c r="AT294" s="24" t="s">
        <v>155</v>
      </c>
      <c r="AU294" s="24" t="s">
        <v>80</v>
      </c>
      <c r="AY294" s="24" t="s">
        <v>152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80</v>
      </c>
      <c r="BK294" s="232">
        <f>ROUND(I294*H294,2)</f>
        <v>0</v>
      </c>
      <c r="BL294" s="24" t="s">
        <v>275</v>
      </c>
      <c r="BM294" s="24" t="s">
        <v>2521</v>
      </c>
    </row>
    <row r="295" spans="2:65" s="1" customFormat="1" ht="16.5" customHeight="1">
      <c r="B295" s="46"/>
      <c r="C295" s="279" t="s">
        <v>2522</v>
      </c>
      <c r="D295" s="279" t="s">
        <v>177</v>
      </c>
      <c r="E295" s="280" t="s">
        <v>2523</v>
      </c>
      <c r="F295" s="281" t="s">
        <v>2524</v>
      </c>
      <c r="G295" s="282" t="s">
        <v>2015</v>
      </c>
      <c r="H295" s="283">
        <v>12</v>
      </c>
      <c r="I295" s="284"/>
      <c r="J295" s="285">
        <f>ROUND(I295*H295,2)</f>
        <v>0</v>
      </c>
      <c r="K295" s="281" t="s">
        <v>21</v>
      </c>
      <c r="L295" s="286"/>
      <c r="M295" s="287" t="s">
        <v>21</v>
      </c>
      <c r="N295" s="288" t="s">
        <v>43</v>
      </c>
      <c r="O295" s="47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4" t="s">
        <v>431</v>
      </c>
      <c r="AT295" s="24" t="s">
        <v>177</v>
      </c>
      <c r="AU295" s="24" t="s">
        <v>80</v>
      </c>
      <c r="AY295" s="24" t="s">
        <v>152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80</v>
      </c>
      <c r="BK295" s="232">
        <f>ROUND(I295*H295,2)</f>
        <v>0</v>
      </c>
      <c r="BL295" s="24" t="s">
        <v>275</v>
      </c>
      <c r="BM295" s="24" t="s">
        <v>2525</v>
      </c>
    </row>
    <row r="296" spans="2:65" s="1" customFormat="1" ht="16.5" customHeight="1">
      <c r="B296" s="46"/>
      <c r="C296" s="221" t="s">
        <v>2526</v>
      </c>
      <c r="D296" s="221" t="s">
        <v>155</v>
      </c>
      <c r="E296" s="222" t="s">
        <v>2527</v>
      </c>
      <c r="F296" s="223" t="s">
        <v>2528</v>
      </c>
      <c r="G296" s="224" t="s">
        <v>2015</v>
      </c>
      <c r="H296" s="225">
        <v>6</v>
      </c>
      <c r="I296" s="226"/>
      <c r="J296" s="227">
        <f>ROUND(I296*H296,2)</f>
        <v>0</v>
      </c>
      <c r="K296" s="223" t="s">
        <v>21</v>
      </c>
      <c r="L296" s="72"/>
      <c r="M296" s="228" t="s">
        <v>21</v>
      </c>
      <c r="N296" s="229" t="s">
        <v>43</v>
      </c>
      <c r="O296" s="47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AR296" s="24" t="s">
        <v>275</v>
      </c>
      <c r="AT296" s="24" t="s">
        <v>155</v>
      </c>
      <c r="AU296" s="24" t="s">
        <v>80</v>
      </c>
      <c r="AY296" s="24" t="s">
        <v>152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80</v>
      </c>
      <c r="BK296" s="232">
        <f>ROUND(I296*H296,2)</f>
        <v>0</v>
      </c>
      <c r="BL296" s="24" t="s">
        <v>275</v>
      </c>
      <c r="BM296" s="24" t="s">
        <v>2529</v>
      </c>
    </row>
    <row r="297" spans="2:65" s="1" customFormat="1" ht="16.5" customHeight="1">
      <c r="B297" s="46"/>
      <c r="C297" s="279" t="s">
        <v>2530</v>
      </c>
      <c r="D297" s="279" t="s">
        <v>177</v>
      </c>
      <c r="E297" s="280" t="s">
        <v>2531</v>
      </c>
      <c r="F297" s="281" t="s">
        <v>2532</v>
      </c>
      <c r="G297" s="282" t="s">
        <v>2015</v>
      </c>
      <c r="H297" s="283">
        <v>6</v>
      </c>
      <c r="I297" s="284"/>
      <c r="J297" s="285">
        <f>ROUND(I297*H297,2)</f>
        <v>0</v>
      </c>
      <c r="K297" s="281" t="s">
        <v>21</v>
      </c>
      <c r="L297" s="286"/>
      <c r="M297" s="287" t="s">
        <v>21</v>
      </c>
      <c r="N297" s="288" t="s">
        <v>43</v>
      </c>
      <c r="O297" s="47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4" t="s">
        <v>431</v>
      </c>
      <c r="AT297" s="24" t="s">
        <v>177</v>
      </c>
      <c r="AU297" s="24" t="s">
        <v>80</v>
      </c>
      <c r="AY297" s="24" t="s">
        <v>152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4" t="s">
        <v>80</v>
      </c>
      <c r="BK297" s="232">
        <f>ROUND(I297*H297,2)</f>
        <v>0</v>
      </c>
      <c r="BL297" s="24" t="s">
        <v>275</v>
      </c>
      <c r="BM297" s="24" t="s">
        <v>2533</v>
      </c>
    </row>
    <row r="298" spans="2:65" s="1" customFormat="1" ht="16.5" customHeight="1">
      <c r="B298" s="46"/>
      <c r="C298" s="221" t="s">
        <v>2534</v>
      </c>
      <c r="D298" s="221" t="s">
        <v>155</v>
      </c>
      <c r="E298" s="222" t="s">
        <v>2535</v>
      </c>
      <c r="F298" s="223" t="s">
        <v>2536</v>
      </c>
      <c r="G298" s="224" t="s">
        <v>192</v>
      </c>
      <c r="H298" s="225">
        <v>155</v>
      </c>
      <c r="I298" s="226"/>
      <c r="J298" s="227">
        <f>ROUND(I298*H298,2)</f>
        <v>0</v>
      </c>
      <c r="K298" s="223" t="s">
        <v>21</v>
      </c>
      <c r="L298" s="72"/>
      <c r="M298" s="228" t="s">
        <v>21</v>
      </c>
      <c r="N298" s="229" t="s">
        <v>43</v>
      </c>
      <c r="O298" s="47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AR298" s="24" t="s">
        <v>275</v>
      </c>
      <c r="AT298" s="24" t="s">
        <v>155</v>
      </c>
      <c r="AU298" s="24" t="s">
        <v>80</v>
      </c>
      <c r="AY298" s="24" t="s">
        <v>152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80</v>
      </c>
      <c r="BK298" s="232">
        <f>ROUND(I298*H298,2)</f>
        <v>0</v>
      </c>
      <c r="BL298" s="24" t="s">
        <v>275</v>
      </c>
      <c r="BM298" s="24" t="s">
        <v>2537</v>
      </c>
    </row>
    <row r="299" spans="2:65" s="1" customFormat="1" ht="16.5" customHeight="1">
      <c r="B299" s="46"/>
      <c r="C299" s="279" t="s">
        <v>2538</v>
      </c>
      <c r="D299" s="279" t="s">
        <v>177</v>
      </c>
      <c r="E299" s="280" t="s">
        <v>2539</v>
      </c>
      <c r="F299" s="281" t="s">
        <v>2540</v>
      </c>
      <c r="G299" s="282" t="s">
        <v>192</v>
      </c>
      <c r="H299" s="283">
        <v>155</v>
      </c>
      <c r="I299" s="284"/>
      <c r="J299" s="285">
        <f>ROUND(I299*H299,2)</f>
        <v>0</v>
      </c>
      <c r="K299" s="281" t="s">
        <v>21</v>
      </c>
      <c r="L299" s="286"/>
      <c r="M299" s="287" t="s">
        <v>21</v>
      </c>
      <c r="N299" s="288" t="s">
        <v>43</v>
      </c>
      <c r="O299" s="47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4" t="s">
        <v>431</v>
      </c>
      <c r="AT299" s="24" t="s">
        <v>177</v>
      </c>
      <c r="AU299" s="24" t="s">
        <v>80</v>
      </c>
      <c r="AY299" s="24" t="s">
        <v>152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80</v>
      </c>
      <c r="BK299" s="232">
        <f>ROUND(I299*H299,2)</f>
        <v>0</v>
      </c>
      <c r="BL299" s="24" t="s">
        <v>275</v>
      </c>
      <c r="BM299" s="24" t="s">
        <v>2541</v>
      </c>
    </row>
    <row r="300" spans="2:65" s="1" customFormat="1" ht="16.5" customHeight="1">
      <c r="B300" s="46"/>
      <c r="C300" s="221" t="s">
        <v>2542</v>
      </c>
      <c r="D300" s="221" t="s">
        <v>155</v>
      </c>
      <c r="E300" s="222" t="s">
        <v>2543</v>
      </c>
      <c r="F300" s="223" t="s">
        <v>2544</v>
      </c>
      <c r="G300" s="224" t="s">
        <v>192</v>
      </c>
      <c r="H300" s="225">
        <v>18</v>
      </c>
      <c r="I300" s="226"/>
      <c r="J300" s="227">
        <f>ROUND(I300*H300,2)</f>
        <v>0</v>
      </c>
      <c r="K300" s="223" t="s">
        <v>21</v>
      </c>
      <c r="L300" s="72"/>
      <c r="M300" s="228" t="s">
        <v>21</v>
      </c>
      <c r="N300" s="229" t="s">
        <v>43</v>
      </c>
      <c r="O300" s="47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4" t="s">
        <v>275</v>
      </c>
      <c r="AT300" s="24" t="s">
        <v>155</v>
      </c>
      <c r="AU300" s="24" t="s">
        <v>80</v>
      </c>
      <c r="AY300" s="24" t="s">
        <v>152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4" t="s">
        <v>80</v>
      </c>
      <c r="BK300" s="232">
        <f>ROUND(I300*H300,2)</f>
        <v>0</v>
      </c>
      <c r="BL300" s="24" t="s">
        <v>275</v>
      </c>
      <c r="BM300" s="24" t="s">
        <v>2545</v>
      </c>
    </row>
    <row r="301" spans="2:65" s="1" customFormat="1" ht="16.5" customHeight="1">
      <c r="B301" s="46"/>
      <c r="C301" s="279" t="s">
        <v>2546</v>
      </c>
      <c r="D301" s="279" t="s">
        <v>177</v>
      </c>
      <c r="E301" s="280" t="s">
        <v>2547</v>
      </c>
      <c r="F301" s="281" t="s">
        <v>2548</v>
      </c>
      <c r="G301" s="282" t="s">
        <v>192</v>
      </c>
      <c r="H301" s="283">
        <v>18</v>
      </c>
      <c r="I301" s="284"/>
      <c r="J301" s="285">
        <f>ROUND(I301*H301,2)</f>
        <v>0</v>
      </c>
      <c r="K301" s="281" t="s">
        <v>21</v>
      </c>
      <c r="L301" s="286"/>
      <c r="M301" s="287" t="s">
        <v>21</v>
      </c>
      <c r="N301" s="288" t="s">
        <v>43</v>
      </c>
      <c r="O301" s="47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4" t="s">
        <v>431</v>
      </c>
      <c r="AT301" s="24" t="s">
        <v>177</v>
      </c>
      <c r="AU301" s="24" t="s">
        <v>80</v>
      </c>
      <c r="AY301" s="24" t="s">
        <v>152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80</v>
      </c>
      <c r="BK301" s="232">
        <f>ROUND(I301*H301,2)</f>
        <v>0</v>
      </c>
      <c r="BL301" s="24" t="s">
        <v>275</v>
      </c>
      <c r="BM301" s="24" t="s">
        <v>2549</v>
      </c>
    </row>
    <row r="302" spans="2:65" s="1" customFormat="1" ht="16.5" customHeight="1">
      <c r="B302" s="46"/>
      <c r="C302" s="221" t="s">
        <v>2550</v>
      </c>
      <c r="D302" s="221" t="s">
        <v>155</v>
      </c>
      <c r="E302" s="222" t="s">
        <v>2551</v>
      </c>
      <c r="F302" s="223" t="s">
        <v>2552</v>
      </c>
      <c r="G302" s="224" t="s">
        <v>2553</v>
      </c>
      <c r="H302" s="225">
        <v>120</v>
      </c>
      <c r="I302" s="226"/>
      <c r="J302" s="227">
        <f>ROUND(I302*H302,2)</f>
        <v>0</v>
      </c>
      <c r="K302" s="223" t="s">
        <v>21</v>
      </c>
      <c r="L302" s="72"/>
      <c r="M302" s="228" t="s">
        <v>21</v>
      </c>
      <c r="N302" s="229" t="s">
        <v>43</v>
      </c>
      <c r="O302" s="47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AR302" s="24" t="s">
        <v>275</v>
      </c>
      <c r="AT302" s="24" t="s">
        <v>155</v>
      </c>
      <c r="AU302" s="24" t="s">
        <v>80</v>
      </c>
      <c r="AY302" s="24" t="s">
        <v>152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4" t="s">
        <v>80</v>
      </c>
      <c r="BK302" s="232">
        <f>ROUND(I302*H302,2)</f>
        <v>0</v>
      </c>
      <c r="BL302" s="24" t="s">
        <v>275</v>
      </c>
      <c r="BM302" s="24" t="s">
        <v>2554</v>
      </c>
    </row>
    <row r="303" spans="2:65" s="1" customFormat="1" ht="16.5" customHeight="1">
      <c r="B303" s="46"/>
      <c r="C303" s="279" t="s">
        <v>2555</v>
      </c>
      <c r="D303" s="279" t="s">
        <v>177</v>
      </c>
      <c r="E303" s="280" t="s">
        <v>2556</v>
      </c>
      <c r="F303" s="281" t="s">
        <v>2557</v>
      </c>
      <c r="G303" s="282" t="s">
        <v>2553</v>
      </c>
      <c r="H303" s="283">
        <v>120</v>
      </c>
      <c r="I303" s="284"/>
      <c r="J303" s="285">
        <f>ROUND(I303*H303,2)</f>
        <v>0</v>
      </c>
      <c r="K303" s="281" t="s">
        <v>21</v>
      </c>
      <c r="L303" s="286"/>
      <c r="M303" s="287" t="s">
        <v>21</v>
      </c>
      <c r="N303" s="288" t="s">
        <v>43</v>
      </c>
      <c r="O303" s="47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4" t="s">
        <v>431</v>
      </c>
      <c r="AT303" s="24" t="s">
        <v>177</v>
      </c>
      <c r="AU303" s="24" t="s">
        <v>80</v>
      </c>
      <c r="AY303" s="24" t="s">
        <v>152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4" t="s">
        <v>80</v>
      </c>
      <c r="BK303" s="232">
        <f>ROUND(I303*H303,2)</f>
        <v>0</v>
      </c>
      <c r="BL303" s="24" t="s">
        <v>275</v>
      </c>
      <c r="BM303" s="24" t="s">
        <v>2558</v>
      </c>
    </row>
    <row r="304" spans="2:65" s="1" customFormat="1" ht="16.5" customHeight="1">
      <c r="B304" s="46"/>
      <c r="C304" s="221" t="s">
        <v>2559</v>
      </c>
      <c r="D304" s="221" t="s">
        <v>155</v>
      </c>
      <c r="E304" s="222" t="s">
        <v>2560</v>
      </c>
      <c r="F304" s="223" t="s">
        <v>2561</v>
      </c>
      <c r="G304" s="224" t="s">
        <v>804</v>
      </c>
      <c r="H304" s="225">
        <v>8</v>
      </c>
      <c r="I304" s="226"/>
      <c r="J304" s="227">
        <f>ROUND(I304*H304,2)</f>
        <v>0</v>
      </c>
      <c r="K304" s="223" t="s">
        <v>21</v>
      </c>
      <c r="L304" s="72"/>
      <c r="M304" s="228" t="s">
        <v>21</v>
      </c>
      <c r="N304" s="229" t="s">
        <v>43</v>
      </c>
      <c r="O304" s="47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AR304" s="24" t="s">
        <v>275</v>
      </c>
      <c r="AT304" s="24" t="s">
        <v>155</v>
      </c>
      <c r="AU304" s="24" t="s">
        <v>80</v>
      </c>
      <c r="AY304" s="24" t="s">
        <v>152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4" t="s">
        <v>80</v>
      </c>
      <c r="BK304" s="232">
        <f>ROUND(I304*H304,2)</f>
        <v>0</v>
      </c>
      <c r="BL304" s="24" t="s">
        <v>275</v>
      </c>
      <c r="BM304" s="24" t="s">
        <v>2562</v>
      </c>
    </row>
    <row r="305" spans="2:65" s="1" customFormat="1" ht="16.5" customHeight="1">
      <c r="B305" s="46"/>
      <c r="C305" s="279" t="s">
        <v>2563</v>
      </c>
      <c r="D305" s="279" t="s">
        <v>177</v>
      </c>
      <c r="E305" s="280" t="s">
        <v>2564</v>
      </c>
      <c r="F305" s="281" t="s">
        <v>2565</v>
      </c>
      <c r="G305" s="282" t="s">
        <v>804</v>
      </c>
      <c r="H305" s="283">
        <v>8</v>
      </c>
      <c r="I305" s="284"/>
      <c r="J305" s="285">
        <f>ROUND(I305*H305,2)</f>
        <v>0</v>
      </c>
      <c r="K305" s="281" t="s">
        <v>21</v>
      </c>
      <c r="L305" s="286"/>
      <c r="M305" s="287" t="s">
        <v>21</v>
      </c>
      <c r="N305" s="288" t="s">
        <v>43</v>
      </c>
      <c r="O305" s="47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4" t="s">
        <v>431</v>
      </c>
      <c r="AT305" s="24" t="s">
        <v>177</v>
      </c>
      <c r="AU305" s="24" t="s">
        <v>80</v>
      </c>
      <c r="AY305" s="24" t="s">
        <v>152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4" t="s">
        <v>80</v>
      </c>
      <c r="BK305" s="232">
        <f>ROUND(I305*H305,2)</f>
        <v>0</v>
      </c>
      <c r="BL305" s="24" t="s">
        <v>275</v>
      </c>
      <c r="BM305" s="24" t="s">
        <v>2566</v>
      </c>
    </row>
    <row r="306" spans="2:63" s="10" customFormat="1" ht="37.4" customHeight="1">
      <c r="B306" s="205"/>
      <c r="C306" s="206"/>
      <c r="D306" s="207" t="s">
        <v>71</v>
      </c>
      <c r="E306" s="208" t="s">
        <v>2567</v>
      </c>
      <c r="F306" s="208" t="s">
        <v>2568</v>
      </c>
      <c r="G306" s="206"/>
      <c r="H306" s="206"/>
      <c r="I306" s="209"/>
      <c r="J306" s="210">
        <f>BK306</f>
        <v>0</v>
      </c>
      <c r="K306" s="206"/>
      <c r="L306" s="211"/>
      <c r="M306" s="212"/>
      <c r="N306" s="213"/>
      <c r="O306" s="213"/>
      <c r="P306" s="214">
        <f>SUM(P307:P314)</f>
        <v>0</v>
      </c>
      <c r="Q306" s="213"/>
      <c r="R306" s="214">
        <f>SUM(R307:R314)</f>
        <v>0</v>
      </c>
      <c r="S306" s="213"/>
      <c r="T306" s="215">
        <f>SUM(T307:T314)</f>
        <v>0</v>
      </c>
      <c r="AR306" s="216" t="s">
        <v>82</v>
      </c>
      <c r="AT306" s="217" t="s">
        <v>71</v>
      </c>
      <c r="AU306" s="217" t="s">
        <v>72</v>
      </c>
      <c r="AY306" s="216" t="s">
        <v>152</v>
      </c>
      <c r="BK306" s="218">
        <f>SUM(BK307:BK314)</f>
        <v>0</v>
      </c>
    </row>
    <row r="307" spans="2:65" s="1" customFormat="1" ht="16.5" customHeight="1">
      <c r="B307" s="46"/>
      <c r="C307" s="221" t="s">
        <v>2569</v>
      </c>
      <c r="D307" s="221" t="s">
        <v>155</v>
      </c>
      <c r="E307" s="222" t="s">
        <v>2570</v>
      </c>
      <c r="F307" s="223" t="s">
        <v>2571</v>
      </c>
      <c r="G307" s="224" t="s">
        <v>804</v>
      </c>
      <c r="H307" s="225">
        <v>1</v>
      </c>
      <c r="I307" s="226"/>
      <c r="J307" s="227">
        <f>ROUND(I307*H307,2)</f>
        <v>0</v>
      </c>
      <c r="K307" s="223" t="s">
        <v>21</v>
      </c>
      <c r="L307" s="72"/>
      <c r="M307" s="228" t="s">
        <v>21</v>
      </c>
      <c r="N307" s="229" t="s">
        <v>43</v>
      </c>
      <c r="O307" s="47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4" t="s">
        <v>275</v>
      </c>
      <c r="AT307" s="24" t="s">
        <v>155</v>
      </c>
      <c r="AU307" s="24" t="s">
        <v>80</v>
      </c>
      <c r="AY307" s="24" t="s">
        <v>152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24" t="s">
        <v>80</v>
      </c>
      <c r="BK307" s="232">
        <f>ROUND(I307*H307,2)</f>
        <v>0</v>
      </c>
      <c r="BL307" s="24" t="s">
        <v>275</v>
      </c>
      <c r="BM307" s="24" t="s">
        <v>2572</v>
      </c>
    </row>
    <row r="308" spans="2:65" s="1" customFormat="1" ht="16.5" customHeight="1">
      <c r="B308" s="46"/>
      <c r="C308" s="221" t="s">
        <v>2573</v>
      </c>
      <c r="D308" s="221" t="s">
        <v>155</v>
      </c>
      <c r="E308" s="222" t="s">
        <v>2574</v>
      </c>
      <c r="F308" s="223" t="s">
        <v>2575</v>
      </c>
      <c r="G308" s="224" t="s">
        <v>1019</v>
      </c>
      <c r="H308" s="225">
        <v>418.7</v>
      </c>
      <c r="I308" s="226"/>
      <c r="J308" s="227">
        <f>ROUND(I308*H308,2)</f>
        <v>0</v>
      </c>
      <c r="K308" s="223" t="s">
        <v>21</v>
      </c>
      <c r="L308" s="72"/>
      <c r="M308" s="228" t="s">
        <v>21</v>
      </c>
      <c r="N308" s="229" t="s">
        <v>43</v>
      </c>
      <c r="O308" s="47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AR308" s="24" t="s">
        <v>275</v>
      </c>
      <c r="AT308" s="24" t="s">
        <v>155</v>
      </c>
      <c r="AU308" s="24" t="s">
        <v>80</v>
      </c>
      <c r="AY308" s="24" t="s">
        <v>152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4" t="s">
        <v>80</v>
      </c>
      <c r="BK308" s="232">
        <f>ROUND(I308*H308,2)</f>
        <v>0</v>
      </c>
      <c r="BL308" s="24" t="s">
        <v>275</v>
      </c>
      <c r="BM308" s="24" t="s">
        <v>2576</v>
      </c>
    </row>
    <row r="309" spans="2:65" s="1" customFormat="1" ht="16.5" customHeight="1">
      <c r="B309" s="46"/>
      <c r="C309" s="221" t="s">
        <v>2577</v>
      </c>
      <c r="D309" s="221" t="s">
        <v>155</v>
      </c>
      <c r="E309" s="222" t="s">
        <v>2578</v>
      </c>
      <c r="F309" s="223" t="s">
        <v>2579</v>
      </c>
      <c r="G309" s="224" t="s">
        <v>1019</v>
      </c>
      <c r="H309" s="225">
        <v>754</v>
      </c>
      <c r="I309" s="226"/>
      <c r="J309" s="227">
        <f>ROUND(I309*H309,2)</f>
        <v>0</v>
      </c>
      <c r="K309" s="223" t="s">
        <v>21</v>
      </c>
      <c r="L309" s="72"/>
      <c r="M309" s="228" t="s">
        <v>21</v>
      </c>
      <c r="N309" s="229" t="s">
        <v>43</v>
      </c>
      <c r="O309" s="47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4" t="s">
        <v>275</v>
      </c>
      <c r="AT309" s="24" t="s">
        <v>155</v>
      </c>
      <c r="AU309" s="24" t="s">
        <v>80</v>
      </c>
      <c r="AY309" s="24" t="s">
        <v>152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4" t="s">
        <v>80</v>
      </c>
      <c r="BK309" s="232">
        <f>ROUND(I309*H309,2)</f>
        <v>0</v>
      </c>
      <c r="BL309" s="24" t="s">
        <v>275</v>
      </c>
      <c r="BM309" s="24" t="s">
        <v>2580</v>
      </c>
    </row>
    <row r="310" spans="2:65" s="1" customFormat="1" ht="16.5" customHeight="1">
      <c r="B310" s="46"/>
      <c r="C310" s="221" t="s">
        <v>2581</v>
      </c>
      <c r="D310" s="221" t="s">
        <v>155</v>
      </c>
      <c r="E310" s="222" t="s">
        <v>2582</v>
      </c>
      <c r="F310" s="223" t="s">
        <v>2583</v>
      </c>
      <c r="G310" s="224" t="s">
        <v>804</v>
      </c>
      <c r="H310" s="225">
        <v>1</v>
      </c>
      <c r="I310" s="226"/>
      <c r="J310" s="227">
        <f>ROUND(I310*H310,2)</f>
        <v>0</v>
      </c>
      <c r="K310" s="223" t="s">
        <v>21</v>
      </c>
      <c r="L310" s="72"/>
      <c r="M310" s="228" t="s">
        <v>21</v>
      </c>
      <c r="N310" s="229" t="s">
        <v>43</v>
      </c>
      <c r="O310" s="47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AR310" s="24" t="s">
        <v>275</v>
      </c>
      <c r="AT310" s="24" t="s">
        <v>155</v>
      </c>
      <c r="AU310" s="24" t="s">
        <v>80</v>
      </c>
      <c r="AY310" s="24" t="s">
        <v>152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4" t="s">
        <v>80</v>
      </c>
      <c r="BK310" s="232">
        <f>ROUND(I310*H310,2)</f>
        <v>0</v>
      </c>
      <c r="BL310" s="24" t="s">
        <v>275</v>
      </c>
      <c r="BM310" s="24" t="s">
        <v>2584</v>
      </c>
    </row>
    <row r="311" spans="2:65" s="1" customFormat="1" ht="16.5" customHeight="1">
      <c r="B311" s="46"/>
      <c r="C311" s="221" t="s">
        <v>2585</v>
      </c>
      <c r="D311" s="221" t="s">
        <v>155</v>
      </c>
      <c r="E311" s="222" t="s">
        <v>2586</v>
      </c>
      <c r="F311" s="223" t="s">
        <v>2587</v>
      </c>
      <c r="G311" s="224" t="s">
        <v>804</v>
      </c>
      <c r="H311" s="225">
        <v>1</v>
      </c>
      <c r="I311" s="226"/>
      <c r="J311" s="227">
        <f>ROUND(I311*H311,2)</f>
        <v>0</v>
      </c>
      <c r="K311" s="223" t="s">
        <v>21</v>
      </c>
      <c r="L311" s="72"/>
      <c r="M311" s="228" t="s">
        <v>21</v>
      </c>
      <c r="N311" s="229" t="s">
        <v>43</v>
      </c>
      <c r="O311" s="47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AR311" s="24" t="s">
        <v>275</v>
      </c>
      <c r="AT311" s="24" t="s">
        <v>155</v>
      </c>
      <c r="AU311" s="24" t="s">
        <v>80</v>
      </c>
      <c r="AY311" s="24" t="s">
        <v>152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4" t="s">
        <v>80</v>
      </c>
      <c r="BK311" s="232">
        <f>ROUND(I311*H311,2)</f>
        <v>0</v>
      </c>
      <c r="BL311" s="24" t="s">
        <v>275</v>
      </c>
      <c r="BM311" s="24" t="s">
        <v>2588</v>
      </c>
    </row>
    <row r="312" spans="2:65" s="1" customFormat="1" ht="16.5" customHeight="1">
      <c r="B312" s="46"/>
      <c r="C312" s="221" t="s">
        <v>2589</v>
      </c>
      <c r="D312" s="221" t="s">
        <v>155</v>
      </c>
      <c r="E312" s="222" t="s">
        <v>2590</v>
      </c>
      <c r="F312" s="223" t="s">
        <v>2591</v>
      </c>
      <c r="G312" s="224" t="s">
        <v>1842</v>
      </c>
      <c r="H312" s="225">
        <v>72</v>
      </c>
      <c r="I312" s="226"/>
      <c r="J312" s="227">
        <f>ROUND(I312*H312,2)</f>
        <v>0</v>
      </c>
      <c r="K312" s="223" t="s">
        <v>21</v>
      </c>
      <c r="L312" s="72"/>
      <c r="M312" s="228" t="s">
        <v>21</v>
      </c>
      <c r="N312" s="229" t="s">
        <v>43</v>
      </c>
      <c r="O312" s="47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AR312" s="24" t="s">
        <v>275</v>
      </c>
      <c r="AT312" s="24" t="s">
        <v>155</v>
      </c>
      <c r="AU312" s="24" t="s">
        <v>80</v>
      </c>
      <c r="AY312" s="24" t="s">
        <v>152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4" t="s">
        <v>80</v>
      </c>
      <c r="BK312" s="232">
        <f>ROUND(I312*H312,2)</f>
        <v>0</v>
      </c>
      <c r="BL312" s="24" t="s">
        <v>275</v>
      </c>
      <c r="BM312" s="24" t="s">
        <v>2592</v>
      </c>
    </row>
    <row r="313" spans="2:65" s="1" customFormat="1" ht="16.5" customHeight="1">
      <c r="B313" s="46"/>
      <c r="C313" s="221" t="s">
        <v>2593</v>
      </c>
      <c r="D313" s="221" t="s">
        <v>155</v>
      </c>
      <c r="E313" s="222" t="s">
        <v>2594</v>
      </c>
      <c r="F313" s="223" t="s">
        <v>2595</v>
      </c>
      <c r="G313" s="224" t="s">
        <v>1842</v>
      </c>
      <c r="H313" s="225">
        <v>16</v>
      </c>
      <c r="I313" s="226"/>
      <c r="J313" s="227">
        <f>ROUND(I313*H313,2)</f>
        <v>0</v>
      </c>
      <c r="K313" s="223" t="s">
        <v>21</v>
      </c>
      <c r="L313" s="72"/>
      <c r="M313" s="228" t="s">
        <v>21</v>
      </c>
      <c r="N313" s="229" t="s">
        <v>43</v>
      </c>
      <c r="O313" s="47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4" t="s">
        <v>275</v>
      </c>
      <c r="AT313" s="24" t="s">
        <v>155</v>
      </c>
      <c r="AU313" s="24" t="s">
        <v>80</v>
      </c>
      <c r="AY313" s="24" t="s">
        <v>152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4" t="s">
        <v>80</v>
      </c>
      <c r="BK313" s="232">
        <f>ROUND(I313*H313,2)</f>
        <v>0</v>
      </c>
      <c r="BL313" s="24" t="s">
        <v>275</v>
      </c>
      <c r="BM313" s="24" t="s">
        <v>2596</v>
      </c>
    </row>
    <row r="314" spans="2:65" s="1" customFormat="1" ht="16.5" customHeight="1">
      <c r="B314" s="46"/>
      <c r="C314" s="221" t="s">
        <v>2597</v>
      </c>
      <c r="D314" s="221" t="s">
        <v>155</v>
      </c>
      <c r="E314" s="222" t="s">
        <v>2598</v>
      </c>
      <c r="F314" s="223" t="s">
        <v>2599</v>
      </c>
      <c r="G314" s="224" t="s">
        <v>1842</v>
      </c>
      <c r="H314" s="225">
        <v>4</v>
      </c>
      <c r="I314" s="226"/>
      <c r="J314" s="227">
        <f>ROUND(I314*H314,2)</f>
        <v>0</v>
      </c>
      <c r="K314" s="223" t="s">
        <v>21</v>
      </c>
      <c r="L314" s="72"/>
      <c r="M314" s="228" t="s">
        <v>21</v>
      </c>
      <c r="N314" s="294" t="s">
        <v>43</v>
      </c>
      <c r="O314" s="291"/>
      <c r="P314" s="295">
        <f>O314*H314</f>
        <v>0</v>
      </c>
      <c r="Q314" s="295">
        <v>0</v>
      </c>
      <c r="R314" s="295">
        <f>Q314*H314</f>
        <v>0</v>
      </c>
      <c r="S314" s="295">
        <v>0</v>
      </c>
      <c r="T314" s="296">
        <f>S314*H314</f>
        <v>0</v>
      </c>
      <c r="AR314" s="24" t="s">
        <v>275</v>
      </c>
      <c r="AT314" s="24" t="s">
        <v>155</v>
      </c>
      <c r="AU314" s="24" t="s">
        <v>80</v>
      </c>
      <c r="AY314" s="24" t="s">
        <v>152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24" t="s">
        <v>80</v>
      </c>
      <c r="BK314" s="232">
        <f>ROUND(I314*H314,2)</f>
        <v>0</v>
      </c>
      <c r="BL314" s="24" t="s">
        <v>275</v>
      </c>
      <c r="BM314" s="24" t="s">
        <v>2600</v>
      </c>
    </row>
    <row r="315" spans="2:12" s="1" customFormat="1" ht="6.95" customHeight="1">
      <c r="B315" s="67"/>
      <c r="C315" s="68"/>
      <c r="D315" s="68"/>
      <c r="E315" s="68"/>
      <c r="F315" s="68"/>
      <c r="G315" s="68"/>
      <c r="H315" s="68"/>
      <c r="I315" s="166"/>
      <c r="J315" s="68"/>
      <c r="K315" s="68"/>
      <c r="L315" s="72"/>
    </row>
  </sheetData>
  <sheetProtection password="CC35" sheet="1" objects="1" scenarios="1" formatColumns="0" formatRows="0" autoFilter="0"/>
  <autoFilter ref="C79:K314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stanice st.dětí, dětská klinika-pavilon D3-4.NP, Krajská zdravotní a.s. - Masarykova nemocnice Ústí n.L.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2601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19. 12. 2017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ROUND(SUM(BE77:BE128),2)</f>
        <v>0</v>
      </c>
      <c r="G30" s="47"/>
      <c r="H30" s="47"/>
      <c r="I30" s="158">
        <v>0.21</v>
      </c>
      <c r="J30" s="157">
        <f>ROUND(ROUND((SUM(BE77:BE128)),2)*I30,2)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ROUND(SUM(BF77:BF128),2)</f>
        <v>0</v>
      </c>
      <c r="G31" s="47"/>
      <c r="H31" s="47"/>
      <c r="I31" s="158">
        <v>0.15</v>
      </c>
      <c r="J31" s="157">
        <f>ROUND(ROUND((SUM(BF77:BF128)),2)*I31,2)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ROUND(SUM(BG77:BG128),2)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ROUND(SUM(BH77:BH128),2)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ROUND(SUM(BI77:BI128),2)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stanice st.dětí, dětská klinika-pavilon D3-4.NP, Krajská zdravotní a.s. - Masarykova nemocnice Ústí n.L.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06 - Rozvody medicínských plynů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19. 12. 2017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Krajská zdravotní a.s., Masarykova nemocnice UL</v>
      </c>
      <c r="G51" s="47"/>
      <c r="H51" s="47"/>
      <c r="I51" s="146" t="s">
        <v>33</v>
      </c>
      <c r="J51" s="44" t="str">
        <f>E21</f>
        <v>ARCHATELIÉR, spol.s r.o., Ústí n.L.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J77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2602</v>
      </c>
      <c r="E57" s="180"/>
      <c r="F57" s="180"/>
      <c r="G57" s="180"/>
      <c r="H57" s="180"/>
      <c r="I57" s="181"/>
      <c r="J57" s="182">
        <f>J78</f>
        <v>0</v>
      </c>
      <c r="K57" s="183"/>
    </row>
    <row r="58" spans="2:11" s="1" customFormat="1" ht="21.8" customHeight="1">
      <c r="B58" s="46"/>
      <c r="C58" s="47"/>
      <c r="D58" s="47"/>
      <c r="E58" s="47"/>
      <c r="F58" s="47"/>
      <c r="G58" s="47"/>
      <c r="H58" s="47"/>
      <c r="I58" s="144"/>
      <c r="J58" s="47"/>
      <c r="K58" s="51"/>
    </row>
    <row r="59" spans="2:11" s="1" customFormat="1" ht="6.95" customHeight="1">
      <c r="B59" s="67"/>
      <c r="C59" s="68"/>
      <c r="D59" s="68"/>
      <c r="E59" s="68"/>
      <c r="F59" s="68"/>
      <c r="G59" s="68"/>
      <c r="H59" s="68"/>
      <c r="I59" s="166"/>
      <c r="J59" s="68"/>
      <c r="K59" s="69"/>
    </row>
    <row r="63" spans="2:12" s="1" customFormat="1" ht="6.95" customHeight="1">
      <c r="B63" s="70"/>
      <c r="C63" s="71"/>
      <c r="D63" s="71"/>
      <c r="E63" s="71"/>
      <c r="F63" s="71"/>
      <c r="G63" s="71"/>
      <c r="H63" s="71"/>
      <c r="I63" s="169"/>
      <c r="J63" s="71"/>
      <c r="K63" s="71"/>
      <c r="L63" s="72"/>
    </row>
    <row r="64" spans="2:12" s="1" customFormat="1" ht="36.95" customHeight="1">
      <c r="B64" s="46"/>
      <c r="C64" s="73" t="s">
        <v>136</v>
      </c>
      <c r="D64" s="74"/>
      <c r="E64" s="74"/>
      <c r="F64" s="74"/>
      <c r="G64" s="74"/>
      <c r="H64" s="74"/>
      <c r="I64" s="191"/>
      <c r="J64" s="74"/>
      <c r="K64" s="74"/>
      <c r="L64" s="72"/>
    </row>
    <row r="65" spans="2:12" s="1" customFormat="1" ht="6.95" customHeight="1">
      <c r="B65" s="46"/>
      <c r="C65" s="74"/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14.4" customHeight="1">
      <c r="B66" s="46"/>
      <c r="C66" s="76" t="s">
        <v>18</v>
      </c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6.5" customHeight="1">
      <c r="B67" s="46"/>
      <c r="C67" s="74"/>
      <c r="D67" s="74"/>
      <c r="E67" s="192" t="str">
        <f>E7</f>
        <v>Stavební úpravy stanice st.dětí, dětská klinika-pavilon D3-4.NP, Krajská zdravotní a.s. - Masarykova nemocnice Ústí n.L.</v>
      </c>
      <c r="F67" s="76"/>
      <c r="G67" s="76"/>
      <c r="H67" s="76"/>
      <c r="I67" s="191"/>
      <c r="J67" s="74"/>
      <c r="K67" s="74"/>
      <c r="L67" s="72"/>
    </row>
    <row r="68" spans="2:12" s="1" customFormat="1" ht="14.4" customHeight="1">
      <c r="B68" s="46"/>
      <c r="C68" s="76" t="s">
        <v>107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7.25" customHeight="1">
      <c r="B69" s="46"/>
      <c r="C69" s="74"/>
      <c r="D69" s="74"/>
      <c r="E69" s="82" t="str">
        <f>E9</f>
        <v>06 - Rozvody medicínských plynů</v>
      </c>
      <c r="F69" s="74"/>
      <c r="G69" s="74"/>
      <c r="H69" s="74"/>
      <c r="I69" s="191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8" customHeight="1">
      <c r="B71" s="46"/>
      <c r="C71" s="76" t="s">
        <v>23</v>
      </c>
      <c r="D71" s="74"/>
      <c r="E71" s="74"/>
      <c r="F71" s="193" t="str">
        <f>F12</f>
        <v>Ústí nad Labem</v>
      </c>
      <c r="G71" s="74"/>
      <c r="H71" s="74"/>
      <c r="I71" s="194" t="s">
        <v>25</v>
      </c>
      <c r="J71" s="85" t="str">
        <f>IF(J12="","",J12)</f>
        <v>19. 12. 2017</v>
      </c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3.5">
      <c r="B73" s="46"/>
      <c r="C73" s="76" t="s">
        <v>27</v>
      </c>
      <c r="D73" s="74"/>
      <c r="E73" s="74"/>
      <c r="F73" s="193" t="str">
        <f>E15</f>
        <v>Krajská zdravotní a.s., Masarykova nemocnice UL</v>
      </c>
      <c r="G73" s="74"/>
      <c r="H73" s="74"/>
      <c r="I73" s="194" t="s">
        <v>33</v>
      </c>
      <c r="J73" s="193" t="str">
        <f>E21</f>
        <v>ARCHATELIÉR, spol.s r.o., Ústí n.L.</v>
      </c>
      <c r="K73" s="74"/>
      <c r="L73" s="72"/>
    </row>
    <row r="74" spans="2:12" s="1" customFormat="1" ht="14.4" customHeight="1">
      <c r="B74" s="46"/>
      <c r="C74" s="76" t="s">
        <v>31</v>
      </c>
      <c r="D74" s="74"/>
      <c r="E74" s="74"/>
      <c r="F74" s="193" t="str">
        <f>IF(E18="","",E18)</f>
        <v/>
      </c>
      <c r="G74" s="74"/>
      <c r="H74" s="74"/>
      <c r="I74" s="191"/>
      <c r="J74" s="74"/>
      <c r="K74" s="74"/>
      <c r="L74" s="72"/>
    </row>
    <row r="75" spans="2:12" s="1" customFormat="1" ht="10.3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20" s="9" customFormat="1" ht="29.25" customHeight="1">
      <c r="B76" s="195"/>
      <c r="C76" s="196" t="s">
        <v>137</v>
      </c>
      <c r="D76" s="197" t="s">
        <v>57</v>
      </c>
      <c r="E76" s="197" t="s">
        <v>53</v>
      </c>
      <c r="F76" s="197" t="s">
        <v>138</v>
      </c>
      <c r="G76" s="197" t="s">
        <v>139</v>
      </c>
      <c r="H76" s="197" t="s">
        <v>140</v>
      </c>
      <c r="I76" s="198" t="s">
        <v>141</v>
      </c>
      <c r="J76" s="197" t="s">
        <v>111</v>
      </c>
      <c r="K76" s="199" t="s">
        <v>142</v>
      </c>
      <c r="L76" s="200"/>
      <c r="M76" s="102" t="s">
        <v>143</v>
      </c>
      <c r="N76" s="103" t="s">
        <v>42</v>
      </c>
      <c r="O76" s="103" t="s">
        <v>144</v>
      </c>
      <c r="P76" s="103" t="s">
        <v>145</v>
      </c>
      <c r="Q76" s="103" t="s">
        <v>146</v>
      </c>
      <c r="R76" s="103" t="s">
        <v>147</v>
      </c>
      <c r="S76" s="103" t="s">
        <v>148</v>
      </c>
      <c r="T76" s="104" t="s">
        <v>149</v>
      </c>
    </row>
    <row r="77" spans="2:63" s="1" customFormat="1" ht="29.25" customHeight="1">
      <c r="B77" s="46"/>
      <c r="C77" s="108" t="s">
        <v>112</v>
      </c>
      <c r="D77" s="74"/>
      <c r="E77" s="74"/>
      <c r="F77" s="74"/>
      <c r="G77" s="74"/>
      <c r="H77" s="74"/>
      <c r="I77" s="191"/>
      <c r="J77" s="201">
        <f>BK77</f>
        <v>0</v>
      </c>
      <c r="K77" s="74"/>
      <c r="L77" s="72"/>
      <c r="M77" s="105"/>
      <c r="N77" s="106"/>
      <c r="O77" s="106"/>
      <c r="P77" s="202">
        <f>P78</f>
        <v>0</v>
      </c>
      <c r="Q77" s="106"/>
      <c r="R77" s="202">
        <f>R78</f>
        <v>0</v>
      </c>
      <c r="S77" s="106"/>
      <c r="T77" s="203">
        <f>T78</f>
        <v>0</v>
      </c>
      <c r="AT77" s="24" t="s">
        <v>71</v>
      </c>
      <c r="AU77" s="24" t="s">
        <v>113</v>
      </c>
      <c r="BK77" s="204">
        <f>BK78</f>
        <v>0</v>
      </c>
    </row>
    <row r="78" spans="2:63" s="10" customFormat="1" ht="37.4" customHeight="1">
      <c r="B78" s="205"/>
      <c r="C78" s="206"/>
      <c r="D78" s="207" t="s">
        <v>71</v>
      </c>
      <c r="E78" s="208" t="s">
        <v>2603</v>
      </c>
      <c r="F78" s="208" t="s">
        <v>93</v>
      </c>
      <c r="G78" s="206"/>
      <c r="H78" s="206"/>
      <c r="I78" s="209"/>
      <c r="J78" s="210">
        <f>BK78</f>
        <v>0</v>
      </c>
      <c r="K78" s="206"/>
      <c r="L78" s="211"/>
      <c r="M78" s="212"/>
      <c r="N78" s="213"/>
      <c r="O78" s="213"/>
      <c r="P78" s="214">
        <f>SUM(P79:P128)</f>
        <v>0</v>
      </c>
      <c r="Q78" s="213"/>
      <c r="R78" s="214">
        <f>SUM(R79:R128)</f>
        <v>0</v>
      </c>
      <c r="S78" s="213"/>
      <c r="T78" s="215">
        <f>SUM(T79:T128)</f>
        <v>0</v>
      </c>
      <c r="AR78" s="216" t="s">
        <v>153</v>
      </c>
      <c r="AT78" s="217" t="s">
        <v>71</v>
      </c>
      <c r="AU78" s="217" t="s">
        <v>72</v>
      </c>
      <c r="AY78" s="216" t="s">
        <v>152</v>
      </c>
      <c r="BK78" s="218">
        <f>SUM(BK79:BK128)</f>
        <v>0</v>
      </c>
    </row>
    <row r="79" spans="2:65" s="1" customFormat="1" ht="16.5" customHeight="1">
      <c r="B79" s="46"/>
      <c r="C79" s="221" t="s">
        <v>80</v>
      </c>
      <c r="D79" s="221" t="s">
        <v>155</v>
      </c>
      <c r="E79" s="222" t="s">
        <v>2604</v>
      </c>
      <c r="F79" s="223" t="s">
        <v>2605</v>
      </c>
      <c r="G79" s="224" t="s">
        <v>242</v>
      </c>
      <c r="H79" s="225">
        <v>56</v>
      </c>
      <c r="I79" s="226"/>
      <c r="J79" s="227">
        <f>ROUND(I79*H79,2)</f>
        <v>0</v>
      </c>
      <c r="K79" s="223" t="s">
        <v>21</v>
      </c>
      <c r="L79" s="72"/>
      <c r="M79" s="228" t="s">
        <v>21</v>
      </c>
      <c r="N79" s="229" t="s">
        <v>43</v>
      </c>
      <c r="O79" s="47"/>
      <c r="P79" s="230">
        <f>O79*H79</f>
        <v>0</v>
      </c>
      <c r="Q79" s="230">
        <v>0</v>
      </c>
      <c r="R79" s="230">
        <f>Q79*H79</f>
        <v>0</v>
      </c>
      <c r="S79" s="230">
        <v>0</v>
      </c>
      <c r="T79" s="231">
        <f>S79*H79</f>
        <v>0</v>
      </c>
      <c r="AR79" s="24" t="s">
        <v>412</v>
      </c>
      <c r="AT79" s="24" t="s">
        <v>155</v>
      </c>
      <c r="AU79" s="24" t="s">
        <v>80</v>
      </c>
      <c r="AY79" s="24" t="s">
        <v>152</v>
      </c>
      <c r="BE79" s="232">
        <f>IF(N79="základní",J79,0)</f>
        <v>0</v>
      </c>
      <c r="BF79" s="232">
        <f>IF(N79="snížená",J79,0)</f>
        <v>0</v>
      </c>
      <c r="BG79" s="232">
        <f>IF(N79="zákl. přenesená",J79,0)</f>
        <v>0</v>
      </c>
      <c r="BH79" s="232">
        <f>IF(N79="sníž. přenesená",J79,0)</f>
        <v>0</v>
      </c>
      <c r="BI79" s="232">
        <f>IF(N79="nulová",J79,0)</f>
        <v>0</v>
      </c>
      <c r="BJ79" s="24" t="s">
        <v>80</v>
      </c>
      <c r="BK79" s="232">
        <f>ROUND(I79*H79,2)</f>
        <v>0</v>
      </c>
      <c r="BL79" s="24" t="s">
        <v>412</v>
      </c>
      <c r="BM79" s="24" t="s">
        <v>2606</v>
      </c>
    </row>
    <row r="80" spans="2:65" s="1" customFormat="1" ht="16.5" customHeight="1">
      <c r="B80" s="46"/>
      <c r="C80" s="279" t="s">
        <v>82</v>
      </c>
      <c r="D80" s="279" t="s">
        <v>177</v>
      </c>
      <c r="E80" s="280" t="s">
        <v>2607</v>
      </c>
      <c r="F80" s="281" t="s">
        <v>2608</v>
      </c>
      <c r="G80" s="282" t="s">
        <v>242</v>
      </c>
      <c r="H80" s="283">
        <v>56</v>
      </c>
      <c r="I80" s="284"/>
      <c r="J80" s="285">
        <f>ROUND(I80*H80,2)</f>
        <v>0</v>
      </c>
      <c r="K80" s="281" t="s">
        <v>21</v>
      </c>
      <c r="L80" s="286"/>
      <c r="M80" s="287" t="s">
        <v>21</v>
      </c>
      <c r="N80" s="288" t="s">
        <v>43</v>
      </c>
      <c r="O80" s="47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4" t="s">
        <v>2609</v>
      </c>
      <c r="AT80" s="24" t="s">
        <v>177</v>
      </c>
      <c r="AU80" s="24" t="s">
        <v>80</v>
      </c>
      <c r="AY80" s="24" t="s">
        <v>152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24" t="s">
        <v>80</v>
      </c>
      <c r="BK80" s="232">
        <f>ROUND(I80*H80,2)</f>
        <v>0</v>
      </c>
      <c r="BL80" s="24" t="s">
        <v>412</v>
      </c>
      <c r="BM80" s="24" t="s">
        <v>2610</v>
      </c>
    </row>
    <row r="81" spans="2:65" s="1" customFormat="1" ht="16.5" customHeight="1">
      <c r="B81" s="46"/>
      <c r="C81" s="221" t="s">
        <v>153</v>
      </c>
      <c r="D81" s="221" t="s">
        <v>155</v>
      </c>
      <c r="E81" s="222" t="s">
        <v>2611</v>
      </c>
      <c r="F81" s="223" t="s">
        <v>2612</v>
      </c>
      <c r="G81" s="224" t="s">
        <v>242</v>
      </c>
      <c r="H81" s="225">
        <v>70</v>
      </c>
      <c r="I81" s="226"/>
      <c r="J81" s="227">
        <f>ROUND(I81*H81,2)</f>
        <v>0</v>
      </c>
      <c r="K81" s="223" t="s">
        <v>21</v>
      </c>
      <c r="L81" s="72"/>
      <c r="M81" s="228" t="s">
        <v>21</v>
      </c>
      <c r="N81" s="229" t="s">
        <v>43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412</v>
      </c>
      <c r="AT81" s="24" t="s">
        <v>155</v>
      </c>
      <c r="AU81" s="24" t="s">
        <v>80</v>
      </c>
      <c r="AY81" s="24" t="s">
        <v>152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80</v>
      </c>
      <c r="BK81" s="232">
        <f>ROUND(I81*H81,2)</f>
        <v>0</v>
      </c>
      <c r="BL81" s="24" t="s">
        <v>412</v>
      </c>
      <c r="BM81" s="24" t="s">
        <v>2613</v>
      </c>
    </row>
    <row r="82" spans="2:65" s="1" customFormat="1" ht="16.5" customHeight="1">
      <c r="B82" s="46"/>
      <c r="C82" s="279" t="s">
        <v>160</v>
      </c>
      <c r="D82" s="279" t="s">
        <v>177</v>
      </c>
      <c r="E82" s="280" t="s">
        <v>2614</v>
      </c>
      <c r="F82" s="281" t="s">
        <v>2615</v>
      </c>
      <c r="G82" s="282" t="s">
        <v>242</v>
      </c>
      <c r="H82" s="283">
        <v>70</v>
      </c>
      <c r="I82" s="284"/>
      <c r="J82" s="285">
        <f>ROUND(I82*H82,2)</f>
        <v>0</v>
      </c>
      <c r="K82" s="281" t="s">
        <v>21</v>
      </c>
      <c r="L82" s="286"/>
      <c r="M82" s="287" t="s">
        <v>21</v>
      </c>
      <c r="N82" s="288" t="s">
        <v>43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2609</v>
      </c>
      <c r="AT82" s="24" t="s">
        <v>177</v>
      </c>
      <c r="AU82" s="24" t="s">
        <v>80</v>
      </c>
      <c r="AY82" s="24" t="s">
        <v>152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80</v>
      </c>
      <c r="BK82" s="232">
        <f>ROUND(I82*H82,2)</f>
        <v>0</v>
      </c>
      <c r="BL82" s="24" t="s">
        <v>412</v>
      </c>
      <c r="BM82" s="24" t="s">
        <v>2616</v>
      </c>
    </row>
    <row r="83" spans="2:65" s="1" customFormat="1" ht="16.5" customHeight="1">
      <c r="B83" s="46"/>
      <c r="C83" s="221" t="s">
        <v>197</v>
      </c>
      <c r="D83" s="221" t="s">
        <v>155</v>
      </c>
      <c r="E83" s="222" t="s">
        <v>2617</v>
      </c>
      <c r="F83" s="223" t="s">
        <v>2618</v>
      </c>
      <c r="G83" s="224" t="s">
        <v>242</v>
      </c>
      <c r="H83" s="225">
        <v>65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43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412</v>
      </c>
      <c r="AT83" s="24" t="s">
        <v>155</v>
      </c>
      <c r="AU83" s="24" t="s">
        <v>80</v>
      </c>
      <c r="AY83" s="24" t="s">
        <v>152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80</v>
      </c>
      <c r="BK83" s="232">
        <f>ROUND(I83*H83,2)</f>
        <v>0</v>
      </c>
      <c r="BL83" s="24" t="s">
        <v>412</v>
      </c>
      <c r="BM83" s="24" t="s">
        <v>2619</v>
      </c>
    </row>
    <row r="84" spans="2:65" s="1" customFormat="1" ht="16.5" customHeight="1">
      <c r="B84" s="46"/>
      <c r="C84" s="279" t="s">
        <v>204</v>
      </c>
      <c r="D84" s="279" t="s">
        <v>177</v>
      </c>
      <c r="E84" s="280" t="s">
        <v>2620</v>
      </c>
      <c r="F84" s="281" t="s">
        <v>2621</v>
      </c>
      <c r="G84" s="282" t="s">
        <v>242</v>
      </c>
      <c r="H84" s="283">
        <v>65</v>
      </c>
      <c r="I84" s="284"/>
      <c r="J84" s="285">
        <f>ROUND(I84*H84,2)</f>
        <v>0</v>
      </c>
      <c r="K84" s="281" t="s">
        <v>21</v>
      </c>
      <c r="L84" s="286"/>
      <c r="M84" s="287" t="s">
        <v>21</v>
      </c>
      <c r="N84" s="288" t="s">
        <v>43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2609</v>
      </c>
      <c r="AT84" s="24" t="s">
        <v>177</v>
      </c>
      <c r="AU84" s="24" t="s">
        <v>80</v>
      </c>
      <c r="AY84" s="24" t="s">
        <v>152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80</v>
      </c>
      <c r="BK84" s="232">
        <f>ROUND(I84*H84,2)</f>
        <v>0</v>
      </c>
      <c r="BL84" s="24" t="s">
        <v>412</v>
      </c>
      <c r="BM84" s="24" t="s">
        <v>2622</v>
      </c>
    </row>
    <row r="85" spans="2:65" s="1" customFormat="1" ht="16.5" customHeight="1">
      <c r="B85" s="46"/>
      <c r="C85" s="279" t="s">
        <v>220</v>
      </c>
      <c r="D85" s="279" t="s">
        <v>177</v>
      </c>
      <c r="E85" s="280" t="s">
        <v>2623</v>
      </c>
      <c r="F85" s="281" t="s">
        <v>2624</v>
      </c>
      <c r="G85" s="282" t="s">
        <v>371</v>
      </c>
      <c r="H85" s="283">
        <v>1</v>
      </c>
      <c r="I85" s="284"/>
      <c r="J85" s="285">
        <f>ROUND(I85*H85,2)</f>
        <v>0</v>
      </c>
      <c r="K85" s="281" t="s">
        <v>21</v>
      </c>
      <c r="L85" s="286"/>
      <c r="M85" s="287" t="s">
        <v>21</v>
      </c>
      <c r="N85" s="288" t="s">
        <v>43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2609</v>
      </c>
      <c r="AT85" s="24" t="s">
        <v>177</v>
      </c>
      <c r="AU85" s="24" t="s">
        <v>80</v>
      </c>
      <c r="AY85" s="24" t="s">
        <v>152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80</v>
      </c>
      <c r="BK85" s="232">
        <f>ROUND(I85*H85,2)</f>
        <v>0</v>
      </c>
      <c r="BL85" s="24" t="s">
        <v>412</v>
      </c>
      <c r="BM85" s="24" t="s">
        <v>2625</v>
      </c>
    </row>
    <row r="86" spans="2:65" s="1" customFormat="1" ht="16.5" customHeight="1">
      <c r="B86" s="46"/>
      <c r="C86" s="279" t="s">
        <v>180</v>
      </c>
      <c r="D86" s="279" t="s">
        <v>177</v>
      </c>
      <c r="E86" s="280" t="s">
        <v>2626</v>
      </c>
      <c r="F86" s="281" t="s">
        <v>2627</v>
      </c>
      <c r="G86" s="282" t="s">
        <v>2628</v>
      </c>
      <c r="H86" s="283">
        <v>550</v>
      </c>
      <c r="I86" s="284"/>
      <c r="J86" s="285">
        <f>ROUND(I86*H86,2)</f>
        <v>0</v>
      </c>
      <c r="K86" s="281" t="s">
        <v>21</v>
      </c>
      <c r="L86" s="286"/>
      <c r="M86" s="287" t="s">
        <v>21</v>
      </c>
      <c r="N86" s="288" t="s">
        <v>43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2609</v>
      </c>
      <c r="AT86" s="24" t="s">
        <v>177</v>
      </c>
      <c r="AU86" s="24" t="s">
        <v>80</v>
      </c>
      <c r="AY86" s="24" t="s">
        <v>152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80</v>
      </c>
      <c r="BK86" s="232">
        <f>ROUND(I86*H86,2)</f>
        <v>0</v>
      </c>
      <c r="BL86" s="24" t="s">
        <v>412</v>
      </c>
      <c r="BM86" s="24" t="s">
        <v>2629</v>
      </c>
    </row>
    <row r="87" spans="2:65" s="1" customFormat="1" ht="16.5" customHeight="1">
      <c r="B87" s="46"/>
      <c r="C87" s="221" t="s">
        <v>233</v>
      </c>
      <c r="D87" s="221" t="s">
        <v>155</v>
      </c>
      <c r="E87" s="222" t="s">
        <v>2630</v>
      </c>
      <c r="F87" s="223" t="s">
        <v>2631</v>
      </c>
      <c r="G87" s="224" t="s">
        <v>804</v>
      </c>
      <c r="H87" s="225">
        <v>3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43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412</v>
      </c>
      <c r="AT87" s="24" t="s">
        <v>155</v>
      </c>
      <c r="AU87" s="24" t="s">
        <v>80</v>
      </c>
      <c r="AY87" s="24" t="s">
        <v>152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80</v>
      </c>
      <c r="BK87" s="232">
        <f>ROUND(I87*H87,2)</f>
        <v>0</v>
      </c>
      <c r="BL87" s="24" t="s">
        <v>412</v>
      </c>
      <c r="BM87" s="24" t="s">
        <v>2632</v>
      </c>
    </row>
    <row r="88" spans="2:65" s="1" customFormat="1" ht="16.5" customHeight="1">
      <c r="B88" s="46"/>
      <c r="C88" s="279" t="s">
        <v>239</v>
      </c>
      <c r="D88" s="279" t="s">
        <v>177</v>
      </c>
      <c r="E88" s="280" t="s">
        <v>2633</v>
      </c>
      <c r="F88" s="281" t="s">
        <v>2634</v>
      </c>
      <c r="G88" s="282" t="s">
        <v>804</v>
      </c>
      <c r="H88" s="283">
        <v>3</v>
      </c>
      <c r="I88" s="284"/>
      <c r="J88" s="285">
        <f>ROUND(I88*H88,2)</f>
        <v>0</v>
      </c>
      <c r="K88" s="281" t="s">
        <v>21</v>
      </c>
      <c r="L88" s="286"/>
      <c r="M88" s="287" t="s">
        <v>21</v>
      </c>
      <c r="N88" s="288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2609</v>
      </c>
      <c r="AT88" s="24" t="s">
        <v>177</v>
      </c>
      <c r="AU88" s="24" t="s">
        <v>80</v>
      </c>
      <c r="AY88" s="24" t="s">
        <v>152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412</v>
      </c>
      <c r="BM88" s="24" t="s">
        <v>2635</v>
      </c>
    </row>
    <row r="89" spans="2:65" s="1" customFormat="1" ht="16.5" customHeight="1">
      <c r="B89" s="46"/>
      <c r="C89" s="221" t="s">
        <v>246</v>
      </c>
      <c r="D89" s="221" t="s">
        <v>155</v>
      </c>
      <c r="E89" s="222" t="s">
        <v>2636</v>
      </c>
      <c r="F89" s="223" t="s">
        <v>2637</v>
      </c>
      <c r="G89" s="224" t="s">
        <v>371</v>
      </c>
      <c r="H89" s="225">
        <v>76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43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412</v>
      </c>
      <c r="AT89" s="24" t="s">
        <v>155</v>
      </c>
      <c r="AU89" s="24" t="s">
        <v>80</v>
      </c>
      <c r="AY89" s="24" t="s">
        <v>152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412</v>
      </c>
      <c r="BM89" s="24" t="s">
        <v>2638</v>
      </c>
    </row>
    <row r="90" spans="2:65" s="1" customFormat="1" ht="16.5" customHeight="1">
      <c r="B90" s="46"/>
      <c r="C90" s="279" t="s">
        <v>251</v>
      </c>
      <c r="D90" s="279" t="s">
        <v>177</v>
      </c>
      <c r="E90" s="280" t="s">
        <v>2639</v>
      </c>
      <c r="F90" s="281" t="s">
        <v>2640</v>
      </c>
      <c r="G90" s="282" t="s">
        <v>371</v>
      </c>
      <c r="H90" s="283">
        <v>76</v>
      </c>
      <c r="I90" s="284"/>
      <c r="J90" s="285">
        <f>ROUND(I90*H90,2)</f>
        <v>0</v>
      </c>
      <c r="K90" s="281" t="s">
        <v>21</v>
      </c>
      <c r="L90" s="286"/>
      <c r="M90" s="287" t="s">
        <v>21</v>
      </c>
      <c r="N90" s="288" t="s">
        <v>43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2609</v>
      </c>
      <c r="AT90" s="24" t="s">
        <v>177</v>
      </c>
      <c r="AU90" s="24" t="s">
        <v>80</v>
      </c>
      <c r="AY90" s="24" t="s">
        <v>152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80</v>
      </c>
      <c r="BK90" s="232">
        <f>ROUND(I90*H90,2)</f>
        <v>0</v>
      </c>
      <c r="BL90" s="24" t="s">
        <v>412</v>
      </c>
      <c r="BM90" s="24" t="s">
        <v>2641</v>
      </c>
    </row>
    <row r="91" spans="2:65" s="1" customFormat="1" ht="16.5" customHeight="1">
      <c r="B91" s="46"/>
      <c r="C91" s="221" t="s">
        <v>257</v>
      </c>
      <c r="D91" s="221" t="s">
        <v>155</v>
      </c>
      <c r="E91" s="222" t="s">
        <v>2642</v>
      </c>
      <c r="F91" s="223" t="s">
        <v>2643</v>
      </c>
      <c r="G91" s="224" t="s">
        <v>371</v>
      </c>
      <c r="H91" s="225">
        <v>20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43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412</v>
      </c>
      <c r="AT91" s="24" t="s">
        <v>155</v>
      </c>
      <c r="AU91" s="24" t="s">
        <v>80</v>
      </c>
      <c r="AY91" s="24" t="s">
        <v>152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80</v>
      </c>
      <c r="BK91" s="232">
        <f>ROUND(I91*H91,2)</f>
        <v>0</v>
      </c>
      <c r="BL91" s="24" t="s">
        <v>412</v>
      </c>
      <c r="BM91" s="24" t="s">
        <v>2644</v>
      </c>
    </row>
    <row r="92" spans="2:65" s="1" customFormat="1" ht="16.5" customHeight="1">
      <c r="B92" s="46"/>
      <c r="C92" s="279" t="s">
        <v>265</v>
      </c>
      <c r="D92" s="279" t="s">
        <v>177</v>
      </c>
      <c r="E92" s="280" t="s">
        <v>2645</v>
      </c>
      <c r="F92" s="281" t="s">
        <v>2646</v>
      </c>
      <c r="G92" s="282" t="s">
        <v>371</v>
      </c>
      <c r="H92" s="283">
        <v>20</v>
      </c>
      <c r="I92" s="284"/>
      <c r="J92" s="285">
        <f>ROUND(I92*H92,2)</f>
        <v>0</v>
      </c>
      <c r="K92" s="281" t="s">
        <v>21</v>
      </c>
      <c r="L92" s="286"/>
      <c r="M92" s="287" t="s">
        <v>21</v>
      </c>
      <c r="N92" s="288" t="s">
        <v>43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2609</v>
      </c>
      <c r="AT92" s="24" t="s">
        <v>177</v>
      </c>
      <c r="AU92" s="24" t="s">
        <v>80</v>
      </c>
      <c r="AY92" s="24" t="s">
        <v>152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80</v>
      </c>
      <c r="BK92" s="232">
        <f>ROUND(I92*H92,2)</f>
        <v>0</v>
      </c>
      <c r="BL92" s="24" t="s">
        <v>412</v>
      </c>
      <c r="BM92" s="24" t="s">
        <v>2647</v>
      </c>
    </row>
    <row r="93" spans="2:65" s="1" customFormat="1" ht="16.5" customHeight="1">
      <c r="B93" s="46"/>
      <c r="C93" s="221" t="s">
        <v>10</v>
      </c>
      <c r="D93" s="221" t="s">
        <v>155</v>
      </c>
      <c r="E93" s="222" t="s">
        <v>2648</v>
      </c>
      <c r="F93" s="223" t="s">
        <v>2649</v>
      </c>
      <c r="G93" s="224" t="s">
        <v>371</v>
      </c>
      <c r="H93" s="225">
        <v>191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43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412</v>
      </c>
      <c r="AT93" s="24" t="s">
        <v>155</v>
      </c>
      <c r="AU93" s="24" t="s">
        <v>80</v>
      </c>
      <c r="AY93" s="24" t="s">
        <v>152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80</v>
      </c>
      <c r="BK93" s="232">
        <f>ROUND(I93*H93,2)</f>
        <v>0</v>
      </c>
      <c r="BL93" s="24" t="s">
        <v>412</v>
      </c>
      <c r="BM93" s="24" t="s">
        <v>2650</v>
      </c>
    </row>
    <row r="94" spans="2:65" s="1" customFormat="1" ht="16.5" customHeight="1">
      <c r="B94" s="46"/>
      <c r="C94" s="279" t="s">
        <v>275</v>
      </c>
      <c r="D94" s="279" t="s">
        <v>177</v>
      </c>
      <c r="E94" s="280" t="s">
        <v>2651</v>
      </c>
      <c r="F94" s="281" t="s">
        <v>2652</v>
      </c>
      <c r="G94" s="282" t="s">
        <v>371</v>
      </c>
      <c r="H94" s="283">
        <v>191</v>
      </c>
      <c r="I94" s="284"/>
      <c r="J94" s="285">
        <f>ROUND(I94*H94,2)</f>
        <v>0</v>
      </c>
      <c r="K94" s="281" t="s">
        <v>21</v>
      </c>
      <c r="L94" s="286"/>
      <c r="M94" s="287" t="s">
        <v>21</v>
      </c>
      <c r="N94" s="288" t="s">
        <v>43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2609</v>
      </c>
      <c r="AT94" s="24" t="s">
        <v>177</v>
      </c>
      <c r="AU94" s="24" t="s">
        <v>80</v>
      </c>
      <c r="AY94" s="24" t="s">
        <v>152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80</v>
      </c>
      <c r="BK94" s="232">
        <f>ROUND(I94*H94,2)</f>
        <v>0</v>
      </c>
      <c r="BL94" s="24" t="s">
        <v>412</v>
      </c>
      <c r="BM94" s="24" t="s">
        <v>2653</v>
      </c>
    </row>
    <row r="95" spans="2:65" s="1" customFormat="1" ht="16.5" customHeight="1">
      <c r="B95" s="46"/>
      <c r="C95" s="279" t="s">
        <v>284</v>
      </c>
      <c r="D95" s="279" t="s">
        <v>177</v>
      </c>
      <c r="E95" s="280" t="s">
        <v>2654</v>
      </c>
      <c r="F95" s="281" t="s">
        <v>2655</v>
      </c>
      <c r="G95" s="282" t="s">
        <v>242</v>
      </c>
      <c r="H95" s="283">
        <v>191</v>
      </c>
      <c r="I95" s="284"/>
      <c r="J95" s="285">
        <f>ROUND(I95*H95,2)</f>
        <v>0</v>
      </c>
      <c r="K95" s="281" t="s">
        <v>21</v>
      </c>
      <c r="L95" s="286"/>
      <c r="M95" s="287" t="s">
        <v>21</v>
      </c>
      <c r="N95" s="288" t="s">
        <v>43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2609</v>
      </c>
      <c r="AT95" s="24" t="s">
        <v>177</v>
      </c>
      <c r="AU95" s="24" t="s">
        <v>80</v>
      </c>
      <c r="AY95" s="24" t="s">
        <v>152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80</v>
      </c>
      <c r="BK95" s="232">
        <f>ROUND(I95*H95,2)</f>
        <v>0</v>
      </c>
      <c r="BL95" s="24" t="s">
        <v>412</v>
      </c>
      <c r="BM95" s="24" t="s">
        <v>2656</v>
      </c>
    </row>
    <row r="96" spans="2:65" s="1" customFormat="1" ht="16.5" customHeight="1">
      <c r="B96" s="46"/>
      <c r="C96" s="279" t="s">
        <v>295</v>
      </c>
      <c r="D96" s="279" t="s">
        <v>177</v>
      </c>
      <c r="E96" s="280" t="s">
        <v>2657</v>
      </c>
      <c r="F96" s="281" t="s">
        <v>2658</v>
      </c>
      <c r="G96" s="282" t="s">
        <v>242</v>
      </c>
      <c r="H96" s="283">
        <v>191</v>
      </c>
      <c r="I96" s="284"/>
      <c r="J96" s="285">
        <f>ROUND(I96*H96,2)</f>
        <v>0</v>
      </c>
      <c r="K96" s="281" t="s">
        <v>21</v>
      </c>
      <c r="L96" s="286"/>
      <c r="M96" s="287" t="s">
        <v>21</v>
      </c>
      <c r="N96" s="288" t="s">
        <v>43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2609</v>
      </c>
      <c r="AT96" s="24" t="s">
        <v>177</v>
      </c>
      <c r="AU96" s="24" t="s">
        <v>80</v>
      </c>
      <c r="AY96" s="24" t="s">
        <v>152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80</v>
      </c>
      <c r="BK96" s="232">
        <f>ROUND(I96*H96,2)</f>
        <v>0</v>
      </c>
      <c r="BL96" s="24" t="s">
        <v>412</v>
      </c>
      <c r="BM96" s="24" t="s">
        <v>2659</v>
      </c>
    </row>
    <row r="97" spans="2:65" s="1" customFormat="1" ht="16.5" customHeight="1">
      <c r="B97" s="46"/>
      <c r="C97" s="221" t="s">
        <v>343</v>
      </c>
      <c r="D97" s="221" t="s">
        <v>155</v>
      </c>
      <c r="E97" s="222" t="s">
        <v>2660</v>
      </c>
      <c r="F97" s="223" t="s">
        <v>2661</v>
      </c>
      <c r="G97" s="224" t="s">
        <v>371</v>
      </c>
      <c r="H97" s="225">
        <v>6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43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412</v>
      </c>
      <c r="AT97" s="24" t="s">
        <v>155</v>
      </c>
      <c r="AU97" s="24" t="s">
        <v>80</v>
      </c>
      <c r="AY97" s="24" t="s">
        <v>152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80</v>
      </c>
      <c r="BK97" s="232">
        <f>ROUND(I97*H97,2)</f>
        <v>0</v>
      </c>
      <c r="BL97" s="24" t="s">
        <v>412</v>
      </c>
      <c r="BM97" s="24" t="s">
        <v>2662</v>
      </c>
    </row>
    <row r="98" spans="2:65" s="1" customFormat="1" ht="16.5" customHeight="1">
      <c r="B98" s="46"/>
      <c r="C98" s="279" t="s">
        <v>349</v>
      </c>
      <c r="D98" s="279" t="s">
        <v>177</v>
      </c>
      <c r="E98" s="280" t="s">
        <v>2663</v>
      </c>
      <c r="F98" s="281" t="s">
        <v>2664</v>
      </c>
      <c r="G98" s="282" t="s">
        <v>371</v>
      </c>
      <c r="H98" s="283">
        <v>6</v>
      </c>
      <c r="I98" s="284"/>
      <c r="J98" s="285">
        <f>ROUND(I98*H98,2)</f>
        <v>0</v>
      </c>
      <c r="K98" s="281" t="s">
        <v>21</v>
      </c>
      <c r="L98" s="286"/>
      <c r="M98" s="287" t="s">
        <v>21</v>
      </c>
      <c r="N98" s="288" t="s">
        <v>43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2609</v>
      </c>
      <c r="AT98" s="24" t="s">
        <v>177</v>
      </c>
      <c r="AU98" s="24" t="s">
        <v>80</v>
      </c>
      <c r="AY98" s="24" t="s">
        <v>152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412</v>
      </c>
      <c r="BM98" s="24" t="s">
        <v>2665</v>
      </c>
    </row>
    <row r="99" spans="2:65" s="1" customFormat="1" ht="16.5" customHeight="1">
      <c r="B99" s="46"/>
      <c r="C99" s="221" t="s">
        <v>9</v>
      </c>
      <c r="D99" s="221" t="s">
        <v>155</v>
      </c>
      <c r="E99" s="222" t="s">
        <v>2666</v>
      </c>
      <c r="F99" s="223" t="s">
        <v>2667</v>
      </c>
      <c r="G99" s="224" t="s">
        <v>371</v>
      </c>
      <c r="H99" s="225">
        <v>24</v>
      </c>
      <c r="I99" s="226"/>
      <c r="J99" s="227">
        <f>ROUND(I99*H99,2)</f>
        <v>0</v>
      </c>
      <c r="K99" s="223" t="s">
        <v>21</v>
      </c>
      <c r="L99" s="72"/>
      <c r="M99" s="228" t="s">
        <v>21</v>
      </c>
      <c r="N99" s="229" t="s">
        <v>43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412</v>
      </c>
      <c r="AT99" s="24" t="s">
        <v>155</v>
      </c>
      <c r="AU99" s="24" t="s">
        <v>80</v>
      </c>
      <c r="AY99" s="24" t="s">
        <v>152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80</v>
      </c>
      <c r="BK99" s="232">
        <f>ROUND(I99*H99,2)</f>
        <v>0</v>
      </c>
      <c r="BL99" s="24" t="s">
        <v>412</v>
      </c>
      <c r="BM99" s="24" t="s">
        <v>2668</v>
      </c>
    </row>
    <row r="100" spans="2:65" s="1" customFormat="1" ht="16.5" customHeight="1">
      <c r="B100" s="46"/>
      <c r="C100" s="279" t="s">
        <v>360</v>
      </c>
      <c r="D100" s="279" t="s">
        <v>177</v>
      </c>
      <c r="E100" s="280" t="s">
        <v>2669</v>
      </c>
      <c r="F100" s="281" t="s">
        <v>2670</v>
      </c>
      <c r="G100" s="282" t="s">
        <v>371</v>
      </c>
      <c r="H100" s="283">
        <v>24</v>
      </c>
      <c r="I100" s="284"/>
      <c r="J100" s="285">
        <f>ROUND(I100*H100,2)</f>
        <v>0</v>
      </c>
      <c r="K100" s="281" t="s">
        <v>21</v>
      </c>
      <c r="L100" s="286"/>
      <c r="M100" s="287" t="s">
        <v>21</v>
      </c>
      <c r="N100" s="288" t="s">
        <v>43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2609</v>
      </c>
      <c r="AT100" s="24" t="s">
        <v>177</v>
      </c>
      <c r="AU100" s="24" t="s">
        <v>80</v>
      </c>
      <c r="AY100" s="24" t="s">
        <v>152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80</v>
      </c>
      <c r="BK100" s="232">
        <f>ROUND(I100*H100,2)</f>
        <v>0</v>
      </c>
      <c r="BL100" s="24" t="s">
        <v>412</v>
      </c>
      <c r="BM100" s="24" t="s">
        <v>2671</v>
      </c>
    </row>
    <row r="101" spans="2:65" s="1" customFormat="1" ht="16.5" customHeight="1">
      <c r="B101" s="46"/>
      <c r="C101" s="221" t="s">
        <v>368</v>
      </c>
      <c r="D101" s="221" t="s">
        <v>155</v>
      </c>
      <c r="E101" s="222" t="s">
        <v>2672</v>
      </c>
      <c r="F101" s="223" t="s">
        <v>2673</v>
      </c>
      <c r="G101" s="224" t="s">
        <v>371</v>
      </c>
      <c r="H101" s="225">
        <v>3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412</v>
      </c>
      <c r="AT101" s="24" t="s">
        <v>155</v>
      </c>
      <c r="AU101" s="24" t="s">
        <v>80</v>
      </c>
      <c r="AY101" s="24" t="s">
        <v>152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412</v>
      </c>
      <c r="BM101" s="24" t="s">
        <v>2674</v>
      </c>
    </row>
    <row r="102" spans="2:65" s="1" customFormat="1" ht="16.5" customHeight="1">
      <c r="B102" s="46"/>
      <c r="C102" s="221" t="s">
        <v>375</v>
      </c>
      <c r="D102" s="221" t="s">
        <v>155</v>
      </c>
      <c r="E102" s="222" t="s">
        <v>2675</v>
      </c>
      <c r="F102" s="223" t="s">
        <v>2676</v>
      </c>
      <c r="G102" s="224" t="s">
        <v>371</v>
      </c>
      <c r="H102" s="225">
        <v>3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43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412</v>
      </c>
      <c r="AT102" s="24" t="s">
        <v>155</v>
      </c>
      <c r="AU102" s="24" t="s">
        <v>80</v>
      </c>
      <c r="AY102" s="24" t="s">
        <v>152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80</v>
      </c>
      <c r="BK102" s="232">
        <f>ROUND(I102*H102,2)</f>
        <v>0</v>
      </c>
      <c r="BL102" s="24" t="s">
        <v>412</v>
      </c>
      <c r="BM102" s="24" t="s">
        <v>2677</v>
      </c>
    </row>
    <row r="103" spans="2:65" s="1" customFormat="1" ht="16.5" customHeight="1">
      <c r="B103" s="46"/>
      <c r="C103" s="221" t="s">
        <v>381</v>
      </c>
      <c r="D103" s="221" t="s">
        <v>155</v>
      </c>
      <c r="E103" s="222" t="s">
        <v>2678</v>
      </c>
      <c r="F103" s="223" t="s">
        <v>2679</v>
      </c>
      <c r="G103" s="224" t="s">
        <v>371</v>
      </c>
      <c r="H103" s="225">
        <v>3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43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412</v>
      </c>
      <c r="AT103" s="24" t="s">
        <v>155</v>
      </c>
      <c r="AU103" s="24" t="s">
        <v>80</v>
      </c>
      <c r="AY103" s="24" t="s">
        <v>152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80</v>
      </c>
      <c r="BK103" s="232">
        <f>ROUND(I103*H103,2)</f>
        <v>0</v>
      </c>
      <c r="BL103" s="24" t="s">
        <v>412</v>
      </c>
      <c r="BM103" s="24" t="s">
        <v>2680</v>
      </c>
    </row>
    <row r="104" spans="2:65" s="1" customFormat="1" ht="16.5" customHeight="1">
      <c r="B104" s="46"/>
      <c r="C104" s="221" t="s">
        <v>388</v>
      </c>
      <c r="D104" s="221" t="s">
        <v>155</v>
      </c>
      <c r="E104" s="222" t="s">
        <v>2681</v>
      </c>
      <c r="F104" s="223" t="s">
        <v>2682</v>
      </c>
      <c r="G104" s="224" t="s">
        <v>371</v>
      </c>
      <c r="H104" s="225">
        <v>3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43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412</v>
      </c>
      <c r="AT104" s="24" t="s">
        <v>155</v>
      </c>
      <c r="AU104" s="24" t="s">
        <v>80</v>
      </c>
      <c r="AY104" s="24" t="s">
        <v>152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80</v>
      </c>
      <c r="BK104" s="232">
        <f>ROUND(I104*H104,2)</f>
        <v>0</v>
      </c>
      <c r="BL104" s="24" t="s">
        <v>412</v>
      </c>
      <c r="BM104" s="24" t="s">
        <v>2683</v>
      </c>
    </row>
    <row r="105" spans="2:65" s="1" customFormat="1" ht="16.5" customHeight="1">
      <c r="B105" s="46"/>
      <c r="C105" s="279" t="s">
        <v>395</v>
      </c>
      <c r="D105" s="279" t="s">
        <v>177</v>
      </c>
      <c r="E105" s="280" t="s">
        <v>2684</v>
      </c>
      <c r="F105" s="281" t="s">
        <v>2685</v>
      </c>
      <c r="G105" s="282" t="s">
        <v>371</v>
      </c>
      <c r="H105" s="283">
        <v>3</v>
      </c>
      <c r="I105" s="284"/>
      <c r="J105" s="285">
        <f>ROUND(I105*H105,2)</f>
        <v>0</v>
      </c>
      <c r="K105" s="281" t="s">
        <v>21</v>
      </c>
      <c r="L105" s="286"/>
      <c r="M105" s="287" t="s">
        <v>21</v>
      </c>
      <c r="N105" s="288" t="s">
        <v>43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2609</v>
      </c>
      <c r="AT105" s="24" t="s">
        <v>177</v>
      </c>
      <c r="AU105" s="24" t="s">
        <v>80</v>
      </c>
      <c r="AY105" s="24" t="s">
        <v>152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412</v>
      </c>
      <c r="BM105" s="24" t="s">
        <v>2686</v>
      </c>
    </row>
    <row r="106" spans="2:65" s="1" customFormat="1" ht="16.5" customHeight="1">
      <c r="B106" s="46"/>
      <c r="C106" s="221" t="s">
        <v>407</v>
      </c>
      <c r="D106" s="221" t="s">
        <v>155</v>
      </c>
      <c r="E106" s="222" t="s">
        <v>2687</v>
      </c>
      <c r="F106" s="223" t="s">
        <v>2688</v>
      </c>
      <c r="G106" s="224" t="s">
        <v>371</v>
      </c>
      <c r="H106" s="225">
        <v>3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43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412</v>
      </c>
      <c r="AT106" s="24" t="s">
        <v>155</v>
      </c>
      <c r="AU106" s="24" t="s">
        <v>80</v>
      </c>
      <c r="AY106" s="24" t="s">
        <v>152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80</v>
      </c>
      <c r="BK106" s="232">
        <f>ROUND(I106*H106,2)</f>
        <v>0</v>
      </c>
      <c r="BL106" s="24" t="s">
        <v>412</v>
      </c>
      <c r="BM106" s="24" t="s">
        <v>2689</v>
      </c>
    </row>
    <row r="107" spans="2:65" s="1" customFormat="1" ht="16.5" customHeight="1">
      <c r="B107" s="46"/>
      <c r="C107" s="279" t="s">
        <v>414</v>
      </c>
      <c r="D107" s="279" t="s">
        <v>177</v>
      </c>
      <c r="E107" s="280" t="s">
        <v>2690</v>
      </c>
      <c r="F107" s="281" t="s">
        <v>2691</v>
      </c>
      <c r="G107" s="282" t="s">
        <v>371</v>
      </c>
      <c r="H107" s="283">
        <v>3</v>
      </c>
      <c r="I107" s="284"/>
      <c r="J107" s="285">
        <f>ROUND(I107*H107,2)</f>
        <v>0</v>
      </c>
      <c r="K107" s="281" t="s">
        <v>21</v>
      </c>
      <c r="L107" s="286"/>
      <c r="M107" s="287" t="s">
        <v>21</v>
      </c>
      <c r="N107" s="288" t="s">
        <v>43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2609</v>
      </c>
      <c r="AT107" s="24" t="s">
        <v>177</v>
      </c>
      <c r="AU107" s="24" t="s">
        <v>80</v>
      </c>
      <c r="AY107" s="24" t="s">
        <v>152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80</v>
      </c>
      <c r="BK107" s="232">
        <f>ROUND(I107*H107,2)</f>
        <v>0</v>
      </c>
      <c r="BL107" s="24" t="s">
        <v>412</v>
      </c>
      <c r="BM107" s="24" t="s">
        <v>2692</v>
      </c>
    </row>
    <row r="108" spans="2:65" s="1" customFormat="1" ht="16.5" customHeight="1">
      <c r="B108" s="46"/>
      <c r="C108" s="221" t="s">
        <v>419</v>
      </c>
      <c r="D108" s="221" t="s">
        <v>155</v>
      </c>
      <c r="E108" s="222" t="s">
        <v>2693</v>
      </c>
      <c r="F108" s="223" t="s">
        <v>2694</v>
      </c>
      <c r="G108" s="224" t="s">
        <v>371</v>
      </c>
      <c r="H108" s="225">
        <v>2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43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412</v>
      </c>
      <c r="AT108" s="24" t="s">
        <v>155</v>
      </c>
      <c r="AU108" s="24" t="s">
        <v>80</v>
      </c>
      <c r="AY108" s="24" t="s">
        <v>152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80</v>
      </c>
      <c r="BK108" s="232">
        <f>ROUND(I108*H108,2)</f>
        <v>0</v>
      </c>
      <c r="BL108" s="24" t="s">
        <v>412</v>
      </c>
      <c r="BM108" s="24" t="s">
        <v>2695</v>
      </c>
    </row>
    <row r="109" spans="2:65" s="1" customFormat="1" ht="16.5" customHeight="1">
      <c r="B109" s="46"/>
      <c r="C109" s="279" t="s">
        <v>425</v>
      </c>
      <c r="D109" s="279" t="s">
        <v>177</v>
      </c>
      <c r="E109" s="280" t="s">
        <v>2696</v>
      </c>
      <c r="F109" s="281" t="s">
        <v>2697</v>
      </c>
      <c r="G109" s="282" t="s">
        <v>371</v>
      </c>
      <c r="H109" s="283">
        <v>2</v>
      </c>
      <c r="I109" s="284"/>
      <c r="J109" s="285">
        <f>ROUND(I109*H109,2)</f>
        <v>0</v>
      </c>
      <c r="K109" s="281" t="s">
        <v>21</v>
      </c>
      <c r="L109" s="286"/>
      <c r="M109" s="287" t="s">
        <v>21</v>
      </c>
      <c r="N109" s="288" t="s">
        <v>43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2609</v>
      </c>
      <c r="AT109" s="24" t="s">
        <v>177</v>
      </c>
      <c r="AU109" s="24" t="s">
        <v>80</v>
      </c>
      <c r="AY109" s="24" t="s">
        <v>152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80</v>
      </c>
      <c r="BK109" s="232">
        <f>ROUND(I109*H109,2)</f>
        <v>0</v>
      </c>
      <c r="BL109" s="24" t="s">
        <v>412</v>
      </c>
      <c r="BM109" s="24" t="s">
        <v>2698</v>
      </c>
    </row>
    <row r="110" spans="2:65" s="1" customFormat="1" ht="16.5" customHeight="1">
      <c r="B110" s="46"/>
      <c r="C110" s="221" t="s">
        <v>431</v>
      </c>
      <c r="D110" s="221" t="s">
        <v>155</v>
      </c>
      <c r="E110" s="222" t="s">
        <v>2699</v>
      </c>
      <c r="F110" s="223" t="s">
        <v>2700</v>
      </c>
      <c r="G110" s="224" t="s">
        <v>371</v>
      </c>
      <c r="H110" s="225">
        <v>1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43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412</v>
      </c>
      <c r="AT110" s="24" t="s">
        <v>155</v>
      </c>
      <c r="AU110" s="24" t="s">
        <v>80</v>
      </c>
      <c r="AY110" s="24" t="s">
        <v>152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80</v>
      </c>
      <c r="BK110" s="232">
        <f>ROUND(I110*H110,2)</f>
        <v>0</v>
      </c>
      <c r="BL110" s="24" t="s">
        <v>412</v>
      </c>
      <c r="BM110" s="24" t="s">
        <v>2701</v>
      </c>
    </row>
    <row r="111" spans="2:65" s="1" customFormat="1" ht="16.5" customHeight="1">
      <c r="B111" s="46"/>
      <c r="C111" s="279" t="s">
        <v>439</v>
      </c>
      <c r="D111" s="279" t="s">
        <v>177</v>
      </c>
      <c r="E111" s="280" t="s">
        <v>2702</v>
      </c>
      <c r="F111" s="281" t="s">
        <v>2703</v>
      </c>
      <c r="G111" s="282" t="s">
        <v>371</v>
      </c>
      <c r="H111" s="283">
        <v>1</v>
      </c>
      <c r="I111" s="284"/>
      <c r="J111" s="285">
        <f>ROUND(I111*H111,2)</f>
        <v>0</v>
      </c>
      <c r="K111" s="281" t="s">
        <v>21</v>
      </c>
      <c r="L111" s="286"/>
      <c r="M111" s="287" t="s">
        <v>21</v>
      </c>
      <c r="N111" s="288" t="s">
        <v>43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2609</v>
      </c>
      <c r="AT111" s="24" t="s">
        <v>177</v>
      </c>
      <c r="AU111" s="24" t="s">
        <v>80</v>
      </c>
      <c r="AY111" s="24" t="s">
        <v>152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80</v>
      </c>
      <c r="BK111" s="232">
        <f>ROUND(I111*H111,2)</f>
        <v>0</v>
      </c>
      <c r="BL111" s="24" t="s">
        <v>412</v>
      </c>
      <c r="BM111" s="24" t="s">
        <v>2704</v>
      </c>
    </row>
    <row r="112" spans="2:65" s="1" customFormat="1" ht="16.5" customHeight="1">
      <c r="B112" s="46"/>
      <c r="C112" s="221" t="s">
        <v>448</v>
      </c>
      <c r="D112" s="221" t="s">
        <v>155</v>
      </c>
      <c r="E112" s="222" t="s">
        <v>2705</v>
      </c>
      <c r="F112" s="223" t="s">
        <v>2706</v>
      </c>
      <c r="G112" s="224" t="s">
        <v>371</v>
      </c>
      <c r="H112" s="225">
        <v>42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412</v>
      </c>
      <c r="AT112" s="24" t="s">
        <v>155</v>
      </c>
      <c r="AU112" s="24" t="s">
        <v>80</v>
      </c>
      <c r="AY112" s="24" t="s">
        <v>152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412</v>
      </c>
      <c r="BM112" s="24" t="s">
        <v>2707</v>
      </c>
    </row>
    <row r="113" spans="2:65" s="1" customFormat="1" ht="16.5" customHeight="1">
      <c r="B113" s="46"/>
      <c r="C113" s="279" t="s">
        <v>453</v>
      </c>
      <c r="D113" s="279" t="s">
        <v>177</v>
      </c>
      <c r="E113" s="280" t="s">
        <v>2708</v>
      </c>
      <c r="F113" s="281" t="s">
        <v>2709</v>
      </c>
      <c r="G113" s="282" t="s">
        <v>371</v>
      </c>
      <c r="H113" s="283">
        <v>42</v>
      </c>
      <c r="I113" s="284"/>
      <c r="J113" s="285">
        <f>ROUND(I113*H113,2)</f>
        <v>0</v>
      </c>
      <c r="K113" s="281" t="s">
        <v>21</v>
      </c>
      <c r="L113" s="286"/>
      <c r="M113" s="287" t="s">
        <v>21</v>
      </c>
      <c r="N113" s="288" t="s">
        <v>43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2609</v>
      </c>
      <c r="AT113" s="24" t="s">
        <v>177</v>
      </c>
      <c r="AU113" s="24" t="s">
        <v>80</v>
      </c>
      <c r="AY113" s="24" t="s">
        <v>152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80</v>
      </c>
      <c r="BK113" s="232">
        <f>ROUND(I113*H113,2)</f>
        <v>0</v>
      </c>
      <c r="BL113" s="24" t="s">
        <v>412</v>
      </c>
      <c r="BM113" s="24" t="s">
        <v>2710</v>
      </c>
    </row>
    <row r="114" spans="2:65" s="1" customFormat="1" ht="25.5" customHeight="1">
      <c r="B114" s="46"/>
      <c r="C114" s="221" t="s">
        <v>459</v>
      </c>
      <c r="D114" s="221" t="s">
        <v>155</v>
      </c>
      <c r="E114" s="222" t="s">
        <v>2711</v>
      </c>
      <c r="F114" s="223" t="s">
        <v>2712</v>
      </c>
      <c r="G114" s="224" t="s">
        <v>371</v>
      </c>
      <c r="H114" s="225">
        <v>1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43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412</v>
      </c>
      <c r="AT114" s="24" t="s">
        <v>155</v>
      </c>
      <c r="AU114" s="24" t="s">
        <v>80</v>
      </c>
      <c r="AY114" s="24" t="s">
        <v>152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80</v>
      </c>
      <c r="BK114" s="232">
        <f>ROUND(I114*H114,2)</f>
        <v>0</v>
      </c>
      <c r="BL114" s="24" t="s">
        <v>412</v>
      </c>
      <c r="BM114" s="24" t="s">
        <v>2713</v>
      </c>
    </row>
    <row r="115" spans="2:65" s="1" customFormat="1" ht="25.5" customHeight="1">
      <c r="B115" s="46"/>
      <c r="C115" s="279" t="s">
        <v>467</v>
      </c>
      <c r="D115" s="279" t="s">
        <v>177</v>
      </c>
      <c r="E115" s="280" t="s">
        <v>2714</v>
      </c>
      <c r="F115" s="281" t="s">
        <v>2715</v>
      </c>
      <c r="G115" s="282" t="s">
        <v>371</v>
      </c>
      <c r="H115" s="283">
        <v>1</v>
      </c>
      <c r="I115" s="284"/>
      <c r="J115" s="285">
        <f>ROUND(I115*H115,2)</f>
        <v>0</v>
      </c>
      <c r="K115" s="281" t="s">
        <v>21</v>
      </c>
      <c r="L115" s="286"/>
      <c r="M115" s="287" t="s">
        <v>21</v>
      </c>
      <c r="N115" s="288" t="s">
        <v>43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2609</v>
      </c>
      <c r="AT115" s="24" t="s">
        <v>177</v>
      </c>
      <c r="AU115" s="24" t="s">
        <v>80</v>
      </c>
      <c r="AY115" s="24" t="s">
        <v>152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412</v>
      </c>
      <c r="BM115" s="24" t="s">
        <v>2716</v>
      </c>
    </row>
    <row r="116" spans="2:65" s="1" customFormat="1" ht="25.5" customHeight="1">
      <c r="B116" s="46"/>
      <c r="C116" s="221" t="s">
        <v>475</v>
      </c>
      <c r="D116" s="221" t="s">
        <v>155</v>
      </c>
      <c r="E116" s="222" t="s">
        <v>2717</v>
      </c>
      <c r="F116" s="223" t="s">
        <v>2718</v>
      </c>
      <c r="G116" s="224" t="s">
        <v>371</v>
      </c>
      <c r="H116" s="225">
        <v>1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43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412</v>
      </c>
      <c r="AT116" s="24" t="s">
        <v>155</v>
      </c>
      <c r="AU116" s="24" t="s">
        <v>80</v>
      </c>
      <c r="AY116" s="24" t="s">
        <v>152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80</v>
      </c>
      <c r="BK116" s="232">
        <f>ROUND(I116*H116,2)</f>
        <v>0</v>
      </c>
      <c r="BL116" s="24" t="s">
        <v>412</v>
      </c>
      <c r="BM116" s="24" t="s">
        <v>2719</v>
      </c>
    </row>
    <row r="117" spans="2:65" s="1" customFormat="1" ht="25.5" customHeight="1">
      <c r="B117" s="46"/>
      <c r="C117" s="279" t="s">
        <v>487</v>
      </c>
      <c r="D117" s="279" t="s">
        <v>177</v>
      </c>
      <c r="E117" s="280" t="s">
        <v>2720</v>
      </c>
      <c r="F117" s="281" t="s">
        <v>2721</v>
      </c>
      <c r="G117" s="282" t="s">
        <v>371</v>
      </c>
      <c r="H117" s="283">
        <v>1</v>
      </c>
      <c r="I117" s="284"/>
      <c r="J117" s="285">
        <f>ROUND(I117*H117,2)</f>
        <v>0</v>
      </c>
      <c r="K117" s="281" t="s">
        <v>21</v>
      </c>
      <c r="L117" s="286"/>
      <c r="M117" s="287" t="s">
        <v>21</v>
      </c>
      <c r="N117" s="288" t="s">
        <v>43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2609</v>
      </c>
      <c r="AT117" s="24" t="s">
        <v>177</v>
      </c>
      <c r="AU117" s="24" t="s">
        <v>80</v>
      </c>
      <c r="AY117" s="24" t="s">
        <v>152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80</v>
      </c>
      <c r="BK117" s="232">
        <f>ROUND(I117*H117,2)</f>
        <v>0</v>
      </c>
      <c r="BL117" s="24" t="s">
        <v>412</v>
      </c>
      <c r="BM117" s="24" t="s">
        <v>2722</v>
      </c>
    </row>
    <row r="118" spans="2:65" s="1" customFormat="1" ht="16.5" customHeight="1">
      <c r="B118" s="46"/>
      <c r="C118" s="221" t="s">
        <v>493</v>
      </c>
      <c r="D118" s="221" t="s">
        <v>155</v>
      </c>
      <c r="E118" s="222" t="s">
        <v>2723</v>
      </c>
      <c r="F118" s="223" t="s">
        <v>2724</v>
      </c>
      <c r="G118" s="224" t="s">
        <v>242</v>
      </c>
      <c r="H118" s="225">
        <v>75</v>
      </c>
      <c r="I118" s="226"/>
      <c r="J118" s="227">
        <f>ROUND(I118*H118,2)</f>
        <v>0</v>
      </c>
      <c r="K118" s="223" t="s">
        <v>21</v>
      </c>
      <c r="L118" s="72"/>
      <c r="M118" s="228" t="s">
        <v>21</v>
      </c>
      <c r="N118" s="229" t="s">
        <v>43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412</v>
      </c>
      <c r="AT118" s="24" t="s">
        <v>155</v>
      </c>
      <c r="AU118" s="24" t="s">
        <v>80</v>
      </c>
      <c r="AY118" s="24" t="s">
        <v>152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80</v>
      </c>
      <c r="BK118" s="232">
        <f>ROUND(I118*H118,2)</f>
        <v>0</v>
      </c>
      <c r="BL118" s="24" t="s">
        <v>412</v>
      </c>
      <c r="BM118" s="24" t="s">
        <v>2725</v>
      </c>
    </row>
    <row r="119" spans="2:65" s="1" customFormat="1" ht="16.5" customHeight="1">
      <c r="B119" s="46"/>
      <c r="C119" s="279" t="s">
        <v>499</v>
      </c>
      <c r="D119" s="279" t="s">
        <v>177</v>
      </c>
      <c r="E119" s="280" t="s">
        <v>2726</v>
      </c>
      <c r="F119" s="281" t="s">
        <v>2727</v>
      </c>
      <c r="G119" s="282" t="s">
        <v>242</v>
      </c>
      <c r="H119" s="283">
        <v>75</v>
      </c>
      <c r="I119" s="284"/>
      <c r="J119" s="285">
        <f>ROUND(I119*H119,2)</f>
        <v>0</v>
      </c>
      <c r="K119" s="281" t="s">
        <v>21</v>
      </c>
      <c r="L119" s="286"/>
      <c r="M119" s="287" t="s">
        <v>21</v>
      </c>
      <c r="N119" s="288" t="s">
        <v>43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2609</v>
      </c>
      <c r="AT119" s="24" t="s">
        <v>177</v>
      </c>
      <c r="AU119" s="24" t="s">
        <v>80</v>
      </c>
      <c r="AY119" s="24" t="s">
        <v>152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80</v>
      </c>
      <c r="BK119" s="232">
        <f>ROUND(I119*H119,2)</f>
        <v>0</v>
      </c>
      <c r="BL119" s="24" t="s">
        <v>412</v>
      </c>
      <c r="BM119" s="24" t="s">
        <v>2728</v>
      </c>
    </row>
    <row r="120" spans="2:65" s="1" customFormat="1" ht="16.5" customHeight="1">
      <c r="B120" s="46"/>
      <c r="C120" s="221" t="s">
        <v>508</v>
      </c>
      <c r="D120" s="221" t="s">
        <v>155</v>
      </c>
      <c r="E120" s="222" t="s">
        <v>2729</v>
      </c>
      <c r="F120" s="223" t="s">
        <v>2730</v>
      </c>
      <c r="G120" s="224" t="s">
        <v>371</v>
      </c>
      <c r="H120" s="225">
        <v>3</v>
      </c>
      <c r="I120" s="226"/>
      <c r="J120" s="227">
        <f>ROUND(I120*H120,2)</f>
        <v>0</v>
      </c>
      <c r="K120" s="223" t="s">
        <v>21</v>
      </c>
      <c r="L120" s="72"/>
      <c r="M120" s="228" t="s">
        <v>21</v>
      </c>
      <c r="N120" s="229" t="s">
        <v>43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412</v>
      </c>
      <c r="AT120" s="24" t="s">
        <v>155</v>
      </c>
      <c r="AU120" s="24" t="s">
        <v>80</v>
      </c>
      <c r="AY120" s="24" t="s">
        <v>152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80</v>
      </c>
      <c r="BK120" s="232">
        <f>ROUND(I120*H120,2)</f>
        <v>0</v>
      </c>
      <c r="BL120" s="24" t="s">
        <v>412</v>
      </c>
      <c r="BM120" s="24" t="s">
        <v>2731</v>
      </c>
    </row>
    <row r="121" spans="2:65" s="1" customFormat="1" ht="16.5" customHeight="1">
      <c r="B121" s="46"/>
      <c r="C121" s="279" t="s">
        <v>517</v>
      </c>
      <c r="D121" s="279" t="s">
        <v>177</v>
      </c>
      <c r="E121" s="280" t="s">
        <v>2732</v>
      </c>
      <c r="F121" s="281" t="s">
        <v>2733</v>
      </c>
      <c r="G121" s="282" t="s">
        <v>371</v>
      </c>
      <c r="H121" s="283">
        <v>3</v>
      </c>
      <c r="I121" s="284"/>
      <c r="J121" s="285">
        <f>ROUND(I121*H121,2)</f>
        <v>0</v>
      </c>
      <c r="K121" s="281" t="s">
        <v>21</v>
      </c>
      <c r="L121" s="286"/>
      <c r="M121" s="287" t="s">
        <v>21</v>
      </c>
      <c r="N121" s="288" t="s">
        <v>43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2609</v>
      </c>
      <c r="AT121" s="24" t="s">
        <v>177</v>
      </c>
      <c r="AU121" s="24" t="s">
        <v>80</v>
      </c>
      <c r="AY121" s="24" t="s">
        <v>152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80</v>
      </c>
      <c r="BK121" s="232">
        <f>ROUND(I121*H121,2)</f>
        <v>0</v>
      </c>
      <c r="BL121" s="24" t="s">
        <v>412</v>
      </c>
      <c r="BM121" s="24" t="s">
        <v>2734</v>
      </c>
    </row>
    <row r="122" spans="2:65" s="1" customFormat="1" ht="16.5" customHeight="1">
      <c r="B122" s="46"/>
      <c r="C122" s="221" t="s">
        <v>525</v>
      </c>
      <c r="D122" s="221" t="s">
        <v>155</v>
      </c>
      <c r="E122" s="222" t="s">
        <v>2735</v>
      </c>
      <c r="F122" s="223" t="s">
        <v>2736</v>
      </c>
      <c r="G122" s="224" t="s">
        <v>371</v>
      </c>
      <c r="H122" s="225">
        <v>1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43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412</v>
      </c>
      <c r="AT122" s="24" t="s">
        <v>155</v>
      </c>
      <c r="AU122" s="24" t="s">
        <v>80</v>
      </c>
      <c r="AY122" s="24" t="s">
        <v>152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80</v>
      </c>
      <c r="BK122" s="232">
        <f>ROUND(I122*H122,2)</f>
        <v>0</v>
      </c>
      <c r="BL122" s="24" t="s">
        <v>412</v>
      </c>
      <c r="BM122" s="24" t="s">
        <v>2737</v>
      </c>
    </row>
    <row r="123" spans="2:65" s="1" customFormat="1" ht="16.5" customHeight="1">
      <c r="B123" s="46"/>
      <c r="C123" s="221" t="s">
        <v>530</v>
      </c>
      <c r="D123" s="221" t="s">
        <v>155</v>
      </c>
      <c r="E123" s="222" t="s">
        <v>2738</v>
      </c>
      <c r="F123" s="223" t="s">
        <v>2739</v>
      </c>
      <c r="G123" s="224" t="s">
        <v>371</v>
      </c>
      <c r="H123" s="225">
        <v>1</v>
      </c>
      <c r="I123" s="226"/>
      <c r="J123" s="227">
        <f>ROUND(I123*H123,2)</f>
        <v>0</v>
      </c>
      <c r="K123" s="223" t="s">
        <v>21</v>
      </c>
      <c r="L123" s="72"/>
      <c r="M123" s="228" t="s">
        <v>21</v>
      </c>
      <c r="N123" s="229" t="s">
        <v>43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412</v>
      </c>
      <c r="AT123" s="24" t="s">
        <v>155</v>
      </c>
      <c r="AU123" s="24" t="s">
        <v>80</v>
      </c>
      <c r="AY123" s="24" t="s">
        <v>152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80</v>
      </c>
      <c r="BK123" s="232">
        <f>ROUND(I123*H123,2)</f>
        <v>0</v>
      </c>
      <c r="BL123" s="24" t="s">
        <v>412</v>
      </c>
      <c r="BM123" s="24" t="s">
        <v>2740</v>
      </c>
    </row>
    <row r="124" spans="2:65" s="1" customFormat="1" ht="16.5" customHeight="1">
      <c r="B124" s="46"/>
      <c r="C124" s="221" t="s">
        <v>536</v>
      </c>
      <c r="D124" s="221" t="s">
        <v>155</v>
      </c>
      <c r="E124" s="222" t="s">
        <v>2741</v>
      </c>
      <c r="F124" s="223" t="s">
        <v>2742</v>
      </c>
      <c r="G124" s="224" t="s">
        <v>371</v>
      </c>
      <c r="H124" s="225">
        <v>1</v>
      </c>
      <c r="I124" s="226"/>
      <c r="J124" s="227">
        <f>ROUND(I124*H124,2)</f>
        <v>0</v>
      </c>
      <c r="K124" s="223" t="s">
        <v>21</v>
      </c>
      <c r="L124" s="72"/>
      <c r="M124" s="228" t="s">
        <v>21</v>
      </c>
      <c r="N124" s="229" t="s">
        <v>43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412</v>
      </c>
      <c r="AT124" s="24" t="s">
        <v>155</v>
      </c>
      <c r="AU124" s="24" t="s">
        <v>80</v>
      </c>
      <c r="AY124" s="24" t="s">
        <v>152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80</v>
      </c>
      <c r="BK124" s="232">
        <f>ROUND(I124*H124,2)</f>
        <v>0</v>
      </c>
      <c r="BL124" s="24" t="s">
        <v>412</v>
      </c>
      <c r="BM124" s="24" t="s">
        <v>2743</v>
      </c>
    </row>
    <row r="125" spans="2:65" s="1" customFormat="1" ht="16.5" customHeight="1">
      <c r="B125" s="46"/>
      <c r="C125" s="221" t="s">
        <v>542</v>
      </c>
      <c r="D125" s="221" t="s">
        <v>155</v>
      </c>
      <c r="E125" s="222" t="s">
        <v>2744</v>
      </c>
      <c r="F125" s="223" t="s">
        <v>2745</v>
      </c>
      <c r="G125" s="224" t="s">
        <v>371</v>
      </c>
      <c r="H125" s="225">
        <v>1</v>
      </c>
      <c r="I125" s="226"/>
      <c r="J125" s="227">
        <f>ROUND(I125*H125,2)</f>
        <v>0</v>
      </c>
      <c r="K125" s="223" t="s">
        <v>21</v>
      </c>
      <c r="L125" s="72"/>
      <c r="M125" s="228" t="s">
        <v>21</v>
      </c>
      <c r="N125" s="229" t="s">
        <v>43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412</v>
      </c>
      <c r="AT125" s="24" t="s">
        <v>155</v>
      </c>
      <c r="AU125" s="24" t="s">
        <v>80</v>
      </c>
      <c r="AY125" s="24" t="s">
        <v>152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80</v>
      </c>
      <c r="BK125" s="232">
        <f>ROUND(I125*H125,2)</f>
        <v>0</v>
      </c>
      <c r="BL125" s="24" t="s">
        <v>412</v>
      </c>
      <c r="BM125" s="24" t="s">
        <v>2746</v>
      </c>
    </row>
    <row r="126" spans="2:65" s="1" customFormat="1" ht="16.5" customHeight="1">
      <c r="B126" s="46"/>
      <c r="C126" s="221" t="s">
        <v>548</v>
      </c>
      <c r="D126" s="221" t="s">
        <v>155</v>
      </c>
      <c r="E126" s="222" t="s">
        <v>2747</v>
      </c>
      <c r="F126" s="223" t="s">
        <v>2748</v>
      </c>
      <c r="G126" s="224" t="s">
        <v>371</v>
      </c>
      <c r="H126" s="225">
        <v>1</v>
      </c>
      <c r="I126" s="226"/>
      <c r="J126" s="227">
        <f>ROUND(I126*H126,2)</f>
        <v>0</v>
      </c>
      <c r="K126" s="223" t="s">
        <v>21</v>
      </c>
      <c r="L126" s="72"/>
      <c r="M126" s="228" t="s">
        <v>21</v>
      </c>
      <c r="N126" s="229" t="s">
        <v>43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412</v>
      </c>
      <c r="AT126" s="24" t="s">
        <v>155</v>
      </c>
      <c r="AU126" s="24" t="s">
        <v>80</v>
      </c>
      <c r="AY126" s="24" t="s">
        <v>152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80</v>
      </c>
      <c r="BK126" s="232">
        <f>ROUND(I126*H126,2)</f>
        <v>0</v>
      </c>
      <c r="BL126" s="24" t="s">
        <v>412</v>
      </c>
      <c r="BM126" s="24" t="s">
        <v>2749</v>
      </c>
    </row>
    <row r="127" spans="2:65" s="1" customFormat="1" ht="16.5" customHeight="1">
      <c r="B127" s="46"/>
      <c r="C127" s="221" t="s">
        <v>557</v>
      </c>
      <c r="D127" s="221" t="s">
        <v>155</v>
      </c>
      <c r="E127" s="222" t="s">
        <v>2750</v>
      </c>
      <c r="F127" s="223" t="s">
        <v>2751</v>
      </c>
      <c r="G127" s="224" t="s">
        <v>371</v>
      </c>
      <c r="H127" s="225">
        <v>1</v>
      </c>
      <c r="I127" s="226"/>
      <c r="J127" s="227">
        <f>ROUND(I127*H127,2)</f>
        <v>0</v>
      </c>
      <c r="K127" s="223" t="s">
        <v>21</v>
      </c>
      <c r="L127" s="72"/>
      <c r="M127" s="228" t="s">
        <v>21</v>
      </c>
      <c r="N127" s="229" t="s">
        <v>43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412</v>
      </c>
      <c r="AT127" s="24" t="s">
        <v>155</v>
      </c>
      <c r="AU127" s="24" t="s">
        <v>80</v>
      </c>
      <c r="AY127" s="24" t="s">
        <v>152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80</v>
      </c>
      <c r="BK127" s="232">
        <f>ROUND(I127*H127,2)</f>
        <v>0</v>
      </c>
      <c r="BL127" s="24" t="s">
        <v>412</v>
      </c>
      <c r="BM127" s="24" t="s">
        <v>2752</v>
      </c>
    </row>
    <row r="128" spans="2:65" s="1" customFormat="1" ht="16.5" customHeight="1">
      <c r="B128" s="46"/>
      <c r="C128" s="221" t="s">
        <v>563</v>
      </c>
      <c r="D128" s="221" t="s">
        <v>155</v>
      </c>
      <c r="E128" s="222" t="s">
        <v>2753</v>
      </c>
      <c r="F128" s="223" t="s">
        <v>2754</v>
      </c>
      <c r="G128" s="224" t="s">
        <v>371</v>
      </c>
      <c r="H128" s="225">
        <v>1</v>
      </c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94" t="s">
        <v>43</v>
      </c>
      <c r="O128" s="291"/>
      <c r="P128" s="295">
        <f>O128*H128</f>
        <v>0</v>
      </c>
      <c r="Q128" s="295">
        <v>0</v>
      </c>
      <c r="R128" s="295">
        <f>Q128*H128</f>
        <v>0</v>
      </c>
      <c r="S128" s="295">
        <v>0</v>
      </c>
      <c r="T128" s="296">
        <f>S128*H128</f>
        <v>0</v>
      </c>
      <c r="AR128" s="24" t="s">
        <v>412</v>
      </c>
      <c r="AT128" s="24" t="s">
        <v>155</v>
      </c>
      <c r="AU128" s="24" t="s">
        <v>80</v>
      </c>
      <c r="AY128" s="24" t="s">
        <v>152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80</v>
      </c>
      <c r="BK128" s="232">
        <f>ROUND(I128*H128,2)</f>
        <v>0</v>
      </c>
      <c r="BL128" s="24" t="s">
        <v>412</v>
      </c>
      <c r="BM128" s="24" t="s">
        <v>2755</v>
      </c>
    </row>
    <row r="129" spans="2:12" s="1" customFormat="1" ht="6.95" customHeight="1">
      <c r="B129" s="67"/>
      <c r="C129" s="68"/>
      <c r="D129" s="68"/>
      <c r="E129" s="68"/>
      <c r="F129" s="68"/>
      <c r="G129" s="68"/>
      <c r="H129" s="68"/>
      <c r="I129" s="166"/>
      <c r="J129" s="68"/>
      <c r="K129" s="68"/>
      <c r="L129" s="72"/>
    </row>
  </sheetData>
  <sheetProtection password="CC35" sheet="1" objects="1" scenarios="1" formatColumns="0" formatRows="0" autoFilter="0"/>
  <autoFilter ref="C76:K128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stanice st.dětí, dětská klinika-pavilon D3-4.NP, Krajská zdravotní a.s. - Masarykova nemocnice Ústí n.L.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2756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19. 12. 2017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57" customHeight="1">
      <c r="B24" s="148"/>
      <c r="C24" s="149"/>
      <c r="D24" s="149"/>
      <c r="E24" s="44" t="s">
        <v>37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ROUND(J90,2)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ROUND(SUM(BE90:BE393),2)</f>
        <v>0</v>
      </c>
      <c r="G30" s="47"/>
      <c r="H30" s="47"/>
      <c r="I30" s="158">
        <v>0.21</v>
      </c>
      <c r="J30" s="157">
        <f>ROUND(ROUND((SUM(BE90:BE393)),2)*I30,2)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ROUND(SUM(BF90:BF393),2)</f>
        <v>0</v>
      </c>
      <c r="G31" s="47"/>
      <c r="H31" s="47"/>
      <c r="I31" s="158">
        <v>0.15</v>
      </c>
      <c r="J31" s="157">
        <f>ROUND(ROUND((SUM(BF90:BF393)),2)*I31,2)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ROUND(SUM(BG90:BG393),2)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ROUND(SUM(BH90:BH393),2)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ROUND(SUM(BI90:BI393),2)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stanice st.dětí, dětská klinika-pavilon D3-4.NP, Krajská zdravotní a.s. - Masarykova nemocnice Ústí n.L.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05 - Elektroinstalace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19. 12. 2017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Krajská zdravotní a.s., Masarykova nemocnice UL</v>
      </c>
      <c r="G51" s="47"/>
      <c r="H51" s="47"/>
      <c r="I51" s="146" t="s">
        <v>33</v>
      </c>
      <c r="J51" s="44" t="str">
        <f>E21</f>
        <v>ARCHATELIÉR, spol.s r.o., Ústí n.L.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J90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2757</v>
      </c>
      <c r="E57" s="180"/>
      <c r="F57" s="180"/>
      <c r="G57" s="180"/>
      <c r="H57" s="180"/>
      <c r="I57" s="181"/>
      <c r="J57" s="182">
        <f>J91</f>
        <v>0</v>
      </c>
      <c r="K57" s="183"/>
    </row>
    <row r="58" spans="2:11" s="7" customFormat="1" ht="24.95" customHeight="1">
      <c r="B58" s="177"/>
      <c r="C58" s="178"/>
      <c r="D58" s="179" t="s">
        <v>2758</v>
      </c>
      <c r="E58" s="180"/>
      <c r="F58" s="180"/>
      <c r="G58" s="180"/>
      <c r="H58" s="180"/>
      <c r="I58" s="181"/>
      <c r="J58" s="182">
        <f>J114</f>
        <v>0</v>
      </c>
      <c r="K58" s="183"/>
    </row>
    <row r="59" spans="2:11" s="7" customFormat="1" ht="24.95" customHeight="1">
      <c r="B59" s="177"/>
      <c r="C59" s="178"/>
      <c r="D59" s="179" t="s">
        <v>2759</v>
      </c>
      <c r="E59" s="180"/>
      <c r="F59" s="180"/>
      <c r="G59" s="180"/>
      <c r="H59" s="180"/>
      <c r="I59" s="181"/>
      <c r="J59" s="182">
        <f>J121</f>
        <v>0</v>
      </c>
      <c r="K59" s="183"/>
    </row>
    <row r="60" spans="2:11" s="7" customFormat="1" ht="24.95" customHeight="1">
      <c r="B60" s="177"/>
      <c r="C60" s="178"/>
      <c r="D60" s="179" t="s">
        <v>2760</v>
      </c>
      <c r="E60" s="180"/>
      <c r="F60" s="180"/>
      <c r="G60" s="180"/>
      <c r="H60" s="180"/>
      <c r="I60" s="181"/>
      <c r="J60" s="182">
        <f>J154</f>
        <v>0</v>
      </c>
      <c r="K60" s="183"/>
    </row>
    <row r="61" spans="2:11" s="7" customFormat="1" ht="24.95" customHeight="1">
      <c r="B61" s="177"/>
      <c r="C61" s="178"/>
      <c r="D61" s="179" t="s">
        <v>2761</v>
      </c>
      <c r="E61" s="180"/>
      <c r="F61" s="180"/>
      <c r="G61" s="180"/>
      <c r="H61" s="180"/>
      <c r="I61" s="181"/>
      <c r="J61" s="182">
        <f>J167</f>
        <v>0</v>
      </c>
      <c r="K61" s="183"/>
    </row>
    <row r="62" spans="2:11" s="7" customFormat="1" ht="24.95" customHeight="1">
      <c r="B62" s="177"/>
      <c r="C62" s="178"/>
      <c r="D62" s="179" t="s">
        <v>2762</v>
      </c>
      <c r="E62" s="180"/>
      <c r="F62" s="180"/>
      <c r="G62" s="180"/>
      <c r="H62" s="180"/>
      <c r="I62" s="181"/>
      <c r="J62" s="182">
        <f>J208</f>
        <v>0</v>
      </c>
      <c r="K62" s="183"/>
    </row>
    <row r="63" spans="2:11" s="8" customFormat="1" ht="19.9" customHeight="1">
      <c r="B63" s="184"/>
      <c r="C63" s="185"/>
      <c r="D63" s="186" t="s">
        <v>2763</v>
      </c>
      <c r="E63" s="187"/>
      <c r="F63" s="187"/>
      <c r="G63" s="187"/>
      <c r="H63" s="187"/>
      <c r="I63" s="188"/>
      <c r="J63" s="189">
        <f>J209</f>
        <v>0</v>
      </c>
      <c r="K63" s="190"/>
    </row>
    <row r="64" spans="2:11" s="8" customFormat="1" ht="19.9" customHeight="1">
      <c r="B64" s="184"/>
      <c r="C64" s="185"/>
      <c r="D64" s="186" t="s">
        <v>2764</v>
      </c>
      <c r="E64" s="187"/>
      <c r="F64" s="187"/>
      <c r="G64" s="187"/>
      <c r="H64" s="187"/>
      <c r="I64" s="188"/>
      <c r="J64" s="189">
        <f>J284</f>
        <v>0</v>
      </c>
      <c r="K64" s="190"/>
    </row>
    <row r="65" spans="2:11" s="8" customFormat="1" ht="19.9" customHeight="1">
      <c r="B65" s="184"/>
      <c r="C65" s="185"/>
      <c r="D65" s="186" t="s">
        <v>2765</v>
      </c>
      <c r="E65" s="187"/>
      <c r="F65" s="187"/>
      <c r="G65" s="187"/>
      <c r="H65" s="187"/>
      <c r="I65" s="188"/>
      <c r="J65" s="189">
        <f>J291</f>
        <v>0</v>
      </c>
      <c r="K65" s="190"/>
    </row>
    <row r="66" spans="2:11" s="7" customFormat="1" ht="24.95" customHeight="1">
      <c r="B66" s="177"/>
      <c r="C66" s="178"/>
      <c r="D66" s="179" t="s">
        <v>2766</v>
      </c>
      <c r="E66" s="180"/>
      <c r="F66" s="180"/>
      <c r="G66" s="180"/>
      <c r="H66" s="180"/>
      <c r="I66" s="181"/>
      <c r="J66" s="182">
        <f>J314</f>
        <v>0</v>
      </c>
      <c r="K66" s="183"/>
    </row>
    <row r="67" spans="2:11" s="7" customFormat="1" ht="24.95" customHeight="1">
      <c r="B67" s="177"/>
      <c r="C67" s="178"/>
      <c r="D67" s="179" t="s">
        <v>2767</v>
      </c>
      <c r="E67" s="180"/>
      <c r="F67" s="180"/>
      <c r="G67" s="180"/>
      <c r="H67" s="180"/>
      <c r="I67" s="181"/>
      <c r="J67" s="182">
        <f>J335</f>
        <v>0</v>
      </c>
      <c r="K67" s="183"/>
    </row>
    <row r="68" spans="2:11" s="7" customFormat="1" ht="24.95" customHeight="1">
      <c r="B68" s="177"/>
      <c r="C68" s="178"/>
      <c r="D68" s="179" t="s">
        <v>2768</v>
      </c>
      <c r="E68" s="180"/>
      <c r="F68" s="180"/>
      <c r="G68" s="180"/>
      <c r="H68" s="180"/>
      <c r="I68" s="181"/>
      <c r="J68" s="182">
        <f>J364</f>
        <v>0</v>
      </c>
      <c r="K68" s="183"/>
    </row>
    <row r="69" spans="2:11" s="7" customFormat="1" ht="24.95" customHeight="1">
      <c r="B69" s="177"/>
      <c r="C69" s="178"/>
      <c r="D69" s="179" t="s">
        <v>2769</v>
      </c>
      <c r="E69" s="180"/>
      <c r="F69" s="180"/>
      <c r="G69" s="180"/>
      <c r="H69" s="180"/>
      <c r="I69" s="181"/>
      <c r="J69" s="182">
        <f>J386</f>
        <v>0</v>
      </c>
      <c r="K69" s="183"/>
    </row>
    <row r="70" spans="2:11" s="7" customFormat="1" ht="24.95" customHeight="1">
      <c r="B70" s="177"/>
      <c r="C70" s="178"/>
      <c r="D70" s="179" t="s">
        <v>2770</v>
      </c>
      <c r="E70" s="180"/>
      <c r="F70" s="180"/>
      <c r="G70" s="180"/>
      <c r="H70" s="180"/>
      <c r="I70" s="181"/>
      <c r="J70" s="182">
        <f>J392</f>
        <v>0</v>
      </c>
      <c r="K70" s="183"/>
    </row>
    <row r="71" spans="2:11" s="1" customFormat="1" ht="21.8" customHeight="1">
      <c r="B71" s="46"/>
      <c r="C71" s="47"/>
      <c r="D71" s="47"/>
      <c r="E71" s="47"/>
      <c r="F71" s="47"/>
      <c r="G71" s="47"/>
      <c r="H71" s="47"/>
      <c r="I71" s="144"/>
      <c r="J71" s="47"/>
      <c r="K71" s="51"/>
    </row>
    <row r="72" spans="2:11" s="1" customFormat="1" ht="6.95" customHeight="1">
      <c r="B72" s="67"/>
      <c r="C72" s="68"/>
      <c r="D72" s="68"/>
      <c r="E72" s="68"/>
      <c r="F72" s="68"/>
      <c r="G72" s="68"/>
      <c r="H72" s="68"/>
      <c r="I72" s="166"/>
      <c r="J72" s="68"/>
      <c r="K72" s="69"/>
    </row>
    <row r="76" spans="2:12" s="1" customFormat="1" ht="6.95" customHeight="1">
      <c r="B76" s="70"/>
      <c r="C76" s="71"/>
      <c r="D76" s="71"/>
      <c r="E76" s="71"/>
      <c r="F76" s="71"/>
      <c r="G76" s="71"/>
      <c r="H76" s="71"/>
      <c r="I76" s="169"/>
      <c r="J76" s="71"/>
      <c r="K76" s="71"/>
      <c r="L76" s="72"/>
    </row>
    <row r="77" spans="2:12" s="1" customFormat="1" ht="36.95" customHeight="1">
      <c r="B77" s="46"/>
      <c r="C77" s="73" t="s">
        <v>136</v>
      </c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4.4" customHeight="1">
      <c r="B79" s="46"/>
      <c r="C79" s="76" t="s">
        <v>18</v>
      </c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6.5" customHeight="1">
      <c r="B80" s="46"/>
      <c r="C80" s="74"/>
      <c r="D80" s="74"/>
      <c r="E80" s="192" t="str">
        <f>E7</f>
        <v>Stavební úpravy stanice st.dětí, dětská klinika-pavilon D3-4.NP, Krajská zdravotní a.s. - Masarykova nemocnice Ústí n.L.</v>
      </c>
      <c r="F80" s="76"/>
      <c r="G80" s="76"/>
      <c r="H80" s="76"/>
      <c r="I80" s="191"/>
      <c r="J80" s="74"/>
      <c r="K80" s="74"/>
      <c r="L80" s="72"/>
    </row>
    <row r="81" spans="2:12" s="1" customFormat="1" ht="14.4" customHeight="1">
      <c r="B81" s="46"/>
      <c r="C81" s="76" t="s">
        <v>107</v>
      </c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E9</f>
        <v>05 - Elektroinstalace</v>
      </c>
      <c r="F82" s="74"/>
      <c r="G82" s="74"/>
      <c r="H82" s="74"/>
      <c r="I82" s="191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193" t="str">
        <f>F12</f>
        <v>Ústí nad Labem</v>
      </c>
      <c r="G84" s="74"/>
      <c r="H84" s="74"/>
      <c r="I84" s="194" t="s">
        <v>25</v>
      </c>
      <c r="J84" s="85" t="str">
        <f>IF(J12="","",J12)</f>
        <v>19. 12. 2017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191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193" t="str">
        <f>E15</f>
        <v>Krajská zdravotní a.s., Masarykova nemocnice UL</v>
      </c>
      <c r="G86" s="74"/>
      <c r="H86" s="74"/>
      <c r="I86" s="194" t="s">
        <v>33</v>
      </c>
      <c r="J86" s="193" t="str">
        <f>E21</f>
        <v>ARCHATELIÉR, spol.s r.o., Ústí n.L.</v>
      </c>
      <c r="K86" s="74"/>
      <c r="L86" s="72"/>
    </row>
    <row r="87" spans="2:12" s="1" customFormat="1" ht="14.4" customHeight="1">
      <c r="B87" s="46"/>
      <c r="C87" s="76" t="s">
        <v>31</v>
      </c>
      <c r="D87" s="74"/>
      <c r="E87" s="74"/>
      <c r="F87" s="193" t="str">
        <f>IF(E18="","",E18)</f>
        <v/>
      </c>
      <c r="G87" s="74"/>
      <c r="H87" s="74"/>
      <c r="I87" s="191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191"/>
      <c r="J88" s="74"/>
      <c r="K88" s="74"/>
      <c r="L88" s="72"/>
    </row>
    <row r="89" spans="2:20" s="9" customFormat="1" ht="29.25" customHeight="1">
      <c r="B89" s="195"/>
      <c r="C89" s="196" t="s">
        <v>137</v>
      </c>
      <c r="D89" s="197" t="s">
        <v>57</v>
      </c>
      <c r="E89" s="197" t="s">
        <v>53</v>
      </c>
      <c r="F89" s="197" t="s">
        <v>138</v>
      </c>
      <c r="G89" s="197" t="s">
        <v>139</v>
      </c>
      <c r="H89" s="197" t="s">
        <v>140</v>
      </c>
      <c r="I89" s="198" t="s">
        <v>141</v>
      </c>
      <c r="J89" s="197" t="s">
        <v>111</v>
      </c>
      <c r="K89" s="199" t="s">
        <v>142</v>
      </c>
      <c r="L89" s="200"/>
      <c r="M89" s="102" t="s">
        <v>143</v>
      </c>
      <c r="N89" s="103" t="s">
        <v>42</v>
      </c>
      <c r="O89" s="103" t="s">
        <v>144</v>
      </c>
      <c r="P89" s="103" t="s">
        <v>145</v>
      </c>
      <c r="Q89" s="103" t="s">
        <v>146</v>
      </c>
      <c r="R89" s="103" t="s">
        <v>147</v>
      </c>
      <c r="S89" s="103" t="s">
        <v>148</v>
      </c>
      <c r="T89" s="104" t="s">
        <v>149</v>
      </c>
    </row>
    <row r="90" spans="2:63" s="1" customFormat="1" ht="29.25" customHeight="1">
      <c r="B90" s="46"/>
      <c r="C90" s="108" t="s">
        <v>112</v>
      </c>
      <c r="D90" s="74"/>
      <c r="E90" s="74"/>
      <c r="F90" s="74"/>
      <c r="G90" s="74"/>
      <c r="H90" s="74"/>
      <c r="I90" s="191"/>
      <c r="J90" s="201">
        <f>BK90</f>
        <v>0</v>
      </c>
      <c r="K90" s="74"/>
      <c r="L90" s="72"/>
      <c r="M90" s="105"/>
      <c r="N90" s="106"/>
      <c r="O90" s="106"/>
      <c r="P90" s="202">
        <f>P91+P114+P121+P154+P167+P208+P314+P335+P364+P386+P392</f>
        <v>0</v>
      </c>
      <c r="Q90" s="106"/>
      <c r="R90" s="202">
        <f>R91+R114+R121+R154+R167+R208+R314+R335+R364+R386+R392</f>
        <v>0</v>
      </c>
      <c r="S90" s="106"/>
      <c r="T90" s="203">
        <f>T91+T114+T121+T154+T167+T208+T314+T335+T364+T386+T392</f>
        <v>0</v>
      </c>
      <c r="AT90" s="24" t="s">
        <v>71</v>
      </c>
      <c r="AU90" s="24" t="s">
        <v>113</v>
      </c>
      <c r="BK90" s="204">
        <f>BK91+BK114+BK121+BK154+BK167+BK208+BK314+BK335+BK364+BK386+BK392</f>
        <v>0</v>
      </c>
    </row>
    <row r="91" spans="2:63" s="10" customFormat="1" ht="37.4" customHeight="1">
      <c r="B91" s="205"/>
      <c r="C91" s="206"/>
      <c r="D91" s="207" t="s">
        <v>71</v>
      </c>
      <c r="E91" s="208" t="s">
        <v>2771</v>
      </c>
      <c r="F91" s="208" t="s">
        <v>2772</v>
      </c>
      <c r="G91" s="206"/>
      <c r="H91" s="206"/>
      <c r="I91" s="209"/>
      <c r="J91" s="210">
        <f>BK91</f>
        <v>0</v>
      </c>
      <c r="K91" s="206"/>
      <c r="L91" s="211"/>
      <c r="M91" s="212"/>
      <c r="N91" s="213"/>
      <c r="O91" s="213"/>
      <c r="P91" s="214">
        <f>SUM(P92:P113)</f>
        <v>0</v>
      </c>
      <c r="Q91" s="213"/>
      <c r="R91" s="214">
        <f>SUM(R92:R113)</f>
        <v>0</v>
      </c>
      <c r="S91" s="213"/>
      <c r="T91" s="215">
        <f>SUM(T92:T113)</f>
        <v>0</v>
      </c>
      <c r="AR91" s="216" t="s">
        <v>153</v>
      </c>
      <c r="AT91" s="217" t="s">
        <v>71</v>
      </c>
      <c r="AU91" s="217" t="s">
        <v>72</v>
      </c>
      <c r="AY91" s="216" t="s">
        <v>152</v>
      </c>
      <c r="BK91" s="218">
        <f>SUM(BK92:BK113)</f>
        <v>0</v>
      </c>
    </row>
    <row r="92" spans="2:65" s="1" customFormat="1" ht="25.5" customHeight="1">
      <c r="B92" s="46"/>
      <c r="C92" s="221" t="s">
        <v>80</v>
      </c>
      <c r="D92" s="221" t="s">
        <v>155</v>
      </c>
      <c r="E92" s="222" t="s">
        <v>2773</v>
      </c>
      <c r="F92" s="223" t="s">
        <v>2774</v>
      </c>
      <c r="G92" s="224" t="s">
        <v>804</v>
      </c>
      <c r="H92" s="225">
        <v>1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43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412</v>
      </c>
      <c r="AT92" s="24" t="s">
        <v>155</v>
      </c>
      <c r="AU92" s="24" t="s">
        <v>80</v>
      </c>
      <c r="AY92" s="24" t="s">
        <v>152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80</v>
      </c>
      <c r="BK92" s="232">
        <f>ROUND(I92*H92,2)</f>
        <v>0</v>
      </c>
      <c r="BL92" s="24" t="s">
        <v>412</v>
      </c>
      <c r="BM92" s="24" t="s">
        <v>2775</v>
      </c>
    </row>
    <row r="93" spans="2:65" s="1" customFormat="1" ht="25.5" customHeight="1">
      <c r="B93" s="46"/>
      <c r="C93" s="279" t="s">
        <v>82</v>
      </c>
      <c r="D93" s="279" t="s">
        <v>177</v>
      </c>
      <c r="E93" s="280" t="s">
        <v>2776</v>
      </c>
      <c r="F93" s="281" t="s">
        <v>2777</v>
      </c>
      <c r="G93" s="282" t="s">
        <v>804</v>
      </c>
      <c r="H93" s="283">
        <v>1</v>
      </c>
      <c r="I93" s="284"/>
      <c r="J93" s="285">
        <f>ROUND(I93*H93,2)</f>
        <v>0</v>
      </c>
      <c r="K93" s="281" t="s">
        <v>21</v>
      </c>
      <c r="L93" s="286"/>
      <c r="M93" s="287" t="s">
        <v>21</v>
      </c>
      <c r="N93" s="288" t="s">
        <v>43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2609</v>
      </c>
      <c r="AT93" s="24" t="s">
        <v>177</v>
      </c>
      <c r="AU93" s="24" t="s">
        <v>80</v>
      </c>
      <c r="AY93" s="24" t="s">
        <v>152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80</v>
      </c>
      <c r="BK93" s="232">
        <f>ROUND(I93*H93,2)</f>
        <v>0</v>
      </c>
      <c r="BL93" s="24" t="s">
        <v>412</v>
      </c>
      <c r="BM93" s="24" t="s">
        <v>2778</v>
      </c>
    </row>
    <row r="94" spans="2:65" s="1" customFormat="1" ht="16.5" customHeight="1">
      <c r="B94" s="46"/>
      <c r="C94" s="221" t="s">
        <v>153</v>
      </c>
      <c r="D94" s="221" t="s">
        <v>155</v>
      </c>
      <c r="E94" s="222" t="s">
        <v>2779</v>
      </c>
      <c r="F94" s="223" t="s">
        <v>2780</v>
      </c>
      <c r="G94" s="224" t="s">
        <v>804</v>
      </c>
      <c r="H94" s="225">
        <v>1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43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412</v>
      </c>
      <c r="AT94" s="24" t="s">
        <v>155</v>
      </c>
      <c r="AU94" s="24" t="s">
        <v>80</v>
      </c>
      <c r="AY94" s="24" t="s">
        <v>152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80</v>
      </c>
      <c r="BK94" s="232">
        <f>ROUND(I94*H94,2)</f>
        <v>0</v>
      </c>
      <c r="BL94" s="24" t="s">
        <v>412</v>
      </c>
      <c r="BM94" s="24" t="s">
        <v>2781</v>
      </c>
    </row>
    <row r="95" spans="2:65" s="1" customFormat="1" ht="16.5" customHeight="1">
      <c r="B95" s="46"/>
      <c r="C95" s="279" t="s">
        <v>160</v>
      </c>
      <c r="D95" s="279" t="s">
        <v>177</v>
      </c>
      <c r="E95" s="280" t="s">
        <v>2782</v>
      </c>
      <c r="F95" s="281" t="s">
        <v>2783</v>
      </c>
      <c r="G95" s="282" t="s">
        <v>804</v>
      </c>
      <c r="H95" s="283">
        <v>1</v>
      </c>
      <c r="I95" s="284"/>
      <c r="J95" s="285">
        <f>ROUND(I95*H95,2)</f>
        <v>0</v>
      </c>
      <c r="K95" s="281" t="s">
        <v>21</v>
      </c>
      <c r="L95" s="286"/>
      <c r="M95" s="287" t="s">
        <v>21</v>
      </c>
      <c r="N95" s="288" t="s">
        <v>43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2609</v>
      </c>
      <c r="AT95" s="24" t="s">
        <v>177</v>
      </c>
      <c r="AU95" s="24" t="s">
        <v>80</v>
      </c>
      <c r="AY95" s="24" t="s">
        <v>152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80</v>
      </c>
      <c r="BK95" s="232">
        <f>ROUND(I95*H95,2)</f>
        <v>0</v>
      </c>
      <c r="BL95" s="24" t="s">
        <v>412</v>
      </c>
      <c r="BM95" s="24" t="s">
        <v>2784</v>
      </c>
    </row>
    <row r="96" spans="2:65" s="1" customFormat="1" ht="16.5" customHeight="1">
      <c r="B96" s="46"/>
      <c r="C96" s="221" t="s">
        <v>197</v>
      </c>
      <c r="D96" s="221" t="s">
        <v>155</v>
      </c>
      <c r="E96" s="222" t="s">
        <v>2785</v>
      </c>
      <c r="F96" s="223" t="s">
        <v>2786</v>
      </c>
      <c r="G96" s="224" t="s">
        <v>804</v>
      </c>
      <c r="H96" s="225">
        <v>1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43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412</v>
      </c>
      <c r="AT96" s="24" t="s">
        <v>155</v>
      </c>
      <c r="AU96" s="24" t="s">
        <v>80</v>
      </c>
      <c r="AY96" s="24" t="s">
        <v>152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80</v>
      </c>
      <c r="BK96" s="232">
        <f>ROUND(I96*H96,2)</f>
        <v>0</v>
      </c>
      <c r="BL96" s="24" t="s">
        <v>412</v>
      </c>
      <c r="BM96" s="24" t="s">
        <v>2787</v>
      </c>
    </row>
    <row r="97" spans="2:65" s="1" customFormat="1" ht="16.5" customHeight="1">
      <c r="B97" s="46"/>
      <c r="C97" s="279" t="s">
        <v>204</v>
      </c>
      <c r="D97" s="279" t="s">
        <v>177</v>
      </c>
      <c r="E97" s="280" t="s">
        <v>2788</v>
      </c>
      <c r="F97" s="281" t="s">
        <v>2789</v>
      </c>
      <c r="G97" s="282" t="s">
        <v>804</v>
      </c>
      <c r="H97" s="283">
        <v>1</v>
      </c>
      <c r="I97" s="284"/>
      <c r="J97" s="285">
        <f>ROUND(I97*H97,2)</f>
        <v>0</v>
      </c>
      <c r="K97" s="281" t="s">
        <v>21</v>
      </c>
      <c r="L97" s="286"/>
      <c r="M97" s="287" t="s">
        <v>21</v>
      </c>
      <c r="N97" s="288" t="s">
        <v>43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2609</v>
      </c>
      <c r="AT97" s="24" t="s">
        <v>177</v>
      </c>
      <c r="AU97" s="24" t="s">
        <v>80</v>
      </c>
      <c r="AY97" s="24" t="s">
        <v>152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80</v>
      </c>
      <c r="BK97" s="232">
        <f>ROUND(I97*H97,2)</f>
        <v>0</v>
      </c>
      <c r="BL97" s="24" t="s">
        <v>412</v>
      </c>
      <c r="BM97" s="24" t="s">
        <v>2790</v>
      </c>
    </row>
    <row r="98" spans="2:65" s="1" customFormat="1" ht="16.5" customHeight="1">
      <c r="B98" s="46"/>
      <c r="C98" s="221" t="s">
        <v>220</v>
      </c>
      <c r="D98" s="221" t="s">
        <v>155</v>
      </c>
      <c r="E98" s="222" t="s">
        <v>2791</v>
      </c>
      <c r="F98" s="223" t="s">
        <v>2792</v>
      </c>
      <c r="G98" s="224" t="s">
        <v>804</v>
      </c>
      <c r="H98" s="225">
        <v>1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43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412</v>
      </c>
      <c r="AT98" s="24" t="s">
        <v>155</v>
      </c>
      <c r="AU98" s="24" t="s">
        <v>80</v>
      </c>
      <c r="AY98" s="24" t="s">
        <v>152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412</v>
      </c>
      <c r="BM98" s="24" t="s">
        <v>2793</v>
      </c>
    </row>
    <row r="99" spans="2:65" s="1" customFormat="1" ht="16.5" customHeight="1">
      <c r="B99" s="46"/>
      <c r="C99" s="279" t="s">
        <v>180</v>
      </c>
      <c r="D99" s="279" t="s">
        <v>177</v>
      </c>
      <c r="E99" s="280" t="s">
        <v>2794</v>
      </c>
      <c r="F99" s="281" t="s">
        <v>2795</v>
      </c>
      <c r="G99" s="282" t="s">
        <v>804</v>
      </c>
      <c r="H99" s="283">
        <v>1</v>
      </c>
      <c r="I99" s="284"/>
      <c r="J99" s="285">
        <f>ROUND(I99*H99,2)</f>
        <v>0</v>
      </c>
      <c r="K99" s="281" t="s">
        <v>21</v>
      </c>
      <c r="L99" s="286"/>
      <c r="M99" s="287" t="s">
        <v>21</v>
      </c>
      <c r="N99" s="288" t="s">
        <v>43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2609</v>
      </c>
      <c r="AT99" s="24" t="s">
        <v>177</v>
      </c>
      <c r="AU99" s="24" t="s">
        <v>80</v>
      </c>
      <c r="AY99" s="24" t="s">
        <v>152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80</v>
      </c>
      <c r="BK99" s="232">
        <f>ROUND(I99*H99,2)</f>
        <v>0</v>
      </c>
      <c r="BL99" s="24" t="s">
        <v>412</v>
      </c>
      <c r="BM99" s="24" t="s">
        <v>2796</v>
      </c>
    </row>
    <row r="100" spans="2:65" s="1" customFormat="1" ht="16.5" customHeight="1">
      <c r="B100" s="46"/>
      <c r="C100" s="221" t="s">
        <v>233</v>
      </c>
      <c r="D100" s="221" t="s">
        <v>155</v>
      </c>
      <c r="E100" s="222" t="s">
        <v>2797</v>
      </c>
      <c r="F100" s="223" t="s">
        <v>2798</v>
      </c>
      <c r="G100" s="224" t="s">
        <v>804</v>
      </c>
      <c r="H100" s="225">
        <v>13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43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412</v>
      </c>
      <c r="AT100" s="24" t="s">
        <v>155</v>
      </c>
      <c r="AU100" s="24" t="s">
        <v>80</v>
      </c>
      <c r="AY100" s="24" t="s">
        <v>152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80</v>
      </c>
      <c r="BK100" s="232">
        <f>ROUND(I100*H100,2)</f>
        <v>0</v>
      </c>
      <c r="BL100" s="24" t="s">
        <v>412</v>
      </c>
      <c r="BM100" s="24" t="s">
        <v>2799</v>
      </c>
    </row>
    <row r="101" spans="2:65" s="1" customFormat="1" ht="16.5" customHeight="1">
      <c r="B101" s="46"/>
      <c r="C101" s="279" t="s">
        <v>239</v>
      </c>
      <c r="D101" s="279" t="s">
        <v>177</v>
      </c>
      <c r="E101" s="280" t="s">
        <v>2800</v>
      </c>
      <c r="F101" s="281" t="s">
        <v>2801</v>
      </c>
      <c r="G101" s="282" t="s">
        <v>804</v>
      </c>
      <c r="H101" s="283">
        <v>13</v>
      </c>
      <c r="I101" s="284"/>
      <c r="J101" s="285">
        <f>ROUND(I101*H101,2)</f>
        <v>0</v>
      </c>
      <c r="K101" s="281" t="s">
        <v>21</v>
      </c>
      <c r="L101" s="286"/>
      <c r="M101" s="287" t="s">
        <v>21</v>
      </c>
      <c r="N101" s="288" t="s">
        <v>43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2609</v>
      </c>
      <c r="AT101" s="24" t="s">
        <v>177</v>
      </c>
      <c r="AU101" s="24" t="s">
        <v>80</v>
      </c>
      <c r="AY101" s="24" t="s">
        <v>152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412</v>
      </c>
      <c r="BM101" s="24" t="s">
        <v>2802</v>
      </c>
    </row>
    <row r="102" spans="2:65" s="1" customFormat="1" ht="16.5" customHeight="1">
      <c r="B102" s="46"/>
      <c r="C102" s="221" t="s">
        <v>246</v>
      </c>
      <c r="D102" s="221" t="s">
        <v>155</v>
      </c>
      <c r="E102" s="222" t="s">
        <v>2803</v>
      </c>
      <c r="F102" s="223" t="s">
        <v>2804</v>
      </c>
      <c r="G102" s="224" t="s">
        <v>804</v>
      </c>
      <c r="H102" s="225">
        <v>13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43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412</v>
      </c>
      <c r="AT102" s="24" t="s">
        <v>155</v>
      </c>
      <c r="AU102" s="24" t="s">
        <v>80</v>
      </c>
      <c r="AY102" s="24" t="s">
        <v>152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80</v>
      </c>
      <c r="BK102" s="232">
        <f>ROUND(I102*H102,2)</f>
        <v>0</v>
      </c>
      <c r="BL102" s="24" t="s">
        <v>412</v>
      </c>
      <c r="BM102" s="24" t="s">
        <v>2805</v>
      </c>
    </row>
    <row r="103" spans="2:65" s="1" customFormat="1" ht="16.5" customHeight="1">
      <c r="B103" s="46"/>
      <c r="C103" s="279" t="s">
        <v>251</v>
      </c>
      <c r="D103" s="279" t="s">
        <v>177</v>
      </c>
      <c r="E103" s="280" t="s">
        <v>2806</v>
      </c>
      <c r="F103" s="281" t="s">
        <v>2807</v>
      </c>
      <c r="G103" s="282" t="s">
        <v>804</v>
      </c>
      <c r="H103" s="283">
        <v>13</v>
      </c>
      <c r="I103" s="284"/>
      <c r="J103" s="285">
        <f>ROUND(I103*H103,2)</f>
        <v>0</v>
      </c>
      <c r="K103" s="281" t="s">
        <v>21</v>
      </c>
      <c r="L103" s="286"/>
      <c r="M103" s="287" t="s">
        <v>21</v>
      </c>
      <c r="N103" s="288" t="s">
        <v>43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2609</v>
      </c>
      <c r="AT103" s="24" t="s">
        <v>177</v>
      </c>
      <c r="AU103" s="24" t="s">
        <v>80</v>
      </c>
      <c r="AY103" s="24" t="s">
        <v>152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80</v>
      </c>
      <c r="BK103" s="232">
        <f>ROUND(I103*H103,2)</f>
        <v>0</v>
      </c>
      <c r="BL103" s="24" t="s">
        <v>412</v>
      </c>
      <c r="BM103" s="24" t="s">
        <v>2808</v>
      </c>
    </row>
    <row r="104" spans="2:65" s="1" customFormat="1" ht="16.5" customHeight="1">
      <c r="B104" s="46"/>
      <c r="C104" s="221" t="s">
        <v>257</v>
      </c>
      <c r="D104" s="221" t="s">
        <v>155</v>
      </c>
      <c r="E104" s="222" t="s">
        <v>2809</v>
      </c>
      <c r="F104" s="223" t="s">
        <v>2810</v>
      </c>
      <c r="G104" s="224" t="s">
        <v>804</v>
      </c>
      <c r="H104" s="225">
        <v>12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43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412</v>
      </c>
      <c r="AT104" s="24" t="s">
        <v>155</v>
      </c>
      <c r="AU104" s="24" t="s">
        <v>80</v>
      </c>
      <c r="AY104" s="24" t="s">
        <v>152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80</v>
      </c>
      <c r="BK104" s="232">
        <f>ROUND(I104*H104,2)</f>
        <v>0</v>
      </c>
      <c r="BL104" s="24" t="s">
        <v>412</v>
      </c>
      <c r="BM104" s="24" t="s">
        <v>2811</v>
      </c>
    </row>
    <row r="105" spans="2:65" s="1" customFormat="1" ht="16.5" customHeight="1">
      <c r="B105" s="46"/>
      <c r="C105" s="279" t="s">
        <v>265</v>
      </c>
      <c r="D105" s="279" t="s">
        <v>177</v>
      </c>
      <c r="E105" s="280" t="s">
        <v>2812</v>
      </c>
      <c r="F105" s="281" t="s">
        <v>2813</v>
      </c>
      <c r="G105" s="282" t="s">
        <v>804</v>
      </c>
      <c r="H105" s="283">
        <v>12</v>
      </c>
      <c r="I105" s="284"/>
      <c r="J105" s="285">
        <f>ROUND(I105*H105,2)</f>
        <v>0</v>
      </c>
      <c r="K105" s="281" t="s">
        <v>21</v>
      </c>
      <c r="L105" s="286"/>
      <c r="M105" s="287" t="s">
        <v>21</v>
      </c>
      <c r="N105" s="288" t="s">
        <v>43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2609</v>
      </c>
      <c r="AT105" s="24" t="s">
        <v>177</v>
      </c>
      <c r="AU105" s="24" t="s">
        <v>80</v>
      </c>
      <c r="AY105" s="24" t="s">
        <v>152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412</v>
      </c>
      <c r="BM105" s="24" t="s">
        <v>2814</v>
      </c>
    </row>
    <row r="106" spans="2:65" s="1" customFormat="1" ht="16.5" customHeight="1">
      <c r="B106" s="46"/>
      <c r="C106" s="221" t="s">
        <v>10</v>
      </c>
      <c r="D106" s="221" t="s">
        <v>155</v>
      </c>
      <c r="E106" s="222" t="s">
        <v>2815</v>
      </c>
      <c r="F106" s="223" t="s">
        <v>2816</v>
      </c>
      <c r="G106" s="224" t="s">
        <v>804</v>
      </c>
      <c r="H106" s="225">
        <v>12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43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412</v>
      </c>
      <c r="AT106" s="24" t="s">
        <v>155</v>
      </c>
      <c r="AU106" s="24" t="s">
        <v>80</v>
      </c>
      <c r="AY106" s="24" t="s">
        <v>152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80</v>
      </c>
      <c r="BK106" s="232">
        <f>ROUND(I106*H106,2)</f>
        <v>0</v>
      </c>
      <c r="BL106" s="24" t="s">
        <v>412</v>
      </c>
      <c r="BM106" s="24" t="s">
        <v>2817</v>
      </c>
    </row>
    <row r="107" spans="2:65" s="1" customFormat="1" ht="16.5" customHeight="1">
      <c r="B107" s="46"/>
      <c r="C107" s="279" t="s">
        <v>275</v>
      </c>
      <c r="D107" s="279" t="s">
        <v>177</v>
      </c>
      <c r="E107" s="280" t="s">
        <v>2818</v>
      </c>
      <c r="F107" s="281" t="s">
        <v>2819</v>
      </c>
      <c r="G107" s="282" t="s">
        <v>804</v>
      </c>
      <c r="H107" s="283">
        <v>12</v>
      </c>
      <c r="I107" s="284"/>
      <c r="J107" s="285">
        <f>ROUND(I107*H107,2)</f>
        <v>0</v>
      </c>
      <c r="K107" s="281" t="s">
        <v>21</v>
      </c>
      <c r="L107" s="286"/>
      <c r="M107" s="287" t="s">
        <v>21</v>
      </c>
      <c r="N107" s="288" t="s">
        <v>43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2609</v>
      </c>
      <c r="AT107" s="24" t="s">
        <v>177</v>
      </c>
      <c r="AU107" s="24" t="s">
        <v>80</v>
      </c>
      <c r="AY107" s="24" t="s">
        <v>152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80</v>
      </c>
      <c r="BK107" s="232">
        <f>ROUND(I107*H107,2)</f>
        <v>0</v>
      </c>
      <c r="BL107" s="24" t="s">
        <v>412</v>
      </c>
      <c r="BM107" s="24" t="s">
        <v>2820</v>
      </c>
    </row>
    <row r="108" spans="2:65" s="1" customFormat="1" ht="16.5" customHeight="1">
      <c r="B108" s="46"/>
      <c r="C108" s="221" t="s">
        <v>284</v>
      </c>
      <c r="D108" s="221" t="s">
        <v>155</v>
      </c>
      <c r="E108" s="222" t="s">
        <v>2821</v>
      </c>
      <c r="F108" s="223" t="s">
        <v>2822</v>
      </c>
      <c r="G108" s="224" t="s">
        <v>804</v>
      </c>
      <c r="H108" s="225">
        <v>12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43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412</v>
      </c>
      <c r="AT108" s="24" t="s">
        <v>155</v>
      </c>
      <c r="AU108" s="24" t="s">
        <v>80</v>
      </c>
      <c r="AY108" s="24" t="s">
        <v>152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80</v>
      </c>
      <c r="BK108" s="232">
        <f>ROUND(I108*H108,2)</f>
        <v>0</v>
      </c>
      <c r="BL108" s="24" t="s">
        <v>412</v>
      </c>
      <c r="BM108" s="24" t="s">
        <v>2823</v>
      </c>
    </row>
    <row r="109" spans="2:65" s="1" customFormat="1" ht="16.5" customHeight="1">
      <c r="B109" s="46"/>
      <c r="C109" s="279" t="s">
        <v>295</v>
      </c>
      <c r="D109" s="279" t="s">
        <v>177</v>
      </c>
      <c r="E109" s="280" t="s">
        <v>2824</v>
      </c>
      <c r="F109" s="281" t="s">
        <v>2825</v>
      </c>
      <c r="G109" s="282" t="s">
        <v>804</v>
      </c>
      <c r="H109" s="283">
        <v>12</v>
      </c>
      <c r="I109" s="284"/>
      <c r="J109" s="285">
        <f>ROUND(I109*H109,2)</f>
        <v>0</v>
      </c>
      <c r="K109" s="281" t="s">
        <v>21</v>
      </c>
      <c r="L109" s="286"/>
      <c r="M109" s="287" t="s">
        <v>21</v>
      </c>
      <c r="N109" s="288" t="s">
        <v>43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2609</v>
      </c>
      <c r="AT109" s="24" t="s">
        <v>177</v>
      </c>
      <c r="AU109" s="24" t="s">
        <v>80</v>
      </c>
      <c r="AY109" s="24" t="s">
        <v>152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80</v>
      </c>
      <c r="BK109" s="232">
        <f>ROUND(I109*H109,2)</f>
        <v>0</v>
      </c>
      <c r="BL109" s="24" t="s">
        <v>412</v>
      </c>
      <c r="BM109" s="24" t="s">
        <v>2826</v>
      </c>
    </row>
    <row r="110" spans="2:65" s="1" customFormat="1" ht="16.5" customHeight="1">
      <c r="B110" s="46"/>
      <c r="C110" s="221" t="s">
        <v>343</v>
      </c>
      <c r="D110" s="221" t="s">
        <v>155</v>
      </c>
      <c r="E110" s="222" t="s">
        <v>2827</v>
      </c>
      <c r="F110" s="223" t="s">
        <v>2828</v>
      </c>
      <c r="G110" s="224" t="s">
        <v>804</v>
      </c>
      <c r="H110" s="225">
        <v>24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43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412</v>
      </c>
      <c r="AT110" s="24" t="s">
        <v>155</v>
      </c>
      <c r="AU110" s="24" t="s">
        <v>80</v>
      </c>
      <c r="AY110" s="24" t="s">
        <v>152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80</v>
      </c>
      <c r="BK110" s="232">
        <f>ROUND(I110*H110,2)</f>
        <v>0</v>
      </c>
      <c r="BL110" s="24" t="s">
        <v>412</v>
      </c>
      <c r="BM110" s="24" t="s">
        <v>2829</v>
      </c>
    </row>
    <row r="111" spans="2:65" s="1" customFormat="1" ht="16.5" customHeight="1">
      <c r="B111" s="46"/>
      <c r="C111" s="279" t="s">
        <v>349</v>
      </c>
      <c r="D111" s="279" t="s">
        <v>177</v>
      </c>
      <c r="E111" s="280" t="s">
        <v>2830</v>
      </c>
      <c r="F111" s="281" t="s">
        <v>2831</v>
      </c>
      <c r="G111" s="282" t="s">
        <v>804</v>
      </c>
      <c r="H111" s="283">
        <v>24</v>
      </c>
      <c r="I111" s="284"/>
      <c r="J111" s="285">
        <f>ROUND(I111*H111,2)</f>
        <v>0</v>
      </c>
      <c r="K111" s="281" t="s">
        <v>21</v>
      </c>
      <c r="L111" s="286"/>
      <c r="M111" s="287" t="s">
        <v>21</v>
      </c>
      <c r="N111" s="288" t="s">
        <v>43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2609</v>
      </c>
      <c r="AT111" s="24" t="s">
        <v>177</v>
      </c>
      <c r="AU111" s="24" t="s">
        <v>80</v>
      </c>
      <c r="AY111" s="24" t="s">
        <v>152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80</v>
      </c>
      <c r="BK111" s="232">
        <f>ROUND(I111*H111,2)</f>
        <v>0</v>
      </c>
      <c r="BL111" s="24" t="s">
        <v>412</v>
      </c>
      <c r="BM111" s="24" t="s">
        <v>2832</v>
      </c>
    </row>
    <row r="112" spans="2:65" s="1" customFormat="1" ht="16.5" customHeight="1">
      <c r="B112" s="46"/>
      <c r="C112" s="221" t="s">
        <v>9</v>
      </c>
      <c r="D112" s="221" t="s">
        <v>155</v>
      </c>
      <c r="E112" s="222" t="s">
        <v>2833</v>
      </c>
      <c r="F112" s="223" t="s">
        <v>2834</v>
      </c>
      <c r="G112" s="224" t="s">
        <v>804</v>
      </c>
      <c r="H112" s="225">
        <v>3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412</v>
      </c>
      <c r="AT112" s="24" t="s">
        <v>155</v>
      </c>
      <c r="AU112" s="24" t="s">
        <v>80</v>
      </c>
      <c r="AY112" s="24" t="s">
        <v>152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412</v>
      </c>
      <c r="BM112" s="24" t="s">
        <v>2835</v>
      </c>
    </row>
    <row r="113" spans="2:65" s="1" customFormat="1" ht="16.5" customHeight="1">
      <c r="B113" s="46"/>
      <c r="C113" s="279" t="s">
        <v>360</v>
      </c>
      <c r="D113" s="279" t="s">
        <v>177</v>
      </c>
      <c r="E113" s="280" t="s">
        <v>2836</v>
      </c>
      <c r="F113" s="281" t="s">
        <v>2837</v>
      </c>
      <c r="G113" s="282" t="s">
        <v>804</v>
      </c>
      <c r="H113" s="283">
        <v>3</v>
      </c>
      <c r="I113" s="284"/>
      <c r="J113" s="285">
        <f>ROUND(I113*H113,2)</f>
        <v>0</v>
      </c>
      <c r="K113" s="281" t="s">
        <v>21</v>
      </c>
      <c r="L113" s="286"/>
      <c r="M113" s="287" t="s">
        <v>21</v>
      </c>
      <c r="N113" s="288" t="s">
        <v>43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2609</v>
      </c>
      <c r="AT113" s="24" t="s">
        <v>177</v>
      </c>
      <c r="AU113" s="24" t="s">
        <v>80</v>
      </c>
      <c r="AY113" s="24" t="s">
        <v>152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80</v>
      </c>
      <c r="BK113" s="232">
        <f>ROUND(I113*H113,2)</f>
        <v>0</v>
      </c>
      <c r="BL113" s="24" t="s">
        <v>412</v>
      </c>
      <c r="BM113" s="24" t="s">
        <v>2838</v>
      </c>
    </row>
    <row r="114" spans="2:63" s="10" customFormat="1" ht="37.4" customHeight="1">
      <c r="B114" s="205"/>
      <c r="C114" s="206"/>
      <c r="D114" s="207" t="s">
        <v>71</v>
      </c>
      <c r="E114" s="208" t="s">
        <v>2839</v>
      </c>
      <c r="F114" s="208" t="s">
        <v>2840</v>
      </c>
      <c r="G114" s="206"/>
      <c r="H114" s="206"/>
      <c r="I114" s="209"/>
      <c r="J114" s="210">
        <f>BK114</f>
        <v>0</v>
      </c>
      <c r="K114" s="206"/>
      <c r="L114" s="211"/>
      <c r="M114" s="212"/>
      <c r="N114" s="213"/>
      <c r="O114" s="213"/>
      <c r="P114" s="214">
        <f>SUM(P115:P120)</f>
        <v>0</v>
      </c>
      <c r="Q114" s="213"/>
      <c r="R114" s="214">
        <f>SUM(R115:R120)</f>
        <v>0</v>
      </c>
      <c r="S114" s="213"/>
      <c r="T114" s="215">
        <f>SUM(T115:T120)</f>
        <v>0</v>
      </c>
      <c r="AR114" s="216" t="s">
        <v>153</v>
      </c>
      <c r="AT114" s="217" t="s">
        <v>71</v>
      </c>
      <c r="AU114" s="217" t="s">
        <v>72</v>
      </c>
      <c r="AY114" s="216" t="s">
        <v>152</v>
      </c>
      <c r="BK114" s="218">
        <f>SUM(BK115:BK120)</f>
        <v>0</v>
      </c>
    </row>
    <row r="115" spans="2:65" s="1" customFormat="1" ht="25.5" customHeight="1">
      <c r="B115" s="46"/>
      <c r="C115" s="221" t="s">
        <v>368</v>
      </c>
      <c r="D115" s="221" t="s">
        <v>155</v>
      </c>
      <c r="E115" s="222" t="s">
        <v>2841</v>
      </c>
      <c r="F115" s="223" t="s">
        <v>2842</v>
      </c>
      <c r="G115" s="224" t="s">
        <v>804</v>
      </c>
      <c r="H115" s="225">
        <v>1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43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412</v>
      </c>
      <c r="AT115" s="24" t="s">
        <v>155</v>
      </c>
      <c r="AU115" s="24" t="s">
        <v>80</v>
      </c>
      <c r="AY115" s="24" t="s">
        <v>152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412</v>
      </c>
      <c r="BM115" s="24" t="s">
        <v>2843</v>
      </c>
    </row>
    <row r="116" spans="2:65" s="1" customFormat="1" ht="25.5" customHeight="1">
      <c r="B116" s="46"/>
      <c r="C116" s="279" t="s">
        <v>375</v>
      </c>
      <c r="D116" s="279" t="s">
        <v>177</v>
      </c>
      <c r="E116" s="280" t="s">
        <v>2844</v>
      </c>
      <c r="F116" s="281" t="s">
        <v>2845</v>
      </c>
      <c r="G116" s="282" t="s">
        <v>804</v>
      </c>
      <c r="H116" s="283">
        <v>1</v>
      </c>
      <c r="I116" s="284"/>
      <c r="J116" s="285">
        <f>ROUND(I116*H116,2)</f>
        <v>0</v>
      </c>
      <c r="K116" s="281" t="s">
        <v>21</v>
      </c>
      <c r="L116" s="286"/>
      <c r="M116" s="287" t="s">
        <v>21</v>
      </c>
      <c r="N116" s="288" t="s">
        <v>43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2609</v>
      </c>
      <c r="AT116" s="24" t="s">
        <v>177</v>
      </c>
      <c r="AU116" s="24" t="s">
        <v>80</v>
      </c>
      <c r="AY116" s="24" t="s">
        <v>152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80</v>
      </c>
      <c r="BK116" s="232">
        <f>ROUND(I116*H116,2)</f>
        <v>0</v>
      </c>
      <c r="BL116" s="24" t="s">
        <v>412</v>
      </c>
      <c r="BM116" s="24" t="s">
        <v>2846</v>
      </c>
    </row>
    <row r="117" spans="2:65" s="1" customFormat="1" ht="16.5" customHeight="1">
      <c r="B117" s="46"/>
      <c r="C117" s="221" t="s">
        <v>381</v>
      </c>
      <c r="D117" s="221" t="s">
        <v>155</v>
      </c>
      <c r="E117" s="222" t="s">
        <v>2847</v>
      </c>
      <c r="F117" s="223" t="s">
        <v>2848</v>
      </c>
      <c r="G117" s="224" t="s">
        <v>804</v>
      </c>
      <c r="H117" s="225">
        <v>8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43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412</v>
      </c>
      <c r="AT117" s="24" t="s">
        <v>155</v>
      </c>
      <c r="AU117" s="24" t="s">
        <v>80</v>
      </c>
      <c r="AY117" s="24" t="s">
        <v>152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80</v>
      </c>
      <c r="BK117" s="232">
        <f>ROUND(I117*H117,2)</f>
        <v>0</v>
      </c>
      <c r="BL117" s="24" t="s">
        <v>412</v>
      </c>
      <c r="BM117" s="24" t="s">
        <v>2849</v>
      </c>
    </row>
    <row r="118" spans="2:65" s="1" customFormat="1" ht="16.5" customHeight="1">
      <c r="B118" s="46"/>
      <c r="C118" s="279" t="s">
        <v>388</v>
      </c>
      <c r="D118" s="279" t="s">
        <v>177</v>
      </c>
      <c r="E118" s="280" t="s">
        <v>2850</v>
      </c>
      <c r="F118" s="281" t="s">
        <v>2851</v>
      </c>
      <c r="G118" s="282" t="s">
        <v>804</v>
      </c>
      <c r="H118" s="283">
        <v>8</v>
      </c>
      <c r="I118" s="284"/>
      <c r="J118" s="285">
        <f>ROUND(I118*H118,2)</f>
        <v>0</v>
      </c>
      <c r="K118" s="281" t="s">
        <v>21</v>
      </c>
      <c r="L118" s="286"/>
      <c r="M118" s="287" t="s">
        <v>21</v>
      </c>
      <c r="N118" s="288" t="s">
        <v>43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2609</v>
      </c>
      <c r="AT118" s="24" t="s">
        <v>177</v>
      </c>
      <c r="AU118" s="24" t="s">
        <v>80</v>
      </c>
      <c r="AY118" s="24" t="s">
        <v>152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80</v>
      </c>
      <c r="BK118" s="232">
        <f>ROUND(I118*H118,2)</f>
        <v>0</v>
      </c>
      <c r="BL118" s="24" t="s">
        <v>412</v>
      </c>
      <c r="BM118" s="24" t="s">
        <v>2852</v>
      </c>
    </row>
    <row r="119" spans="2:65" s="1" customFormat="1" ht="16.5" customHeight="1">
      <c r="B119" s="46"/>
      <c r="C119" s="221" t="s">
        <v>395</v>
      </c>
      <c r="D119" s="221" t="s">
        <v>155</v>
      </c>
      <c r="E119" s="222" t="s">
        <v>2853</v>
      </c>
      <c r="F119" s="223" t="s">
        <v>2854</v>
      </c>
      <c r="G119" s="224" t="s">
        <v>804</v>
      </c>
      <c r="H119" s="225">
        <v>1</v>
      </c>
      <c r="I119" s="226"/>
      <c r="J119" s="227">
        <f>ROUND(I119*H119,2)</f>
        <v>0</v>
      </c>
      <c r="K119" s="223" t="s">
        <v>21</v>
      </c>
      <c r="L119" s="72"/>
      <c r="M119" s="228" t="s">
        <v>21</v>
      </c>
      <c r="N119" s="229" t="s">
        <v>43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412</v>
      </c>
      <c r="AT119" s="24" t="s">
        <v>155</v>
      </c>
      <c r="AU119" s="24" t="s">
        <v>80</v>
      </c>
      <c r="AY119" s="24" t="s">
        <v>152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80</v>
      </c>
      <c r="BK119" s="232">
        <f>ROUND(I119*H119,2)</f>
        <v>0</v>
      </c>
      <c r="BL119" s="24" t="s">
        <v>412</v>
      </c>
      <c r="BM119" s="24" t="s">
        <v>2855</v>
      </c>
    </row>
    <row r="120" spans="2:65" s="1" customFormat="1" ht="16.5" customHeight="1">
      <c r="B120" s="46"/>
      <c r="C120" s="279" t="s">
        <v>407</v>
      </c>
      <c r="D120" s="279" t="s">
        <v>177</v>
      </c>
      <c r="E120" s="280" t="s">
        <v>2856</v>
      </c>
      <c r="F120" s="281" t="s">
        <v>2857</v>
      </c>
      <c r="G120" s="282" t="s">
        <v>804</v>
      </c>
      <c r="H120" s="283">
        <v>1</v>
      </c>
      <c r="I120" s="284"/>
      <c r="J120" s="285">
        <f>ROUND(I120*H120,2)</f>
        <v>0</v>
      </c>
      <c r="K120" s="281" t="s">
        <v>21</v>
      </c>
      <c r="L120" s="286"/>
      <c r="M120" s="287" t="s">
        <v>21</v>
      </c>
      <c r="N120" s="288" t="s">
        <v>43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2609</v>
      </c>
      <c r="AT120" s="24" t="s">
        <v>177</v>
      </c>
      <c r="AU120" s="24" t="s">
        <v>80</v>
      </c>
      <c r="AY120" s="24" t="s">
        <v>152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80</v>
      </c>
      <c r="BK120" s="232">
        <f>ROUND(I120*H120,2)</f>
        <v>0</v>
      </c>
      <c r="BL120" s="24" t="s">
        <v>412</v>
      </c>
      <c r="BM120" s="24" t="s">
        <v>2858</v>
      </c>
    </row>
    <row r="121" spans="2:63" s="10" customFormat="1" ht="37.4" customHeight="1">
      <c r="B121" s="205"/>
      <c r="C121" s="206"/>
      <c r="D121" s="207" t="s">
        <v>71</v>
      </c>
      <c r="E121" s="208" t="s">
        <v>2859</v>
      </c>
      <c r="F121" s="208" t="s">
        <v>2860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SUM(P122:P153)</f>
        <v>0</v>
      </c>
      <c r="Q121" s="213"/>
      <c r="R121" s="214">
        <f>SUM(R122:R153)</f>
        <v>0</v>
      </c>
      <c r="S121" s="213"/>
      <c r="T121" s="215">
        <f>SUM(T122:T153)</f>
        <v>0</v>
      </c>
      <c r="AR121" s="216" t="s">
        <v>153</v>
      </c>
      <c r="AT121" s="217" t="s">
        <v>71</v>
      </c>
      <c r="AU121" s="217" t="s">
        <v>72</v>
      </c>
      <c r="AY121" s="216" t="s">
        <v>152</v>
      </c>
      <c r="BK121" s="218">
        <f>SUM(BK122:BK153)</f>
        <v>0</v>
      </c>
    </row>
    <row r="122" spans="2:65" s="1" customFormat="1" ht="25.5" customHeight="1">
      <c r="B122" s="46"/>
      <c r="C122" s="221" t="s">
        <v>414</v>
      </c>
      <c r="D122" s="221" t="s">
        <v>155</v>
      </c>
      <c r="E122" s="222" t="s">
        <v>2861</v>
      </c>
      <c r="F122" s="223" t="s">
        <v>2774</v>
      </c>
      <c r="G122" s="224" t="s">
        <v>804</v>
      </c>
      <c r="H122" s="225">
        <v>1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43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412</v>
      </c>
      <c r="AT122" s="24" t="s">
        <v>155</v>
      </c>
      <c r="AU122" s="24" t="s">
        <v>80</v>
      </c>
      <c r="AY122" s="24" t="s">
        <v>152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80</v>
      </c>
      <c r="BK122" s="232">
        <f>ROUND(I122*H122,2)</f>
        <v>0</v>
      </c>
      <c r="BL122" s="24" t="s">
        <v>412</v>
      </c>
      <c r="BM122" s="24" t="s">
        <v>2862</v>
      </c>
    </row>
    <row r="123" spans="2:65" s="1" customFormat="1" ht="25.5" customHeight="1">
      <c r="B123" s="46"/>
      <c r="C123" s="279" t="s">
        <v>419</v>
      </c>
      <c r="D123" s="279" t="s">
        <v>177</v>
      </c>
      <c r="E123" s="280" t="s">
        <v>2863</v>
      </c>
      <c r="F123" s="281" t="s">
        <v>2777</v>
      </c>
      <c r="G123" s="282" t="s">
        <v>804</v>
      </c>
      <c r="H123" s="283">
        <v>1</v>
      </c>
      <c r="I123" s="284"/>
      <c r="J123" s="285">
        <f>ROUND(I123*H123,2)</f>
        <v>0</v>
      </c>
      <c r="K123" s="281" t="s">
        <v>21</v>
      </c>
      <c r="L123" s="286"/>
      <c r="M123" s="287" t="s">
        <v>21</v>
      </c>
      <c r="N123" s="288" t="s">
        <v>43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2609</v>
      </c>
      <c r="AT123" s="24" t="s">
        <v>177</v>
      </c>
      <c r="AU123" s="24" t="s">
        <v>80</v>
      </c>
      <c r="AY123" s="24" t="s">
        <v>152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80</v>
      </c>
      <c r="BK123" s="232">
        <f>ROUND(I123*H123,2)</f>
        <v>0</v>
      </c>
      <c r="BL123" s="24" t="s">
        <v>412</v>
      </c>
      <c r="BM123" s="24" t="s">
        <v>2864</v>
      </c>
    </row>
    <row r="124" spans="2:65" s="1" customFormat="1" ht="16.5" customHeight="1">
      <c r="B124" s="46"/>
      <c r="C124" s="221" t="s">
        <v>425</v>
      </c>
      <c r="D124" s="221" t="s">
        <v>155</v>
      </c>
      <c r="E124" s="222" t="s">
        <v>2865</v>
      </c>
      <c r="F124" s="223" t="s">
        <v>2780</v>
      </c>
      <c r="G124" s="224" t="s">
        <v>804</v>
      </c>
      <c r="H124" s="225">
        <v>1</v>
      </c>
      <c r="I124" s="226"/>
      <c r="J124" s="227">
        <f>ROUND(I124*H124,2)</f>
        <v>0</v>
      </c>
      <c r="K124" s="223" t="s">
        <v>21</v>
      </c>
      <c r="L124" s="72"/>
      <c r="M124" s="228" t="s">
        <v>21</v>
      </c>
      <c r="N124" s="229" t="s">
        <v>43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412</v>
      </c>
      <c r="AT124" s="24" t="s">
        <v>155</v>
      </c>
      <c r="AU124" s="24" t="s">
        <v>80</v>
      </c>
      <c r="AY124" s="24" t="s">
        <v>152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80</v>
      </c>
      <c r="BK124" s="232">
        <f>ROUND(I124*H124,2)</f>
        <v>0</v>
      </c>
      <c r="BL124" s="24" t="s">
        <v>412</v>
      </c>
      <c r="BM124" s="24" t="s">
        <v>2866</v>
      </c>
    </row>
    <row r="125" spans="2:65" s="1" customFormat="1" ht="16.5" customHeight="1">
      <c r="B125" s="46"/>
      <c r="C125" s="279" t="s">
        <v>431</v>
      </c>
      <c r="D125" s="279" t="s">
        <v>177</v>
      </c>
      <c r="E125" s="280" t="s">
        <v>2867</v>
      </c>
      <c r="F125" s="281" t="s">
        <v>2783</v>
      </c>
      <c r="G125" s="282" t="s">
        <v>804</v>
      </c>
      <c r="H125" s="283">
        <v>1</v>
      </c>
      <c r="I125" s="284"/>
      <c r="J125" s="285">
        <f>ROUND(I125*H125,2)</f>
        <v>0</v>
      </c>
      <c r="K125" s="281" t="s">
        <v>21</v>
      </c>
      <c r="L125" s="286"/>
      <c r="M125" s="287" t="s">
        <v>21</v>
      </c>
      <c r="N125" s="288" t="s">
        <v>43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2609</v>
      </c>
      <c r="AT125" s="24" t="s">
        <v>177</v>
      </c>
      <c r="AU125" s="24" t="s">
        <v>80</v>
      </c>
      <c r="AY125" s="24" t="s">
        <v>152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80</v>
      </c>
      <c r="BK125" s="232">
        <f>ROUND(I125*H125,2)</f>
        <v>0</v>
      </c>
      <c r="BL125" s="24" t="s">
        <v>412</v>
      </c>
      <c r="BM125" s="24" t="s">
        <v>2868</v>
      </c>
    </row>
    <row r="126" spans="2:65" s="1" customFormat="1" ht="16.5" customHeight="1">
      <c r="B126" s="46"/>
      <c r="C126" s="221" t="s">
        <v>439</v>
      </c>
      <c r="D126" s="221" t="s">
        <v>155</v>
      </c>
      <c r="E126" s="222" t="s">
        <v>2869</v>
      </c>
      <c r="F126" s="223" t="s">
        <v>2786</v>
      </c>
      <c r="G126" s="224" t="s">
        <v>804</v>
      </c>
      <c r="H126" s="225">
        <v>1</v>
      </c>
      <c r="I126" s="226"/>
      <c r="J126" s="227">
        <f>ROUND(I126*H126,2)</f>
        <v>0</v>
      </c>
      <c r="K126" s="223" t="s">
        <v>21</v>
      </c>
      <c r="L126" s="72"/>
      <c r="M126" s="228" t="s">
        <v>21</v>
      </c>
      <c r="N126" s="229" t="s">
        <v>43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412</v>
      </c>
      <c r="AT126" s="24" t="s">
        <v>155</v>
      </c>
      <c r="AU126" s="24" t="s">
        <v>80</v>
      </c>
      <c r="AY126" s="24" t="s">
        <v>152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80</v>
      </c>
      <c r="BK126" s="232">
        <f>ROUND(I126*H126,2)</f>
        <v>0</v>
      </c>
      <c r="BL126" s="24" t="s">
        <v>412</v>
      </c>
      <c r="BM126" s="24" t="s">
        <v>2870</v>
      </c>
    </row>
    <row r="127" spans="2:65" s="1" customFormat="1" ht="16.5" customHeight="1">
      <c r="B127" s="46"/>
      <c r="C127" s="279" t="s">
        <v>448</v>
      </c>
      <c r="D127" s="279" t="s">
        <v>177</v>
      </c>
      <c r="E127" s="280" t="s">
        <v>2871</v>
      </c>
      <c r="F127" s="281" t="s">
        <v>2789</v>
      </c>
      <c r="G127" s="282" t="s">
        <v>804</v>
      </c>
      <c r="H127" s="283">
        <v>1</v>
      </c>
      <c r="I127" s="284"/>
      <c r="J127" s="285">
        <f>ROUND(I127*H127,2)</f>
        <v>0</v>
      </c>
      <c r="K127" s="281" t="s">
        <v>21</v>
      </c>
      <c r="L127" s="286"/>
      <c r="M127" s="287" t="s">
        <v>21</v>
      </c>
      <c r="N127" s="288" t="s">
        <v>43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2609</v>
      </c>
      <c r="AT127" s="24" t="s">
        <v>177</v>
      </c>
      <c r="AU127" s="24" t="s">
        <v>80</v>
      </c>
      <c r="AY127" s="24" t="s">
        <v>152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80</v>
      </c>
      <c r="BK127" s="232">
        <f>ROUND(I127*H127,2)</f>
        <v>0</v>
      </c>
      <c r="BL127" s="24" t="s">
        <v>412</v>
      </c>
      <c r="BM127" s="24" t="s">
        <v>2872</v>
      </c>
    </row>
    <row r="128" spans="2:65" s="1" customFormat="1" ht="16.5" customHeight="1">
      <c r="B128" s="46"/>
      <c r="C128" s="221" t="s">
        <v>453</v>
      </c>
      <c r="D128" s="221" t="s">
        <v>155</v>
      </c>
      <c r="E128" s="222" t="s">
        <v>2873</v>
      </c>
      <c r="F128" s="223" t="s">
        <v>2874</v>
      </c>
      <c r="G128" s="224" t="s">
        <v>804</v>
      </c>
      <c r="H128" s="225">
        <v>1</v>
      </c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29" t="s">
        <v>43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412</v>
      </c>
      <c r="AT128" s="24" t="s">
        <v>155</v>
      </c>
      <c r="AU128" s="24" t="s">
        <v>80</v>
      </c>
      <c r="AY128" s="24" t="s">
        <v>152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80</v>
      </c>
      <c r="BK128" s="232">
        <f>ROUND(I128*H128,2)</f>
        <v>0</v>
      </c>
      <c r="BL128" s="24" t="s">
        <v>412</v>
      </c>
      <c r="BM128" s="24" t="s">
        <v>2875</v>
      </c>
    </row>
    <row r="129" spans="2:65" s="1" customFormat="1" ht="16.5" customHeight="1">
      <c r="B129" s="46"/>
      <c r="C129" s="279" t="s">
        <v>459</v>
      </c>
      <c r="D129" s="279" t="s">
        <v>177</v>
      </c>
      <c r="E129" s="280" t="s">
        <v>2876</v>
      </c>
      <c r="F129" s="281" t="s">
        <v>2877</v>
      </c>
      <c r="G129" s="282" t="s">
        <v>804</v>
      </c>
      <c r="H129" s="283">
        <v>1</v>
      </c>
      <c r="I129" s="284"/>
      <c r="J129" s="285">
        <f>ROUND(I129*H129,2)</f>
        <v>0</v>
      </c>
      <c r="K129" s="281" t="s">
        <v>21</v>
      </c>
      <c r="L129" s="286"/>
      <c r="M129" s="287" t="s">
        <v>21</v>
      </c>
      <c r="N129" s="288" t="s">
        <v>43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2609</v>
      </c>
      <c r="AT129" s="24" t="s">
        <v>177</v>
      </c>
      <c r="AU129" s="24" t="s">
        <v>80</v>
      </c>
      <c r="AY129" s="24" t="s">
        <v>152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80</v>
      </c>
      <c r="BK129" s="232">
        <f>ROUND(I129*H129,2)</f>
        <v>0</v>
      </c>
      <c r="BL129" s="24" t="s">
        <v>412</v>
      </c>
      <c r="BM129" s="24" t="s">
        <v>2878</v>
      </c>
    </row>
    <row r="130" spans="2:65" s="1" customFormat="1" ht="16.5" customHeight="1">
      <c r="B130" s="46"/>
      <c r="C130" s="221" t="s">
        <v>467</v>
      </c>
      <c r="D130" s="221" t="s">
        <v>155</v>
      </c>
      <c r="E130" s="222" t="s">
        <v>2879</v>
      </c>
      <c r="F130" s="223" t="s">
        <v>2880</v>
      </c>
      <c r="G130" s="224" t="s">
        <v>804</v>
      </c>
      <c r="H130" s="225">
        <v>3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43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412</v>
      </c>
      <c r="AT130" s="24" t="s">
        <v>155</v>
      </c>
      <c r="AU130" s="24" t="s">
        <v>80</v>
      </c>
      <c r="AY130" s="24" t="s">
        <v>152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80</v>
      </c>
      <c r="BK130" s="232">
        <f>ROUND(I130*H130,2)</f>
        <v>0</v>
      </c>
      <c r="BL130" s="24" t="s">
        <v>412</v>
      </c>
      <c r="BM130" s="24" t="s">
        <v>2881</v>
      </c>
    </row>
    <row r="131" spans="2:65" s="1" customFormat="1" ht="16.5" customHeight="1">
      <c r="B131" s="46"/>
      <c r="C131" s="279" t="s">
        <v>475</v>
      </c>
      <c r="D131" s="279" t="s">
        <v>177</v>
      </c>
      <c r="E131" s="280" t="s">
        <v>2882</v>
      </c>
      <c r="F131" s="281" t="s">
        <v>2883</v>
      </c>
      <c r="G131" s="282" t="s">
        <v>804</v>
      </c>
      <c r="H131" s="283">
        <v>3</v>
      </c>
      <c r="I131" s="284"/>
      <c r="J131" s="285">
        <f>ROUND(I131*H131,2)</f>
        <v>0</v>
      </c>
      <c r="K131" s="281" t="s">
        <v>21</v>
      </c>
      <c r="L131" s="286"/>
      <c r="M131" s="287" t="s">
        <v>21</v>
      </c>
      <c r="N131" s="288" t="s">
        <v>43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2609</v>
      </c>
      <c r="AT131" s="24" t="s">
        <v>177</v>
      </c>
      <c r="AU131" s="24" t="s">
        <v>80</v>
      </c>
      <c r="AY131" s="24" t="s">
        <v>152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80</v>
      </c>
      <c r="BK131" s="232">
        <f>ROUND(I131*H131,2)</f>
        <v>0</v>
      </c>
      <c r="BL131" s="24" t="s">
        <v>412</v>
      </c>
      <c r="BM131" s="24" t="s">
        <v>2884</v>
      </c>
    </row>
    <row r="132" spans="2:65" s="1" customFormat="1" ht="16.5" customHeight="1">
      <c r="B132" s="46"/>
      <c r="C132" s="221" t="s">
        <v>487</v>
      </c>
      <c r="D132" s="221" t="s">
        <v>155</v>
      </c>
      <c r="E132" s="222" t="s">
        <v>2885</v>
      </c>
      <c r="F132" s="223" t="s">
        <v>2792</v>
      </c>
      <c r="G132" s="224" t="s">
        <v>804</v>
      </c>
      <c r="H132" s="225">
        <v>1</v>
      </c>
      <c r="I132" s="226"/>
      <c r="J132" s="227">
        <f>ROUND(I132*H132,2)</f>
        <v>0</v>
      </c>
      <c r="K132" s="223" t="s">
        <v>21</v>
      </c>
      <c r="L132" s="72"/>
      <c r="M132" s="228" t="s">
        <v>21</v>
      </c>
      <c r="N132" s="229" t="s">
        <v>43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412</v>
      </c>
      <c r="AT132" s="24" t="s">
        <v>155</v>
      </c>
      <c r="AU132" s="24" t="s">
        <v>80</v>
      </c>
      <c r="AY132" s="24" t="s">
        <v>152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80</v>
      </c>
      <c r="BK132" s="232">
        <f>ROUND(I132*H132,2)</f>
        <v>0</v>
      </c>
      <c r="BL132" s="24" t="s">
        <v>412</v>
      </c>
      <c r="BM132" s="24" t="s">
        <v>2886</v>
      </c>
    </row>
    <row r="133" spans="2:65" s="1" customFormat="1" ht="16.5" customHeight="1">
      <c r="B133" s="46"/>
      <c r="C133" s="279" t="s">
        <v>493</v>
      </c>
      <c r="D133" s="279" t="s">
        <v>177</v>
      </c>
      <c r="E133" s="280" t="s">
        <v>2887</v>
      </c>
      <c r="F133" s="281" t="s">
        <v>2795</v>
      </c>
      <c r="G133" s="282" t="s">
        <v>804</v>
      </c>
      <c r="H133" s="283">
        <v>1</v>
      </c>
      <c r="I133" s="284"/>
      <c r="J133" s="285">
        <f>ROUND(I133*H133,2)</f>
        <v>0</v>
      </c>
      <c r="K133" s="281" t="s">
        <v>21</v>
      </c>
      <c r="L133" s="286"/>
      <c r="M133" s="287" t="s">
        <v>21</v>
      </c>
      <c r="N133" s="288" t="s">
        <v>43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2609</v>
      </c>
      <c r="AT133" s="24" t="s">
        <v>177</v>
      </c>
      <c r="AU133" s="24" t="s">
        <v>80</v>
      </c>
      <c r="AY133" s="24" t="s">
        <v>152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80</v>
      </c>
      <c r="BK133" s="232">
        <f>ROUND(I133*H133,2)</f>
        <v>0</v>
      </c>
      <c r="BL133" s="24" t="s">
        <v>412</v>
      </c>
      <c r="BM133" s="24" t="s">
        <v>2888</v>
      </c>
    </row>
    <row r="134" spans="2:65" s="1" customFormat="1" ht="16.5" customHeight="1">
      <c r="B134" s="46"/>
      <c r="C134" s="221" t="s">
        <v>499</v>
      </c>
      <c r="D134" s="221" t="s">
        <v>155</v>
      </c>
      <c r="E134" s="222" t="s">
        <v>2889</v>
      </c>
      <c r="F134" s="223" t="s">
        <v>2798</v>
      </c>
      <c r="G134" s="224" t="s">
        <v>804</v>
      </c>
      <c r="H134" s="225">
        <v>12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43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412</v>
      </c>
      <c r="AT134" s="24" t="s">
        <v>155</v>
      </c>
      <c r="AU134" s="24" t="s">
        <v>80</v>
      </c>
      <c r="AY134" s="24" t="s">
        <v>152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80</v>
      </c>
      <c r="BK134" s="232">
        <f>ROUND(I134*H134,2)</f>
        <v>0</v>
      </c>
      <c r="BL134" s="24" t="s">
        <v>412</v>
      </c>
      <c r="BM134" s="24" t="s">
        <v>2890</v>
      </c>
    </row>
    <row r="135" spans="2:65" s="1" customFormat="1" ht="16.5" customHeight="1">
      <c r="B135" s="46"/>
      <c r="C135" s="279" t="s">
        <v>508</v>
      </c>
      <c r="D135" s="279" t="s">
        <v>177</v>
      </c>
      <c r="E135" s="280" t="s">
        <v>2891</v>
      </c>
      <c r="F135" s="281" t="s">
        <v>2801</v>
      </c>
      <c r="G135" s="282" t="s">
        <v>804</v>
      </c>
      <c r="H135" s="283">
        <v>12</v>
      </c>
      <c r="I135" s="284"/>
      <c r="J135" s="285">
        <f>ROUND(I135*H135,2)</f>
        <v>0</v>
      </c>
      <c r="K135" s="281" t="s">
        <v>21</v>
      </c>
      <c r="L135" s="286"/>
      <c r="M135" s="287" t="s">
        <v>21</v>
      </c>
      <c r="N135" s="288" t="s">
        <v>43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2609</v>
      </c>
      <c r="AT135" s="24" t="s">
        <v>177</v>
      </c>
      <c r="AU135" s="24" t="s">
        <v>80</v>
      </c>
      <c r="AY135" s="24" t="s">
        <v>152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80</v>
      </c>
      <c r="BK135" s="232">
        <f>ROUND(I135*H135,2)</f>
        <v>0</v>
      </c>
      <c r="BL135" s="24" t="s">
        <v>412</v>
      </c>
      <c r="BM135" s="24" t="s">
        <v>2892</v>
      </c>
    </row>
    <row r="136" spans="2:65" s="1" customFormat="1" ht="16.5" customHeight="1">
      <c r="B136" s="46"/>
      <c r="C136" s="221" t="s">
        <v>517</v>
      </c>
      <c r="D136" s="221" t="s">
        <v>155</v>
      </c>
      <c r="E136" s="222" t="s">
        <v>2893</v>
      </c>
      <c r="F136" s="223" t="s">
        <v>2804</v>
      </c>
      <c r="G136" s="224" t="s">
        <v>804</v>
      </c>
      <c r="H136" s="225">
        <v>12</v>
      </c>
      <c r="I136" s="226"/>
      <c r="J136" s="227">
        <f>ROUND(I136*H136,2)</f>
        <v>0</v>
      </c>
      <c r="K136" s="223" t="s">
        <v>21</v>
      </c>
      <c r="L136" s="72"/>
      <c r="M136" s="228" t="s">
        <v>21</v>
      </c>
      <c r="N136" s="229" t="s">
        <v>43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412</v>
      </c>
      <c r="AT136" s="24" t="s">
        <v>155</v>
      </c>
      <c r="AU136" s="24" t="s">
        <v>80</v>
      </c>
      <c r="AY136" s="24" t="s">
        <v>152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80</v>
      </c>
      <c r="BK136" s="232">
        <f>ROUND(I136*H136,2)</f>
        <v>0</v>
      </c>
      <c r="BL136" s="24" t="s">
        <v>412</v>
      </c>
      <c r="BM136" s="24" t="s">
        <v>2894</v>
      </c>
    </row>
    <row r="137" spans="2:65" s="1" customFormat="1" ht="16.5" customHeight="1">
      <c r="B137" s="46"/>
      <c r="C137" s="279" t="s">
        <v>525</v>
      </c>
      <c r="D137" s="279" t="s">
        <v>177</v>
      </c>
      <c r="E137" s="280" t="s">
        <v>2895</v>
      </c>
      <c r="F137" s="281" t="s">
        <v>2807</v>
      </c>
      <c r="G137" s="282" t="s">
        <v>804</v>
      </c>
      <c r="H137" s="283">
        <v>12</v>
      </c>
      <c r="I137" s="284"/>
      <c r="J137" s="285">
        <f>ROUND(I137*H137,2)</f>
        <v>0</v>
      </c>
      <c r="K137" s="281" t="s">
        <v>21</v>
      </c>
      <c r="L137" s="286"/>
      <c r="M137" s="287" t="s">
        <v>21</v>
      </c>
      <c r="N137" s="288" t="s">
        <v>43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2609</v>
      </c>
      <c r="AT137" s="24" t="s">
        <v>177</v>
      </c>
      <c r="AU137" s="24" t="s">
        <v>80</v>
      </c>
      <c r="AY137" s="24" t="s">
        <v>152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80</v>
      </c>
      <c r="BK137" s="232">
        <f>ROUND(I137*H137,2)</f>
        <v>0</v>
      </c>
      <c r="BL137" s="24" t="s">
        <v>412</v>
      </c>
      <c r="BM137" s="24" t="s">
        <v>2896</v>
      </c>
    </row>
    <row r="138" spans="2:65" s="1" customFormat="1" ht="16.5" customHeight="1">
      <c r="B138" s="46"/>
      <c r="C138" s="221" t="s">
        <v>530</v>
      </c>
      <c r="D138" s="221" t="s">
        <v>155</v>
      </c>
      <c r="E138" s="222" t="s">
        <v>2897</v>
      </c>
      <c r="F138" s="223" t="s">
        <v>2816</v>
      </c>
      <c r="G138" s="224" t="s">
        <v>804</v>
      </c>
      <c r="H138" s="225">
        <v>12</v>
      </c>
      <c r="I138" s="226"/>
      <c r="J138" s="227">
        <f>ROUND(I138*H138,2)</f>
        <v>0</v>
      </c>
      <c r="K138" s="223" t="s">
        <v>21</v>
      </c>
      <c r="L138" s="72"/>
      <c r="M138" s="228" t="s">
        <v>21</v>
      </c>
      <c r="N138" s="229" t="s">
        <v>43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412</v>
      </c>
      <c r="AT138" s="24" t="s">
        <v>155</v>
      </c>
      <c r="AU138" s="24" t="s">
        <v>80</v>
      </c>
      <c r="AY138" s="24" t="s">
        <v>152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80</v>
      </c>
      <c r="BK138" s="232">
        <f>ROUND(I138*H138,2)</f>
        <v>0</v>
      </c>
      <c r="BL138" s="24" t="s">
        <v>412</v>
      </c>
      <c r="BM138" s="24" t="s">
        <v>2898</v>
      </c>
    </row>
    <row r="139" spans="2:65" s="1" customFormat="1" ht="16.5" customHeight="1">
      <c r="B139" s="46"/>
      <c r="C139" s="279" t="s">
        <v>536</v>
      </c>
      <c r="D139" s="279" t="s">
        <v>177</v>
      </c>
      <c r="E139" s="280" t="s">
        <v>2899</v>
      </c>
      <c r="F139" s="281" t="s">
        <v>2819</v>
      </c>
      <c r="G139" s="282" t="s">
        <v>804</v>
      </c>
      <c r="H139" s="283">
        <v>12</v>
      </c>
      <c r="I139" s="284"/>
      <c r="J139" s="285">
        <f>ROUND(I139*H139,2)</f>
        <v>0</v>
      </c>
      <c r="K139" s="281" t="s">
        <v>21</v>
      </c>
      <c r="L139" s="286"/>
      <c r="M139" s="287" t="s">
        <v>21</v>
      </c>
      <c r="N139" s="288" t="s">
        <v>43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2609</v>
      </c>
      <c r="AT139" s="24" t="s">
        <v>177</v>
      </c>
      <c r="AU139" s="24" t="s">
        <v>80</v>
      </c>
      <c r="AY139" s="24" t="s">
        <v>152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80</v>
      </c>
      <c r="BK139" s="232">
        <f>ROUND(I139*H139,2)</f>
        <v>0</v>
      </c>
      <c r="BL139" s="24" t="s">
        <v>412</v>
      </c>
      <c r="BM139" s="24" t="s">
        <v>2900</v>
      </c>
    </row>
    <row r="140" spans="2:65" s="1" customFormat="1" ht="16.5" customHeight="1">
      <c r="B140" s="46"/>
      <c r="C140" s="221" t="s">
        <v>542</v>
      </c>
      <c r="D140" s="221" t="s">
        <v>155</v>
      </c>
      <c r="E140" s="222" t="s">
        <v>2901</v>
      </c>
      <c r="F140" s="223" t="s">
        <v>2822</v>
      </c>
      <c r="G140" s="224" t="s">
        <v>804</v>
      </c>
      <c r="H140" s="225">
        <v>12</v>
      </c>
      <c r="I140" s="226"/>
      <c r="J140" s="227">
        <f>ROUND(I140*H140,2)</f>
        <v>0</v>
      </c>
      <c r="K140" s="223" t="s">
        <v>21</v>
      </c>
      <c r="L140" s="72"/>
      <c r="M140" s="228" t="s">
        <v>21</v>
      </c>
      <c r="N140" s="229" t="s">
        <v>43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412</v>
      </c>
      <c r="AT140" s="24" t="s">
        <v>155</v>
      </c>
      <c r="AU140" s="24" t="s">
        <v>80</v>
      </c>
      <c r="AY140" s="24" t="s">
        <v>152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80</v>
      </c>
      <c r="BK140" s="232">
        <f>ROUND(I140*H140,2)</f>
        <v>0</v>
      </c>
      <c r="BL140" s="24" t="s">
        <v>412</v>
      </c>
      <c r="BM140" s="24" t="s">
        <v>2902</v>
      </c>
    </row>
    <row r="141" spans="2:65" s="1" customFormat="1" ht="16.5" customHeight="1">
      <c r="B141" s="46"/>
      <c r="C141" s="279" t="s">
        <v>548</v>
      </c>
      <c r="D141" s="279" t="s">
        <v>177</v>
      </c>
      <c r="E141" s="280" t="s">
        <v>2903</v>
      </c>
      <c r="F141" s="281" t="s">
        <v>2825</v>
      </c>
      <c r="G141" s="282" t="s">
        <v>804</v>
      </c>
      <c r="H141" s="283">
        <v>12</v>
      </c>
      <c r="I141" s="284"/>
      <c r="J141" s="285">
        <f>ROUND(I141*H141,2)</f>
        <v>0</v>
      </c>
      <c r="K141" s="281" t="s">
        <v>21</v>
      </c>
      <c r="L141" s="286"/>
      <c r="M141" s="287" t="s">
        <v>21</v>
      </c>
      <c r="N141" s="288" t="s">
        <v>43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2609</v>
      </c>
      <c r="AT141" s="24" t="s">
        <v>177</v>
      </c>
      <c r="AU141" s="24" t="s">
        <v>80</v>
      </c>
      <c r="AY141" s="24" t="s">
        <v>152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80</v>
      </c>
      <c r="BK141" s="232">
        <f>ROUND(I141*H141,2)</f>
        <v>0</v>
      </c>
      <c r="BL141" s="24" t="s">
        <v>412</v>
      </c>
      <c r="BM141" s="24" t="s">
        <v>2904</v>
      </c>
    </row>
    <row r="142" spans="2:65" s="1" customFormat="1" ht="16.5" customHeight="1">
      <c r="B142" s="46"/>
      <c r="C142" s="221" t="s">
        <v>557</v>
      </c>
      <c r="D142" s="221" t="s">
        <v>155</v>
      </c>
      <c r="E142" s="222" t="s">
        <v>2905</v>
      </c>
      <c r="F142" s="223" t="s">
        <v>2828</v>
      </c>
      <c r="G142" s="224" t="s">
        <v>804</v>
      </c>
      <c r="H142" s="225">
        <v>24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43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412</v>
      </c>
      <c r="AT142" s="24" t="s">
        <v>155</v>
      </c>
      <c r="AU142" s="24" t="s">
        <v>80</v>
      </c>
      <c r="AY142" s="24" t="s">
        <v>152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80</v>
      </c>
      <c r="BK142" s="232">
        <f>ROUND(I142*H142,2)</f>
        <v>0</v>
      </c>
      <c r="BL142" s="24" t="s">
        <v>412</v>
      </c>
      <c r="BM142" s="24" t="s">
        <v>2906</v>
      </c>
    </row>
    <row r="143" spans="2:65" s="1" customFormat="1" ht="16.5" customHeight="1">
      <c r="B143" s="46"/>
      <c r="C143" s="279" t="s">
        <v>563</v>
      </c>
      <c r="D143" s="279" t="s">
        <v>177</v>
      </c>
      <c r="E143" s="280" t="s">
        <v>2907</v>
      </c>
      <c r="F143" s="281" t="s">
        <v>2831</v>
      </c>
      <c r="G143" s="282" t="s">
        <v>804</v>
      </c>
      <c r="H143" s="283">
        <v>24</v>
      </c>
      <c r="I143" s="284"/>
      <c r="J143" s="285">
        <f>ROUND(I143*H143,2)</f>
        <v>0</v>
      </c>
      <c r="K143" s="281" t="s">
        <v>21</v>
      </c>
      <c r="L143" s="286"/>
      <c r="M143" s="287" t="s">
        <v>21</v>
      </c>
      <c r="N143" s="288" t="s">
        <v>43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2609</v>
      </c>
      <c r="AT143" s="24" t="s">
        <v>177</v>
      </c>
      <c r="AU143" s="24" t="s">
        <v>80</v>
      </c>
      <c r="AY143" s="24" t="s">
        <v>152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80</v>
      </c>
      <c r="BK143" s="232">
        <f>ROUND(I143*H143,2)</f>
        <v>0</v>
      </c>
      <c r="BL143" s="24" t="s">
        <v>412</v>
      </c>
      <c r="BM143" s="24" t="s">
        <v>2908</v>
      </c>
    </row>
    <row r="144" spans="2:65" s="1" customFormat="1" ht="16.5" customHeight="1">
      <c r="B144" s="46"/>
      <c r="C144" s="221" t="s">
        <v>569</v>
      </c>
      <c r="D144" s="221" t="s">
        <v>155</v>
      </c>
      <c r="E144" s="222" t="s">
        <v>2909</v>
      </c>
      <c r="F144" s="223" t="s">
        <v>2910</v>
      </c>
      <c r="G144" s="224" t="s">
        <v>804</v>
      </c>
      <c r="H144" s="225">
        <v>3</v>
      </c>
      <c r="I144" s="226"/>
      <c r="J144" s="227">
        <f>ROUND(I144*H144,2)</f>
        <v>0</v>
      </c>
      <c r="K144" s="223" t="s">
        <v>21</v>
      </c>
      <c r="L144" s="72"/>
      <c r="M144" s="228" t="s">
        <v>21</v>
      </c>
      <c r="N144" s="229" t="s">
        <v>43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412</v>
      </c>
      <c r="AT144" s="24" t="s">
        <v>155</v>
      </c>
      <c r="AU144" s="24" t="s">
        <v>80</v>
      </c>
      <c r="AY144" s="24" t="s">
        <v>152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80</v>
      </c>
      <c r="BK144" s="232">
        <f>ROUND(I144*H144,2)</f>
        <v>0</v>
      </c>
      <c r="BL144" s="24" t="s">
        <v>412</v>
      </c>
      <c r="BM144" s="24" t="s">
        <v>2911</v>
      </c>
    </row>
    <row r="145" spans="2:65" s="1" customFormat="1" ht="16.5" customHeight="1">
      <c r="B145" s="46"/>
      <c r="C145" s="279" t="s">
        <v>575</v>
      </c>
      <c r="D145" s="279" t="s">
        <v>177</v>
      </c>
      <c r="E145" s="280" t="s">
        <v>2912</v>
      </c>
      <c r="F145" s="281" t="s">
        <v>2913</v>
      </c>
      <c r="G145" s="282" t="s">
        <v>804</v>
      </c>
      <c r="H145" s="283">
        <v>3</v>
      </c>
      <c r="I145" s="284"/>
      <c r="J145" s="285">
        <f>ROUND(I145*H145,2)</f>
        <v>0</v>
      </c>
      <c r="K145" s="281" t="s">
        <v>21</v>
      </c>
      <c r="L145" s="286"/>
      <c r="M145" s="287" t="s">
        <v>21</v>
      </c>
      <c r="N145" s="288" t="s">
        <v>43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2609</v>
      </c>
      <c r="AT145" s="24" t="s">
        <v>177</v>
      </c>
      <c r="AU145" s="24" t="s">
        <v>80</v>
      </c>
      <c r="AY145" s="24" t="s">
        <v>152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80</v>
      </c>
      <c r="BK145" s="232">
        <f>ROUND(I145*H145,2)</f>
        <v>0</v>
      </c>
      <c r="BL145" s="24" t="s">
        <v>412</v>
      </c>
      <c r="BM145" s="24" t="s">
        <v>2914</v>
      </c>
    </row>
    <row r="146" spans="2:65" s="1" customFormat="1" ht="16.5" customHeight="1">
      <c r="B146" s="46"/>
      <c r="C146" s="221" t="s">
        <v>581</v>
      </c>
      <c r="D146" s="221" t="s">
        <v>155</v>
      </c>
      <c r="E146" s="222" t="s">
        <v>2915</v>
      </c>
      <c r="F146" s="223" t="s">
        <v>2834</v>
      </c>
      <c r="G146" s="224" t="s">
        <v>804</v>
      </c>
      <c r="H146" s="225">
        <v>4</v>
      </c>
      <c r="I146" s="226"/>
      <c r="J146" s="227">
        <f>ROUND(I146*H146,2)</f>
        <v>0</v>
      </c>
      <c r="K146" s="223" t="s">
        <v>21</v>
      </c>
      <c r="L146" s="72"/>
      <c r="M146" s="228" t="s">
        <v>21</v>
      </c>
      <c r="N146" s="229" t="s">
        <v>43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412</v>
      </c>
      <c r="AT146" s="24" t="s">
        <v>155</v>
      </c>
      <c r="AU146" s="24" t="s">
        <v>80</v>
      </c>
      <c r="AY146" s="24" t="s">
        <v>152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80</v>
      </c>
      <c r="BK146" s="232">
        <f>ROUND(I146*H146,2)</f>
        <v>0</v>
      </c>
      <c r="BL146" s="24" t="s">
        <v>412</v>
      </c>
      <c r="BM146" s="24" t="s">
        <v>2916</v>
      </c>
    </row>
    <row r="147" spans="2:65" s="1" customFormat="1" ht="16.5" customHeight="1">
      <c r="B147" s="46"/>
      <c r="C147" s="279" t="s">
        <v>587</v>
      </c>
      <c r="D147" s="279" t="s">
        <v>177</v>
      </c>
      <c r="E147" s="280" t="s">
        <v>2917</v>
      </c>
      <c r="F147" s="281" t="s">
        <v>2837</v>
      </c>
      <c r="G147" s="282" t="s">
        <v>804</v>
      </c>
      <c r="H147" s="283">
        <v>4</v>
      </c>
      <c r="I147" s="284"/>
      <c r="J147" s="285">
        <f>ROUND(I147*H147,2)</f>
        <v>0</v>
      </c>
      <c r="K147" s="281" t="s">
        <v>21</v>
      </c>
      <c r="L147" s="286"/>
      <c r="M147" s="287" t="s">
        <v>21</v>
      </c>
      <c r="N147" s="288" t="s">
        <v>43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2609</v>
      </c>
      <c r="AT147" s="24" t="s">
        <v>177</v>
      </c>
      <c r="AU147" s="24" t="s">
        <v>80</v>
      </c>
      <c r="AY147" s="24" t="s">
        <v>152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80</v>
      </c>
      <c r="BK147" s="232">
        <f>ROUND(I147*H147,2)</f>
        <v>0</v>
      </c>
      <c r="BL147" s="24" t="s">
        <v>412</v>
      </c>
      <c r="BM147" s="24" t="s">
        <v>2918</v>
      </c>
    </row>
    <row r="148" spans="2:65" s="1" customFormat="1" ht="16.5" customHeight="1">
      <c r="B148" s="46"/>
      <c r="C148" s="221" t="s">
        <v>593</v>
      </c>
      <c r="D148" s="221" t="s">
        <v>155</v>
      </c>
      <c r="E148" s="222" t="s">
        <v>2919</v>
      </c>
      <c r="F148" s="223" t="s">
        <v>2920</v>
      </c>
      <c r="G148" s="224" t="s">
        <v>804</v>
      </c>
      <c r="H148" s="225">
        <v>3</v>
      </c>
      <c r="I148" s="226"/>
      <c r="J148" s="227">
        <f>ROUND(I148*H148,2)</f>
        <v>0</v>
      </c>
      <c r="K148" s="223" t="s">
        <v>21</v>
      </c>
      <c r="L148" s="72"/>
      <c r="M148" s="228" t="s">
        <v>21</v>
      </c>
      <c r="N148" s="229" t="s">
        <v>43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412</v>
      </c>
      <c r="AT148" s="24" t="s">
        <v>155</v>
      </c>
      <c r="AU148" s="24" t="s">
        <v>80</v>
      </c>
      <c r="AY148" s="24" t="s">
        <v>152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80</v>
      </c>
      <c r="BK148" s="232">
        <f>ROUND(I148*H148,2)</f>
        <v>0</v>
      </c>
      <c r="BL148" s="24" t="s">
        <v>412</v>
      </c>
      <c r="BM148" s="24" t="s">
        <v>2921</v>
      </c>
    </row>
    <row r="149" spans="2:65" s="1" customFormat="1" ht="16.5" customHeight="1">
      <c r="B149" s="46"/>
      <c r="C149" s="279" t="s">
        <v>624</v>
      </c>
      <c r="D149" s="279" t="s">
        <v>177</v>
      </c>
      <c r="E149" s="280" t="s">
        <v>2922</v>
      </c>
      <c r="F149" s="281" t="s">
        <v>2923</v>
      </c>
      <c r="G149" s="282" t="s">
        <v>804</v>
      </c>
      <c r="H149" s="283">
        <v>3</v>
      </c>
      <c r="I149" s="284"/>
      <c r="J149" s="285">
        <f>ROUND(I149*H149,2)</f>
        <v>0</v>
      </c>
      <c r="K149" s="281" t="s">
        <v>21</v>
      </c>
      <c r="L149" s="286"/>
      <c r="M149" s="287" t="s">
        <v>21</v>
      </c>
      <c r="N149" s="288" t="s">
        <v>43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2609</v>
      </c>
      <c r="AT149" s="24" t="s">
        <v>177</v>
      </c>
      <c r="AU149" s="24" t="s">
        <v>80</v>
      </c>
      <c r="AY149" s="24" t="s">
        <v>152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80</v>
      </c>
      <c r="BK149" s="232">
        <f>ROUND(I149*H149,2)</f>
        <v>0</v>
      </c>
      <c r="BL149" s="24" t="s">
        <v>412</v>
      </c>
      <c r="BM149" s="24" t="s">
        <v>2924</v>
      </c>
    </row>
    <row r="150" spans="2:65" s="1" customFormat="1" ht="16.5" customHeight="1">
      <c r="B150" s="46"/>
      <c r="C150" s="221" t="s">
        <v>632</v>
      </c>
      <c r="D150" s="221" t="s">
        <v>155</v>
      </c>
      <c r="E150" s="222" t="s">
        <v>2925</v>
      </c>
      <c r="F150" s="223" t="s">
        <v>2810</v>
      </c>
      <c r="G150" s="224" t="s">
        <v>804</v>
      </c>
      <c r="H150" s="225">
        <v>13</v>
      </c>
      <c r="I150" s="226"/>
      <c r="J150" s="227">
        <f>ROUND(I150*H150,2)</f>
        <v>0</v>
      </c>
      <c r="K150" s="223" t="s">
        <v>21</v>
      </c>
      <c r="L150" s="72"/>
      <c r="M150" s="228" t="s">
        <v>21</v>
      </c>
      <c r="N150" s="229" t="s">
        <v>43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412</v>
      </c>
      <c r="AT150" s="24" t="s">
        <v>155</v>
      </c>
      <c r="AU150" s="24" t="s">
        <v>80</v>
      </c>
      <c r="AY150" s="24" t="s">
        <v>152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80</v>
      </c>
      <c r="BK150" s="232">
        <f>ROUND(I150*H150,2)</f>
        <v>0</v>
      </c>
      <c r="BL150" s="24" t="s">
        <v>412</v>
      </c>
      <c r="BM150" s="24" t="s">
        <v>2926</v>
      </c>
    </row>
    <row r="151" spans="2:65" s="1" customFormat="1" ht="16.5" customHeight="1">
      <c r="B151" s="46"/>
      <c r="C151" s="279" t="s">
        <v>637</v>
      </c>
      <c r="D151" s="279" t="s">
        <v>177</v>
      </c>
      <c r="E151" s="280" t="s">
        <v>2927</v>
      </c>
      <c r="F151" s="281" t="s">
        <v>2813</v>
      </c>
      <c r="G151" s="282" t="s">
        <v>804</v>
      </c>
      <c r="H151" s="283">
        <v>13</v>
      </c>
      <c r="I151" s="284"/>
      <c r="J151" s="285">
        <f>ROUND(I151*H151,2)</f>
        <v>0</v>
      </c>
      <c r="K151" s="281" t="s">
        <v>21</v>
      </c>
      <c r="L151" s="286"/>
      <c r="M151" s="287" t="s">
        <v>21</v>
      </c>
      <c r="N151" s="288" t="s">
        <v>43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2609</v>
      </c>
      <c r="AT151" s="24" t="s">
        <v>177</v>
      </c>
      <c r="AU151" s="24" t="s">
        <v>80</v>
      </c>
      <c r="AY151" s="24" t="s">
        <v>152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80</v>
      </c>
      <c r="BK151" s="232">
        <f>ROUND(I151*H151,2)</f>
        <v>0</v>
      </c>
      <c r="BL151" s="24" t="s">
        <v>412</v>
      </c>
      <c r="BM151" s="24" t="s">
        <v>2928</v>
      </c>
    </row>
    <row r="152" spans="2:65" s="1" customFormat="1" ht="16.5" customHeight="1">
      <c r="B152" s="46"/>
      <c r="C152" s="221" t="s">
        <v>642</v>
      </c>
      <c r="D152" s="221" t="s">
        <v>155</v>
      </c>
      <c r="E152" s="222" t="s">
        <v>2929</v>
      </c>
      <c r="F152" s="223" t="s">
        <v>2930</v>
      </c>
      <c r="G152" s="224" t="s">
        <v>804</v>
      </c>
      <c r="H152" s="225">
        <v>1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43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412</v>
      </c>
      <c r="AT152" s="24" t="s">
        <v>155</v>
      </c>
      <c r="AU152" s="24" t="s">
        <v>80</v>
      </c>
      <c r="AY152" s="24" t="s">
        <v>152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80</v>
      </c>
      <c r="BK152" s="232">
        <f>ROUND(I152*H152,2)</f>
        <v>0</v>
      </c>
      <c r="BL152" s="24" t="s">
        <v>412</v>
      </c>
      <c r="BM152" s="24" t="s">
        <v>2931</v>
      </c>
    </row>
    <row r="153" spans="2:65" s="1" customFormat="1" ht="16.5" customHeight="1">
      <c r="B153" s="46"/>
      <c r="C153" s="279" t="s">
        <v>648</v>
      </c>
      <c r="D153" s="279" t="s">
        <v>177</v>
      </c>
      <c r="E153" s="280" t="s">
        <v>2932</v>
      </c>
      <c r="F153" s="281" t="s">
        <v>2933</v>
      </c>
      <c r="G153" s="282" t="s">
        <v>804</v>
      </c>
      <c r="H153" s="283">
        <v>1</v>
      </c>
      <c r="I153" s="284"/>
      <c r="J153" s="285">
        <f>ROUND(I153*H153,2)</f>
        <v>0</v>
      </c>
      <c r="K153" s="281" t="s">
        <v>21</v>
      </c>
      <c r="L153" s="286"/>
      <c r="M153" s="287" t="s">
        <v>21</v>
      </c>
      <c r="N153" s="288" t="s">
        <v>43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2609</v>
      </c>
      <c r="AT153" s="24" t="s">
        <v>177</v>
      </c>
      <c r="AU153" s="24" t="s">
        <v>80</v>
      </c>
      <c r="AY153" s="24" t="s">
        <v>152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80</v>
      </c>
      <c r="BK153" s="232">
        <f>ROUND(I153*H153,2)</f>
        <v>0</v>
      </c>
      <c r="BL153" s="24" t="s">
        <v>412</v>
      </c>
      <c r="BM153" s="24" t="s">
        <v>2934</v>
      </c>
    </row>
    <row r="154" spans="2:63" s="10" customFormat="1" ht="37.4" customHeight="1">
      <c r="B154" s="205"/>
      <c r="C154" s="206"/>
      <c r="D154" s="207" t="s">
        <v>71</v>
      </c>
      <c r="E154" s="208" t="s">
        <v>2935</v>
      </c>
      <c r="F154" s="208" t="s">
        <v>2936</v>
      </c>
      <c r="G154" s="206"/>
      <c r="H154" s="206"/>
      <c r="I154" s="209"/>
      <c r="J154" s="210">
        <f>BK154</f>
        <v>0</v>
      </c>
      <c r="K154" s="206"/>
      <c r="L154" s="211"/>
      <c r="M154" s="212"/>
      <c r="N154" s="213"/>
      <c r="O154" s="213"/>
      <c r="P154" s="214">
        <f>SUM(P155:P166)</f>
        <v>0</v>
      </c>
      <c r="Q154" s="213"/>
      <c r="R154" s="214">
        <f>SUM(R155:R166)</f>
        <v>0</v>
      </c>
      <c r="S154" s="213"/>
      <c r="T154" s="215">
        <f>SUM(T155:T166)</f>
        <v>0</v>
      </c>
      <c r="AR154" s="216" t="s">
        <v>153</v>
      </c>
      <c r="AT154" s="217" t="s">
        <v>71</v>
      </c>
      <c r="AU154" s="217" t="s">
        <v>72</v>
      </c>
      <c r="AY154" s="216" t="s">
        <v>152</v>
      </c>
      <c r="BK154" s="218">
        <f>SUM(BK155:BK166)</f>
        <v>0</v>
      </c>
    </row>
    <row r="155" spans="2:65" s="1" customFormat="1" ht="25.5" customHeight="1">
      <c r="B155" s="46"/>
      <c r="C155" s="221" t="s">
        <v>263</v>
      </c>
      <c r="D155" s="221" t="s">
        <v>155</v>
      </c>
      <c r="E155" s="222" t="s">
        <v>2937</v>
      </c>
      <c r="F155" s="223" t="s">
        <v>2938</v>
      </c>
      <c r="G155" s="224" t="s">
        <v>804</v>
      </c>
      <c r="H155" s="225">
        <v>123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43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412</v>
      </c>
      <c r="AT155" s="24" t="s">
        <v>155</v>
      </c>
      <c r="AU155" s="24" t="s">
        <v>80</v>
      </c>
      <c r="AY155" s="24" t="s">
        <v>152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80</v>
      </c>
      <c r="BK155" s="232">
        <f>ROUND(I155*H155,2)</f>
        <v>0</v>
      </c>
      <c r="BL155" s="24" t="s">
        <v>412</v>
      </c>
      <c r="BM155" s="24" t="s">
        <v>2939</v>
      </c>
    </row>
    <row r="156" spans="2:65" s="1" customFormat="1" ht="25.5" customHeight="1">
      <c r="B156" s="46"/>
      <c r="C156" s="279" t="s">
        <v>366</v>
      </c>
      <c r="D156" s="279" t="s">
        <v>177</v>
      </c>
      <c r="E156" s="280" t="s">
        <v>2940</v>
      </c>
      <c r="F156" s="281" t="s">
        <v>2941</v>
      </c>
      <c r="G156" s="282" t="s">
        <v>804</v>
      </c>
      <c r="H156" s="283">
        <v>123</v>
      </c>
      <c r="I156" s="284"/>
      <c r="J156" s="285">
        <f>ROUND(I156*H156,2)</f>
        <v>0</v>
      </c>
      <c r="K156" s="281" t="s">
        <v>21</v>
      </c>
      <c r="L156" s="286"/>
      <c r="M156" s="287" t="s">
        <v>21</v>
      </c>
      <c r="N156" s="288" t="s">
        <v>43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2609</v>
      </c>
      <c r="AT156" s="24" t="s">
        <v>177</v>
      </c>
      <c r="AU156" s="24" t="s">
        <v>80</v>
      </c>
      <c r="AY156" s="24" t="s">
        <v>152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80</v>
      </c>
      <c r="BK156" s="232">
        <f>ROUND(I156*H156,2)</f>
        <v>0</v>
      </c>
      <c r="BL156" s="24" t="s">
        <v>412</v>
      </c>
      <c r="BM156" s="24" t="s">
        <v>2942</v>
      </c>
    </row>
    <row r="157" spans="2:65" s="1" customFormat="1" ht="25.5" customHeight="1">
      <c r="B157" s="46"/>
      <c r="C157" s="221" t="s">
        <v>386</v>
      </c>
      <c r="D157" s="221" t="s">
        <v>155</v>
      </c>
      <c r="E157" s="222" t="s">
        <v>2943</v>
      </c>
      <c r="F157" s="223" t="s">
        <v>2944</v>
      </c>
      <c r="G157" s="224" t="s">
        <v>804</v>
      </c>
      <c r="H157" s="225">
        <v>20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43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412</v>
      </c>
      <c r="AT157" s="24" t="s">
        <v>155</v>
      </c>
      <c r="AU157" s="24" t="s">
        <v>80</v>
      </c>
      <c r="AY157" s="24" t="s">
        <v>152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80</v>
      </c>
      <c r="BK157" s="232">
        <f>ROUND(I157*H157,2)</f>
        <v>0</v>
      </c>
      <c r="BL157" s="24" t="s">
        <v>412</v>
      </c>
      <c r="BM157" s="24" t="s">
        <v>2945</v>
      </c>
    </row>
    <row r="158" spans="2:65" s="1" customFormat="1" ht="25.5" customHeight="1">
      <c r="B158" s="46"/>
      <c r="C158" s="279" t="s">
        <v>412</v>
      </c>
      <c r="D158" s="279" t="s">
        <v>177</v>
      </c>
      <c r="E158" s="280" t="s">
        <v>2946</v>
      </c>
      <c r="F158" s="281" t="s">
        <v>2947</v>
      </c>
      <c r="G158" s="282" t="s">
        <v>804</v>
      </c>
      <c r="H158" s="283">
        <v>20</v>
      </c>
      <c r="I158" s="284"/>
      <c r="J158" s="285">
        <f>ROUND(I158*H158,2)</f>
        <v>0</v>
      </c>
      <c r="K158" s="281" t="s">
        <v>21</v>
      </c>
      <c r="L158" s="286"/>
      <c r="M158" s="287" t="s">
        <v>21</v>
      </c>
      <c r="N158" s="288" t="s">
        <v>43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2609</v>
      </c>
      <c r="AT158" s="24" t="s">
        <v>177</v>
      </c>
      <c r="AU158" s="24" t="s">
        <v>80</v>
      </c>
      <c r="AY158" s="24" t="s">
        <v>152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80</v>
      </c>
      <c r="BK158" s="232">
        <f>ROUND(I158*H158,2)</f>
        <v>0</v>
      </c>
      <c r="BL158" s="24" t="s">
        <v>412</v>
      </c>
      <c r="BM158" s="24" t="s">
        <v>2948</v>
      </c>
    </row>
    <row r="159" spans="2:65" s="1" customFormat="1" ht="25.5" customHeight="1">
      <c r="B159" s="46"/>
      <c r="C159" s="221" t="s">
        <v>680</v>
      </c>
      <c r="D159" s="221" t="s">
        <v>155</v>
      </c>
      <c r="E159" s="222" t="s">
        <v>2949</v>
      </c>
      <c r="F159" s="223" t="s">
        <v>2950</v>
      </c>
      <c r="G159" s="224" t="s">
        <v>804</v>
      </c>
      <c r="H159" s="225">
        <v>4</v>
      </c>
      <c r="I159" s="226"/>
      <c r="J159" s="227">
        <f>ROUND(I159*H159,2)</f>
        <v>0</v>
      </c>
      <c r="K159" s="223" t="s">
        <v>21</v>
      </c>
      <c r="L159" s="72"/>
      <c r="M159" s="228" t="s">
        <v>21</v>
      </c>
      <c r="N159" s="229" t="s">
        <v>43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412</v>
      </c>
      <c r="AT159" s="24" t="s">
        <v>155</v>
      </c>
      <c r="AU159" s="24" t="s">
        <v>80</v>
      </c>
      <c r="AY159" s="24" t="s">
        <v>152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80</v>
      </c>
      <c r="BK159" s="232">
        <f>ROUND(I159*H159,2)</f>
        <v>0</v>
      </c>
      <c r="BL159" s="24" t="s">
        <v>412</v>
      </c>
      <c r="BM159" s="24" t="s">
        <v>2951</v>
      </c>
    </row>
    <row r="160" spans="2:65" s="1" customFormat="1" ht="25.5" customHeight="1">
      <c r="B160" s="46"/>
      <c r="C160" s="279" t="s">
        <v>685</v>
      </c>
      <c r="D160" s="279" t="s">
        <v>177</v>
      </c>
      <c r="E160" s="280" t="s">
        <v>2952</v>
      </c>
      <c r="F160" s="281" t="s">
        <v>2953</v>
      </c>
      <c r="G160" s="282" t="s">
        <v>804</v>
      </c>
      <c r="H160" s="283">
        <v>4</v>
      </c>
      <c r="I160" s="284"/>
      <c r="J160" s="285">
        <f>ROUND(I160*H160,2)</f>
        <v>0</v>
      </c>
      <c r="K160" s="281" t="s">
        <v>21</v>
      </c>
      <c r="L160" s="286"/>
      <c r="M160" s="287" t="s">
        <v>21</v>
      </c>
      <c r="N160" s="288" t="s">
        <v>43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2609</v>
      </c>
      <c r="AT160" s="24" t="s">
        <v>177</v>
      </c>
      <c r="AU160" s="24" t="s">
        <v>80</v>
      </c>
      <c r="AY160" s="24" t="s">
        <v>152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80</v>
      </c>
      <c r="BK160" s="232">
        <f>ROUND(I160*H160,2)</f>
        <v>0</v>
      </c>
      <c r="BL160" s="24" t="s">
        <v>412</v>
      </c>
      <c r="BM160" s="24" t="s">
        <v>2954</v>
      </c>
    </row>
    <row r="161" spans="2:65" s="1" customFormat="1" ht="16.5" customHeight="1">
      <c r="B161" s="46"/>
      <c r="C161" s="221" t="s">
        <v>690</v>
      </c>
      <c r="D161" s="221" t="s">
        <v>155</v>
      </c>
      <c r="E161" s="222" t="s">
        <v>2955</v>
      </c>
      <c r="F161" s="223" t="s">
        <v>2956</v>
      </c>
      <c r="G161" s="224" t="s">
        <v>804</v>
      </c>
      <c r="H161" s="225">
        <v>11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43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412</v>
      </c>
      <c r="AT161" s="24" t="s">
        <v>155</v>
      </c>
      <c r="AU161" s="24" t="s">
        <v>80</v>
      </c>
      <c r="AY161" s="24" t="s">
        <v>152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80</v>
      </c>
      <c r="BK161" s="232">
        <f>ROUND(I161*H161,2)</f>
        <v>0</v>
      </c>
      <c r="BL161" s="24" t="s">
        <v>412</v>
      </c>
      <c r="BM161" s="24" t="s">
        <v>2957</v>
      </c>
    </row>
    <row r="162" spans="2:65" s="1" customFormat="1" ht="16.5" customHeight="1">
      <c r="B162" s="46"/>
      <c r="C162" s="279" t="s">
        <v>695</v>
      </c>
      <c r="D162" s="279" t="s">
        <v>177</v>
      </c>
      <c r="E162" s="280" t="s">
        <v>2958</v>
      </c>
      <c r="F162" s="281" t="s">
        <v>2959</v>
      </c>
      <c r="G162" s="282" t="s">
        <v>804</v>
      </c>
      <c r="H162" s="283">
        <v>11</v>
      </c>
      <c r="I162" s="284"/>
      <c r="J162" s="285">
        <f>ROUND(I162*H162,2)</f>
        <v>0</v>
      </c>
      <c r="K162" s="281" t="s">
        <v>21</v>
      </c>
      <c r="L162" s="286"/>
      <c r="M162" s="287" t="s">
        <v>21</v>
      </c>
      <c r="N162" s="288" t="s">
        <v>43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2609</v>
      </c>
      <c r="AT162" s="24" t="s">
        <v>177</v>
      </c>
      <c r="AU162" s="24" t="s">
        <v>80</v>
      </c>
      <c r="AY162" s="24" t="s">
        <v>152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80</v>
      </c>
      <c r="BK162" s="232">
        <f>ROUND(I162*H162,2)</f>
        <v>0</v>
      </c>
      <c r="BL162" s="24" t="s">
        <v>412</v>
      </c>
      <c r="BM162" s="24" t="s">
        <v>2960</v>
      </c>
    </row>
    <row r="163" spans="2:65" s="1" customFormat="1" ht="16.5" customHeight="1">
      <c r="B163" s="46"/>
      <c r="C163" s="221" t="s">
        <v>707</v>
      </c>
      <c r="D163" s="221" t="s">
        <v>155</v>
      </c>
      <c r="E163" s="222" t="s">
        <v>2961</v>
      </c>
      <c r="F163" s="223" t="s">
        <v>2962</v>
      </c>
      <c r="G163" s="224" t="s">
        <v>804</v>
      </c>
      <c r="H163" s="225">
        <v>2</v>
      </c>
      <c r="I163" s="226"/>
      <c r="J163" s="227">
        <f>ROUND(I163*H163,2)</f>
        <v>0</v>
      </c>
      <c r="K163" s="223" t="s">
        <v>21</v>
      </c>
      <c r="L163" s="72"/>
      <c r="M163" s="228" t="s">
        <v>21</v>
      </c>
      <c r="N163" s="229" t="s">
        <v>43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412</v>
      </c>
      <c r="AT163" s="24" t="s">
        <v>155</v>
      </c>
      <c r="AU163" s="24" t="s">
        <v>80</v>
      </c>
      <c r="AY163" s="24" t="s">
        <v>152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80</v>
      </c>
      <c r="BK163" s="232">
        <f>ROUND(I163*H163,2)</f>
        <v>0</v>
      </c>
      <c r="BL163" s="24" t="s">
        <v>412</v>
      </c>
      <c r="BM163" s="24" t="s">
        <v>2963</v>
      </c>
    </row>
    <row r="164" spans="2:65" s="1" customFormat="1" ht="16.5" customHeight="1">
      <c r="B164" s="46"/>
      <c r="C164" s="279" t="s">
        <v>712</v>
      </c>
      <c r="D164" s="279" t="s">
        <v>177</v>
      </c>
      <c r="E164" s="280" t="s">
        <v>2964</v>
      </c>
      <c r="F164" s="281" t="s">
        <v>2965</v>
      </c>
      <c r="G164" s="282" t="s">
        <v>804</v>
      </c>
      <c r="H164" s="283">
        <v>2</v>
      </c>
      <c r="I164" s="284"/>
      <c r="J164" s="285">
        <f>ROUND(I164*H164,2)</f>
        <v>0</v>
      </c>
      <c r="K164" s="281" t="s">
        <v>21</v>
      </c>
      <c r="L164" s="286"/>
      <c r="M164" s="287" t="s">
        <v>21</v>
      </c>
      <c r="N164" s="288" t="s">
        <v>43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2609</v>
      </c>
      <c r="AT164" s="24" t="s">
        <v>177</v>
      </c>
      <c r="AU164" s="24" t="s">
        <v>80</v>
      </c>
      <c r="AY164" s="24" t="s">
        <v>152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80</v>
      </c>
      <c r="BK164" s="232">
        <f>ROUND(I164*H164,2)</f>
        <v>0</v>
      </c>
      <c r="BL164" s="24" t="s">
        <v>412</v>
      </c>
      <c r="BM164" s="24" t="s">
        <v>2966</v>
      </c>
    </row>
    <row r="165" spans="2:65" s="1" customFormat="1" ht="16.5" customHeight="1">
      <c r="B165" s="46"/>
      <c r="C165" s="221" t="s">
        <v>719</v>
      </c>
      <c r="D165" s="221" t="s">
        <v>155</v>
      </c>
      <c r="E165" s="222" t="s">
        <v>2967</v>
      </c>
      <c r="F165" s="223" t="s">
        <v>2968</v>
      </c>
      <c r="G165" s="224" t="s">
        <v>804</v>
      </c>
      <c r="H165" s="225">
        <v>54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43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412</v>
      </c>
      <c r="AT165" s="24" t="s">
        <v>155</v>
      </c>
      <c r="AU165" s="24" t="s">
        <v>80</v>
      </c>
      <c r="AY165" s="24" t="s">
        <v>152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80</v>
      </c>
      <c r="BK165" s="232">
        <f>ROUND(I165*H165,2)</f>
        <v>0</v>
      </c>
      <c r="BL165" s="24" t="s">
        <v>412</v>
      </c>
      <c r="BM165" s="24" t="s">
        <v>2969</v>
      </c>
    </row>
    <row r="166" spans="2:65" s="1" customFormat="1" ht="16.5" customHeight="1">
      <c r="B166" s="46"/>
      <c r="C166" s="279" t="s">
        <v>727</v>
      </c>
      <c r="D166" s="279" t="s">
        <v>177</v>
      </c>
      <c r="E166" s="280" t="s">
        <v>2970</v>
      </c>
      <c r="F166" s="281" t="s">
        <v>2971</v>
      </c>
      <c r="G166" s="282" t="s">
        <v>804</v>
      </c>
      <c r="H166" s="283">
        <v>54</v>
      </c>
      <c r="I166" s="284"/>
      <c r="J166" s="285">
        <f>ROUND(I166*H166,2)</f>
        <v>0</v>
      </c>
      <c r="K166" s="281" t="s">
        <v>21</v>
      </c>
      <c r="L166" s="286"/>
      <c r="M166" s="287" t="s">
        <v>21</v>
      </c>
      <c r="N166" s="288" t="s">
        <v>43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2609</v>
      </c>
      <c r="AT166" s="24" t="s">
        <v>177</v>
      </c>
      <c r="AU166" s="24" t="s">
        <v>80</v>
      </c>
      <c r="AY166" s="24" t="s">
        <v>152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80</v>
      </c>
      <c r="BK166" s="232">
        <f>ROUND(I166*H166,2)</f>
        <v>0</v>
      </c>
      <c r="BL166" s="24" t="s">
        <v>412</v>
      </c>
      <c r="BM166" s="24" t="s">
        <v>2972</v>
      </c>
    </row>
    <row r="167" spans="2:63" s="10" customFormat="1" ht="37.4" customHeight="1">
      <c r="B167" s="205"/>
      <c r="C167" s="206"/>
      <c r="D167" s="207" t="s">
        <v>71</v>
      </c>
      <c r="E167" s="208" t="s">
        <v>2973</v>
      </c>
      <c r="F167" s="208" t="s">
        <v>2974</v>
      </c>
      <c r="G167" s="206"/>
      <c r="H167" s="206"/>
      <c r="I167" s="209"/>
      <c r="J167" s="210">
        <f>BK167</f>
        <v>0</v>
      </c>
      <c r="K167" s="206"/>
      <c r="L167" s="211"/>
      <c r="M167" s="212"/>
      <c r="N167" s="213"/>
      <c r="O167" s="213"/>
      <c r="P167" s="214">
        <f>SUM(P168:P207)</f>
        <v>0</v>
      </c>
      <c r="Q167" s="213"/>
      <c r="R167" s="214">
        <f>SUM(R168:R207)</f>
        <v>0</v>
      </c>
      <c r="S167" s="213"/>
      <c r="T167" s="215">
        <f>SUM(T168:T207)</f>
        <v>0</v>
      </c>
      <c r="AR167" s="216" t="s">
        <v>153</v>
      </c>
      <c r="AT167" s="217" t="s">
        <v>71</v>
      </c>
      <c r="AU167" s="217" t="s">
        <v>72</v>
      </c>
      <c r="AY167" s="216" t="s">
        <v>152</v>
      </c>
      <c r="BK167" s="218">
        <f>SUM(BK168:BK207)</f>
        <v>0</v>
      </c>
    </row>
    <row r="168" spans="2:65" s="1" customFormat="1" ht="16.5" customHeight="1">
      <c r="B168" s="46"/>
      <c r="C168" s="221" t="s">
        <v>732</v>
      </c>
      <c r="D168" s="221" t="s">
        <v>155</v>
      </c>
      <c r="E168" s="222" t="s">
        <v>2975</v>
      </c>
      <c r="F168" s="223" t="s">
        <v>2976</v>
      </c>
      <c r="G168" s="224" t="s">
        <v>804</v>
      </c>
      <c r="H168" s="225">
        <v>19</v>
      </c>
      <c r="I168" s="226"/>
      <c r="J168" s="227">
        <f>ROUND(I168*H168,2)</f>
        <v>0</v>
      </c>
      <c r="K168" s="223" t="s">
        <v>21</v>
      </c>
      <c r="L168" s="72"/>
      <c r="M168" s="228" t="s">
        <v>21</v>
      </c>
      <c r="N168" s="229" t="s">
        <v>43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412</v>
      </c>
      <c r="AT168" s="24" t="s">
        <v>155</v>
      </c>
      <c r="AU168" s="24" t="s">
        <v>80</v>
      </c>
      <c r="AY168" s="24" t="s">
        <v>152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80</v>
      </c>
      <c r="BK168" s="232">
        <f>ROUND(I168*H168,2)</f>
        <v>0</v>
      </c>
      <c r="BL168" s="24" t="s">
        <v>412</v>
      </c>
      <c r="BM168" s="24" t="s">
        <v>2977</v>
      </c>
    </row>
    <row r="169" spans="2:65" s="1" customFormat="1" ht="16.5" customHeight="1">
      <c r="B169" s="46"/>
      <c r="C169" s="279" t="s">
        <v>734</v>
      </c>
      <c r="D169" s="279" t="s">
        <v>177</v>
      </c>
      <c r="E169" s="280" t="s">
        <v>2978</v>
      </c>
      <c r="F169" s="281" t="s">
        <v>2979</v>
      </c>
      <c r="G169" s="282" t="s">
        <v>804</v>
      </c>
      <c r="H169" s="283">
        <v>19</v>
      </c>
      <c r="I169" s="284"/>
      <c r="J169" s="285">
        <f>ROUND(I169*H169,2)</f>
        <v>0</v>
      </c>
      <c r="K169" s="281" t="s">
        <v>21</v>
      </c>
      <c r="L169" s="286"/>
      <c r="M169" s="287" t="s">
        <v>21</v>
      </c>
      <c r="N169" s="288" t="s">
        <v>43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2609</v>
      </c>
      <c r="AT169" s="24" t="s">
        <v>177</v>
      </c>
      <c r="AU169" s="24" t="s">
        <v>80</v>
      </c>
      <c r="AY169" s="24" t="s">
        <v>152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80</v>
      </c>
      <c r="BK169" s="232">
        <f>ROUND(I169*H169,2)</f>
        <v>0</v>
      </c>
      <c r="BL169" s="24" t="s">
        <v>412</v>
      </c>
      <c r="BM169" s="24" t="s">
        <v>2980</v>
      </c>
    </row>
    <row r="170" spans="2:65" s="1" customFormat="1" ht="16.5" customHeight="1">
      <c r="B170" s="46"/>
      <c r="C170" s="221" t="s">
        <v>738</v>
      </c>
      <c r="D170" s="221" t="s">
        <v>155</v>
      </c>
      <c r="E170" s="222" t="s">
        <v>2981</v>
      </c>
      <c r="F170" s="223" t="s">
        <v>2982</v>
      </c>
      <c r="G170" s="224" t="s">
        <v>804</v>
      </c>
      <c r="H170" s="225">
        <v>22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43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412</v>
      </c>
      <c r="AT170" s="24" t="s">
        <v>155</v>
      </c>
      <c r="AU170" s="24" t="s">
        <v>80</v>
      </c>
      <c r="AY170" s="24" t="s">
        <v>152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80</v>
      </c>
      <c r="BK170" s="232">
        <f>ROUND(I170*H170,2)</f>
        <v>0</v>
      </c>
      <c r="BL170" s="24" t="s">
        <v>412</v>
      </c>
      <c r="BM170" s="24" t="s">
        <v>2983</v>
      </c>
    </row>
    <row r="171" spans="2:65" s="1" customFormat="1" ht="16.5" customHeight="1">
      <c r="B171" s="46"/>
      <c r="C171" s="279" t="s">
        <v>744</v>
      </c>
      <c r="D171" s="279" t="s">
        <v>177</v>
      </c>
      <c r="E171" s="280" t="s">
        <v>2984</v>
      </c>
      <c r="F171" s="281" t="s">
        <v>2985</v>
      </c>
      <c r="G171" s="282" t="s">
        <v>804</v>
      </c>
      <c r="H171" s="283">
        <v>22</v>
      </c>
      <c r="I171" s="284"/>
      <c r="J171" s="285">
        <f>ROUND(I171*H171,2)</f>
        <v>0</v>
      </c>
      <c r="K171" s="281" t="s">
        <v>21</v>
      </c>
      <c r="L171" s="286"/>
      <c r="M171" s="287" t="s">
        <v>21</v>
      </c>
      <c r="N171" s="288" t="s">
        <v>43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2609</v>
      </c>
      <c r="AT171" s="24" t="s">
        <v>177</v>
      </c>
      <c r="AU171" s="24" t="s">
        <v>80</v>
      </c>
      <c r="AY171" s="24" t="s">
        <v>152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80</v>
      </c>
      <c r="BK171" s="232">
        <f>ROUND(I171*H171,2)</f>
        <v>0</v>
      </c>
      <c r="BL171" s="24" t="s">
        <v>412</v>
      </c>
      <c r="BM171" s="24" t="s">
        <v>2986</v>
      </c>
    </row>
    <row r="172" spans="2:65" s="1" customFormat="1" ht="16.5" customHeight="1">
      <c r="B172" s="46"/>
      <c r="C172" s="221" t="s">
        <v>749</v>
      </c>
      <c r="D172" s="221" t="s">
        <v>155</v>
      </c>
      <c r="E172" s="222" t="s">
        <v>2987</v>
      </c>
      <c r="F172" s="223" t="s">
        <v>2988</v>
      </c>
      <c r="G172" s="224" t="s">
        <v>804</v>
      </c>
      <c r="H172" s="225">
        <v>11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43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412</v>
      </c>
      <c r="AT172" s="24" t="s">
        <v>155</v>
      </c>
      <c r="AU172" s="24" t="s">
        <v>80</v>
      </c>
      <c r="AY172" s="24" t="s">
        <v>152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80</v>
      </c>
      <c r="BK172" s="232">
        <f>ROUND(I172*H172,2)</f>
        <v>0</v>
      </c>
      <c r="BL172" s="24" t="s">
        <v>412</v>
      </c>
      <c r="BM172" s="24" t="s">
        <v>2989</v>
      </c>
    </row>
    <row r="173" spans="2:65" s="1" customFormat="1" ht="16.5" customHeight="1">
      <c r="B173" s="46"/>
      <c r="C173" s="279" t="s">
        <v>754</v>
      </c>
      <c r="D173" s="279" t="s">
        <v>177</v>
      </c>
      <c r="E173" s="280" t="s">
        <v>2990</v>
      </c>
      <c r="F173" s="281" t="s">
        <v>2991</v>
      </c>
      <c r="G173" s="282" t="s">
        <v>804</v>
      </c>
      <c r="H173" s="283">
        <v>11</v>
      </c>
      <c r="I173" s="284"/>
      <c r="J173" s="285">
        <f>ROUND(I173*H173,2)</f>
        <v>0</v>
      </c>
      <c r="K173" s="281" t="s">
        <v>21</v>
      </c>
      <c r="L173" s="286"/>
      <c r="M173" s="287" t="s">
        <v>21</v>
      </c>
      <c r="N173" s="288" t="s">
        <v>43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2609</v>
      </c>
      <c r="AT173" s="24" t="s">
        <v>177</v>
      </c>
      <c r="AU173" s="24" t="s">
        <v>80</v>
      </c>
      <c r="AY173" s="24" t="s">
        <v>152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80</v>
      </c>
      <c r="BK173" s="232">
        <f>ROUND(I173*H173,2)</f>
        <v>0</v>
      </c>
      <c r="BL173" s="24" t="s">
        <v>412</v>
      </c>
      <c r="BM173" s="24" t="s">
        <v>2992</v>
      </c>
    </row>
    <row r="174" spans="2:65" s="1" customFormat="1" ht="16.5" customHeight="1">
      <c r="B174" s="46"/>
      <c r="C174" s="221" t="s">
        <v>761</v>
      </c>
      <c r="D174" s="221" t="s">
        <v>155</v>
      </c>
      <c r="E174" s="222" t="s">
        <v>2993</v>
      </c>
      <c r="F174" s="223" t="s">
        <v>2994</v>
      </c>
      <c r="G174" s="224" t="s">
        <v>804</v>
      </c>
      <c r="H174" s="225">
        <v>11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43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412</v>
      </c>
      <c r="AT174" s="24" t="s">
        <v>155</v>
      </c>
      <c r="AU174" s="24" t="s">
        <v>80</v>
      </c>
      <c r="AY174" s="24" t="s">
        <v>152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80</v>
      </c>
      <c r="BK174" s="232">
        <f>ROUND(I174*H174,2)</f>
        <v>0</v>
      </c>
      <c r="BL174" s="24" t="s">
        <v>412</v>
      </c>
      <c r="BM174" s="24" t="s">
        <v>2995</v>
      </c>
    </row>
    <row r="175" spans="2:65" s="1" customFormat="1" ht="16.5" customHeight="1">
      <c r="B175" s="46"/>
      <c r="C175" s="279" t="s">
        <v>768</v>
      </c>
      <c r="D175" s="279" t="s">
        <v>177</v>
      </c>
      <c r="E175" s="280" t="s">
        <v>2996</v>
      </c>
      <c r="F175" s="281" t="s">
        <v>2997</v>
      </c>
      <c r="G175" s="282" t="s">
        <v>804</v>
      </c>
      <c r="H175" s="283">
        <v>11</v>
      </c>
      <c r="I175" s="284"/>
      <c r="J175" s="285">
        <f>ROUND(I175*H175,2)</f>
        <v>0</v>
      </c>
      <c r="K175" s="281" t="s">
        <v>21</v>
      </c>
      <c r="L175" s="286"/>
      <c r="M175" s="287" t="s">
        <v>21</v>
      </c>
      <c r="N175" s="288" t="s">
        <v>43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2609</v>
      </c>
      <c r="AT175" s="24" t="s">
        <v>177</v>
      </c>
      <c r="AU175" s="24" t="s">
        <v>80</v>
      </c>
      <c r="AY175" s="24" t="s">
        <v>152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80</v>
      </c>
      <c r="BK175" s="232">
        <f>ROUND(I175*H175,2)</f>
        <v>0</v>
      </c>
      <c r="BL175" s="24" t="s">
        <v>412</v>
      </c>
      <c r="BM175" s="24" t="s">
        <v>2998</v>
      </c>
    </row>
    <row r="176" spans="2:65" s="1" customFormat="1" ht="16.5" customHeight="1">
      <c r="B176" s="46"/>
      <c r="C176" s="221" t="s">
        <v>775</v>
      </c>
      <c r="D176" s="221" t="s">
        <v>155</v>
      </c>
      <c r="E176" s="222" t="s">
        <v>2999</v>
      </c>
      <c r="F176" s="223" t="s">
        <v>3000</v>
      </c>
      <c r="G176" s="224" t="s">
        <v>804</v>
      </c>
      <c r="H176" s="225">
        <v>80</v>
      </c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43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412</v>
      </c>
      <c r="AT176" s="24" t="s">
        <v>155</v>
      </c>
      <c r="AU176" s="24" t="s">
        <v>80</v>
      </c>
      <c r="AY176" s="24" t="s">
        <v>152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80</v>
      </c>
      <c r="BK176" s="232">
        <f>ROUND(I176*H176,2)</f>
        <v>0</v>
      </c>
      <c r="BL176" s="24" t="s">
        <v>412</v>
      </c>
      <c r="BM176" s="24" t="s">
        <v>3001</v>
      </c>
    </row>
    <row r="177" spans="2:65" s="1" customFormat="1" ht="16.5" customHeight="1">
      <c r="B177" s="46"/>
      <c r="C177" s="279" t="s">
        <v>785</v>
      </c>
      <c r="D177" s="279" t="s">
        <v>177</v>
      </c>
      <c r="E177" s="280" t="s">
        <v>3002</v>
      </c>
      <c r="F177" s="281" t="s">
        <v>3003</v>
      </c>
      <c r="G177" s="282" t="s">
        <v>804</v>
      </c>
      <c r="H177" s="283">
        <v>80</v>
      </c>
      <c r="I177" s="284"/>
      <c r="J177" s="285">
        <f>ROUND(I177*H177,2)</f>
        <v>0</v>
      </c>
      <c r="K177" s="281" t="s">
        <v>21</v>
      </c>
      <c r="L177" s="286"/>
      <c r="M177" s="287" t="s">
        <v>21</v>
      </c>
      <c r="N177" s="288" t="s">
        <v>43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2609</v>
      </c>
      <c r="AT177" s="24" t="s">
        <v>177</v>
      </c>
      <c r="AU177" s="24" t="s">
        <v>80</v>
      </c>
      <c r="AY177" s="24" t="s">
        <v>152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80</v>
      </c>
      <c r="BK177" s="232">
        <f>ROUND(I177*H177,2)</f>
        <v>0</v>
      </c>
      <c r="BL177" s="24" t="s">
        <v>412</v>
      </c>
      <c r="BM177" s="24" t="s">
        <v>3004</v>
      </c>
    </row>
    <row r="178" spans="2:65" s="1" customFormat="1" ht="16.5" customHeight="1">
      <c r="B178" s="46"/>
      <c r="C178" s="221" t="s">
        <v>791</v>
      </c>
      <c r="D178" s="221" t="s">
        <v>155</v>
      </c>
      <c r="E178" s="222" t="s">
        <v>3005</v>
      </c>
      <c r="F178" s="223" t="s">
        <v>3006</v>
      </c>
      <c r="G178" s="224" t="s">
        <v>804</v>
      </c>
      <c r="H178" s="225">
        <v>22</v>
      </c>
      <c r="I178" s="226"/>
      <c r="J178" s="227">
        <f>ROUND(I178*H178,2)</f>
        <v>0</v>
      </c>
      <c r="K178" s="223" t="s">
        <v>21</v>
      </c>
      <c r="L178" s="72"/>
      <c r="M178" s="228" t="s">
        <v>21</v>
      </c>
      <c r="N178" s="229" t="s">
        <v>43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412</v>
      </c>
      <c r="AT178" s="24" t="s">
        <v>155</v>
      </c>
      <c r="AU178" s="24" t="s">
        <v>80</v>
      </c>
      <c r="AY178" s="24" t="s">
        <v>152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80</v>
      </c>
      <c r="BK178" s="232">
        <f>ROUND(I178*H178,2)</f>
        <v>0</v>
      </c>
      <c r="BL178" s="24" t="s">
        <v>412</v>
      </c>
      <c r="BM178" s="24" t="s">
        <v>3007</v>
      </c>
    </row>
    <row r="179" spans="2:65" s="1" customFormat="1" ht="16.5" customHeight="1">
      <c r="B179" s="46"/>
      <c r="C179" s="279" t="s">
        <v>795</v>
      </c>
      <c r="D179" s="279" t="s">
        <v>177</v>
      </c>
      <c r="E179" s="280" t="s">
        <v>3008</v>
      </c>
      <c r="F179" s="281" t="s">
        <v>3009</v>
      </c>
      <c r="G179" s="282" t="s">
        <v>804</v>
      </c>
      <c r="H179" s="283">
        <v>22</v>
      </c>
      <c r="I179" s="284"/>
      <c r="J179" s="285">
        <f>ROUND(I179*H179,2)</f>
        <v>0</v>
      </c>
      <c r="K179" s="281" t="s">
        <v>21</v>
      </c>
      <c r="L179" s="286"/>
      <c r="M179" s="287" t="s">
        <v>21</v>
      </c>
      <c r="N179" s="288" t="s">
        <v>43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2609</v>
      </c>
      <c r="AT179" s="24" t="s">
        <v>177</v>
      </c>
      <c r="AU179" s="24" t="s">
        <v>80</v>
      </c>
      <c r="AY179" s="24" t="s">
        <v>152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80</v>
      </c>
      <c r="BK179" s="232">
        <f>ROUND(I179*H179,2)</f>
        <v>0</v>
      </c>
      <c r="BL179" s="24" t="s">
        <v>412</v>
      </c>
      <c r="BM179" s="24" t="s">
        <v>3010</v>
      </c>
    </row>
    <row r="180" spans="2:65" s="1" customFormat="1" ht="16.5" customHeight="1">
      <c r="B180" s="46"/>
      <c r="C180" s="221" t="s">
        <v>801</v>
      </c>
      <c r="D180" s="221" t="s">
        <v>155</v>
      </c>
      <c r="E180" s="222" t="s">
        <v>3011</v>
      </c>
      <c r="F180" s="223" t="s">
        <v>3012</v>
      </c>
      <c r="G180" s="224" t="s">
        <v>804</v>
      </c>
      <c r="H180" s="225">
        <v>2</v>
      </c>
      <c r="I180" s="226"/>
      <c r="J180" s="227">
        <f>ROUND(I180*H180,2)</f>
        <v>0</v>
      </c>
      <c r="K180" s="223" t="s">
        <v>21</v>
      </c>
      <c r="L180" s="72"/>
      <c r="M180" s="228" t="s">
        <v>21</v>
      </c>
      <c r="N180" s="229" t="s">
        <v>43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412</v>
      </c>
      <c r="AT180" s="24" t="s">
        <v>155</v>
      </c>
      <c r="AU180" s="24" t="s">
        <v>80</v>
      </c>
      <c r="AY180" s="24" t="s">
        <v>152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80</v>
      </c>
      <c r="BK180" s="232">
        <f>ROUND(I180*H180,2)</f>
        <v>0</v>
      </c>
      <c r="BL180" s="24" t="s">
        <v>412</v>
      </c>
      <c r="BM180" s="24" t="s">
        <v>3013</v>
      </c>
    </row>
    <row r="181" spans="2:65" s="1" customFormat="1" ht="16.5" customHeight="1">
      <c r="B181" s="46"/>
      <c r="C181" s="279" t="s">
        <v>807</v>
      </c>
      <c r="D181" s="279" t="s">
        <v>177</v>
      </c>
      <c r="E181" s="280" t="s">
        <v>3014</v>
      </c>
      <c r="F181" s="281" t="s">
        <v>3015</v>
      </c>
      <c r="G181" s="282" t="s">
        <v>804</v>
      </c>
      <c r="H181" s="283">
        <v>2</v>
      </c>
      <c r="I181" s="284"/>
      <c r="J181" s="285">
        <f>ROUND(I181*H181,2)</f>
        <v>0</v>
      </c>
      <c r="K181" s="281" t="s">
        <v>21</v>
      </c>
      <c r="L181" s="286"/>
      <c r="M181" s="287" t="s">
        <v>21</v>
      </c>
      <c r="N181" s="288" t="s">
        <v>43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2609</v>
      </c>
      <c r="AT181" s="24" t="s">
        <v>177</v>
      </c>
      <c r="AU181" s="24" t="s">
        <v>80</v>
      </c>
      <c r="AY181" s="24" t="s">
        <v>152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80</v>
      </c>
      <c r="BK181" s="232">
        <f>ROUND(I181*H181,2)</f>
        <v>0</v>
      </c>
      <c r="BL181" s="24" t="s">
        <v>412</v>
      </c>
      <c r="BM181" s="24" t="s">
        <v>3016</v>
      </c>
    </row>
    <row r="182" spans="2:65" s="1" customFormat="1" ht="16.5" customHeight="1">
      <c r="B182" s="46"/>
      <c r="C182" s="221" t="s">
        <v>811</v>
      </c>
      <c r="D182" s="221" t="s">
        <v>155</v>
      </c>
      <c r="E182" s="222" t="s">
        <v>3017</v>
      </c>
      <c r="F182" s="223" t="s">
        <v>3018</v>
      </c>
      <c r="G182" s="224" t="s">
        <v>242</v>
      </c>
      <c r="H182" s="225">
        <v>200</v>
      </c>
      <c r="I182" s="226"/>
      <c r="J182" s="227">
        <f>ROUND(I182*H182,2)</f>
        <v>0</v>
      </c>
      <c r="K182" s="223" t="s">
        <v>21</v>
      </c>
      <c r="L182" s="72"/>
      <c r="M182" s="228" t="s">
        <v>21</v>
      </c>
      <c r="N182" s="229" t="s">
        <v>43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412</v>
      </c>
      <c r="AT182" s="24" t="s">
        <v>155</v>
      </c>
      <c r="AU182" s="24" t="s">
        <v>80</v>
      </c>
      <c r="AY182" s="24" t="s">
        <v>152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80</v>
      </c>
      <c r="BK182" s="232">
        <f>ROUND(I182*H182,2)</f>
        <v>0</v>
      </c>
      <c r="BL182" s="24" t="s">
        <v>412</v>
      </c>
      <c r="BM182" s="24" t="s">
        <v>3019</v>
      </c>
    </row>
    <row r="183" spans="2:65" s="1" customFormat="1" ht="16.5" customHeight="1">
      <c r="B183" s="46"/>
      <c r="C183" s="279" t="s">
        <v>815</v>
      </c>
      <c r="D183" s="279" t="s">
        <v>177</v>
      </c>
      <c r="E183" s="280" t="s">
        <v>3020</v>
      </c>
      <c r="F183" s="281" t="s">
        <v>3021</v>
      </c>
      <c r="G183" s="282" t="s">
        <v>242</v>
      </c>
      <c r="H183" s="283">
        <v>200</v>
      </c>
      <c r="I183" s="284"/>
      <c r="J183" s="285">
        <f>ROUND(I183*H183,2)</f>
        <v>0</v>
      </c>
      <c r="K183" s="281" t="s">
        <v>21</v>
      </c>
      <c r="L183" s="286"/>
      <c r="M183" s="287" t="s">
        <v>21</v>
      </c>
      <c r="N183" s="288" t="s">
        <v>43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4" t="s">
        <v>2609</v>
      </c>
      <c r="AT183" s="24" t="s">
        <v>177</v>
      </c>
      <c r="AU183" s="24" t="s">
        <v>80</v>
      </c>
      <c r="AY183" s="24" t="s">
        <v>152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80</v>
      </c>
      <c r="BK183" s="232">
        <f>ROUND(I183*H183,2)</f>
        <v>0</v>
      </c>
      <c r="BL183" s="24" t="s">
        <v>412</v>
      </c>
      <c r="BM183" s="24" t="s">
        <v>3022</v>
      </c>
    </row>
    <row r="184" spans="2:65" s="1" customFormat="1" ht="16.5" customHeight="1">
      <c r="B184" s="46"/>
      <c r="C184" s="221" t="s">
        <v>822</v>
      </c>
      <c r="D184" s="221" t="s">
        <v>155</v>
      </c>
      <c r="E184" s="222" t="s">
        <v>3023</v>
      </c>
      <c r="F184" s="223" t="s">
        <v>3024</v>
      </c>
      <c r="G184" s="224" t="s">
        <v>242</v>
      </c>
      <c r="H184" s="225">
        <v>100</v>
      </c>
      <c r="I184" s="226"/>
      <c r="J184" s="227">
        <f>ROUND(I184*H184,2)</f>
        <v>0</v>
      </c>
      <c r="K184" s="223" t="s">
        <v>21</v>
      </c>
      <c r="L184" s="72"/>
      <c r="M184" s="228" t="s">
        <v>21</v>
      </c>
      <c r="N184" s="229" t="s">
        <v>43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412</v>
      </c>
      <c r="AT184" s="24" t="s">
        <v>155</v>
      </c>
      <c r="AU184" s="24" t="s">
        <v>80</v>
      </c>
      <c r="AY184" s="24" t="s">
        <v>152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80</v>
      </c>
      <c r="BK184" s="232">
        <f>ROUND(I184*H184,2)</f>
        <v>0</v>
      </c>
      <c r="BL184" s="24" t="s">
        <v>412</v>
      </c>
      <c r="BM184" s="24" t="s">
        <v>3025</v>
      </c>
    </row>
    <row r="185" spans="2:65" s="1" customFormat="1" ht="16.5" customHeight="1">
      <c r="B185" s="46"/>
      <c r="C185" s="279" t="s">
        <v>831</v>
      </c>
      <c r="D185" s="279" t="s">
        <v>177</v>
      </c>
      <c r="E185" s="280" t="s">
        <v>3026</v>
      </c>
      <c r="F185" s="281" t="s">
        <v>3027</v>
      </c>
      <c r="G185" s="282" t="s">
        <v>242</v>
      </c>
      <c r="H185" s="283">
        <v>100</v>
      </c>
      <c r="I185" s="284"/>
      <c r="J185" s="285">
        <f>ROUND(I185*H185,2)</f>
        <v>0</v>
      </c>
      <c r="K185" s="281" t="s">
        <v>21</v>
      </c>
      <c r="L185" s="286"/>
      <c r="M185" s="287" t="s">
        <v>21</v>
      </c>
      <c r="N185" s="288" t="s">
        <v>43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2609</v>
      </c>
      <c r="AT185" s="24" t="s">
        <v>177</v>
      </c>
      <c r="AU185" s="24" t="s">
        <v>80</v>
      </c>
      <c r="AY185" s="24" t="s">
        <v>152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80</v>
      </c>
      <c r="BK185" s="232">
        <f>ROUND(I185*H185,2)</f>
        <v>0</v>
      </c>
      <c r="BL185" s="24" t="s">
        <v>412</v>
      </c>
      <c r="BM185" s="24" t="s">
        <v>3028</v>
      </c>
    </row>
    <row r="186" spans="2:65" s="1" customFormat="1" ht="16.5" customHeight="1">
      <c r="B186" s="46"/>
      <c r="C186" s="221" t="s">
        <v>839</v>
      </c>
      <c r="D186" s="221" t="s">
        <v>155</v>
      </c>
      <c r="E186" s="222" t="s">
        <v>3029</v>
      </c>
      <c r="F186" s="223" t="s">
        <v>3030</v>
      </c>
      <c r="G186" s="224" t="s">
        <v>804</v>
      </c>
      <c r="H186" s="225">
        <v>11</v>
      </c>
      <c r="I186" s="226"/>
      <c r="J186" s="227">
        <f>ROUND(I186*H186,2)</f>
        <v>0</v>
      </c>
      <c r="K186" s="223" t="s">
        <v>21</v>
      </c>
      <c r="L186" s="72"/>
      <c r="M186" s="228" t="s">
        <v>21</v>
      </c>
      <c r="N186" s="229" t="s">
        <v>43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412</v>
      </c>
      <c r="AT186" s="24" t="s">
        <v>155</v>
      </c>
      <c r="AU186" s="24" t="s">
        <v>80</v>
      </c>
      <c r="AY186" s="24" t="s">
        <v>152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80</v>
      </c>
      <c r="BK186" s="232">
        <f>ROUND(I186*H186,2)</f>
        <v>0</v>
      </c>
      <c r="BL186" s="24" t="s">
        <v>412</v>
      </c>
      <c r="BM186" s="24" t="s">
        <v>3031</v>
      </c>
    </row>
    <row r="187" spans="2:65" s="1" customFormat="1" ht="16.5" customHeight="1">
      <c r="B187" s="46"/>
      <c r="C187" s="279" t="s">
        <v>845</v>
      </c>
      <c r="D187" s="279" t="s">
        <v>177</v>
      </c>
      <c r="E187" s="280" t="s">
        <v>3032</v>
      </c>
      <c r="F187" s="281" t="s">
        <v>3033</v>
      </c>
      <c r="G187" s="282" t="s">
        <v>804</v>
      </c>
      <c r="H187" s="283">
        <v>11</v>
      </c>
      <c r="I187" s="284"/>
      <c r="J187" s="285">
        <f>ROUND(I187*H187,2)</f>
        <v>0</v>
      </c>
      <c r="K187" s="281" t="s">
        <v>21</v>
      </c>
      <c r="L187" s="286"/>
      <c r="M187" s="287" t="s">
        <v>21</v>
      </c>
      <c r="N187" s="288" t="s">
        <v>43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2609</v>
      </c>
      <c r="AT187" s="24" t="s">
        <v>177</v>
      </c>
      <c r="AU187" s="24" t="s">
        <v>80</v>
      </c>
      <c r="AY187" s="24" t="s">
        <v>152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80</v>
      </c>
      <c r="BK187" s="232">
        <f>ROUND(I187*H187,2)</f>
        <v>0</v>
      </c>
      <c r="BL187" s="24" t="s">
        <v>412</v>
      </c>
      <c r="BM187" s="24" t="s">
        <v>3034</v>
      </c>
    </row>
    <row r="188" spans="2:65" s="1" customFormat="1" ht="25.5" customHeight="1">
      <c r="B188" s="46"/>
      <c r="C188" s="221" t="s">
        <v>850</v>
      </c>
      <c r="D188" s="221" t="s">
        <v>155</v>
      </c>
      <c r="E188" s="222" t="s">
        <v>3035</v>
      </c>
      <c r="F188" s="223" t="s">
        <v>3036</v>
      </c>
      <c r="G188" s="224" t="s">
        <v>804</v>
      </c>
      <c r="H188" s="225">
        <v>2</v>
      </c>
      <c r="I188" s="226"/>
      <c r="J188" s="227">
        <f>ROUND(I188*H188,2)</f>
        <v>0</v>
      </c>
      <c r="K188" s="223" t="s">
        <v>21</v>
      </c>
      <c r="L188" s="72"/>
      <c r="M188" s="228" t="s">
        <v>21</v>
      </c>
      <c r="N188" s="229" t="s">
        <v>43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412</v>
      </c>
      <c r="AT188" s="24" t="s">
        <v>155</v>
      </c>
      <c r="AU188" s="24" t="s">
        <v>80</v>
      </c>
      <c r="AY188" s="24" t="s">
        <v>152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80</v>
      </c>
      <c r="BK188" s="232">
        <f>ROUND(I188*H188,2)</f>
        <v>0</v>
      </c>
      <c r="BL188" s="24" t="s">
        <v>412</v>
      </c>
      <c r="BM188" s="24" t="s">
        <v>3037</v>
      </c>
    </row>
    <row r="189" spans="2:65" s="1" customFormat="1" ht="25.5" customHeight="1">
      <c r="B189" s="46"/>
      <c r="C189" s="279" t="s">
        <v>437</v>
      </c>
      <c r="D189" s="279" t="s">
        <v>177</v>
      </c>
      <c r="E189" s="280" t="s">
        <v>3038</v>
      </c>
      <c r="F189" s="281" t="s">
        <v>3039</v>
      </c>
      <c r="G189" s="282" t="s">
        <v>804</v>
      </c>
      <c r="H189" s="283">
        <v>2</v>
      </c>
      <c r="I189" s="284"/>
      <c r="J189" s="285">
        <f>ROUND(I189*H189,2)</f>
        <v>0</v>
      </c>
      <c r="K189" s="281" t="s">
        <v>21</v>
      </c>
      <c r="L189" s="286"/>
      <c r="M189" s="287" t="s">
        <v>21</v>
      </c>
      <c r="N189" s="288" t="s">
        <v>43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2609</v>
      </c>
      <c r="AT189" s="24" t="s">
        <v>177</v>
      </c>
      <c r="AU189" s="24" t="s">
        <v>80</v>
      </c>
      <c r="AY189" s="24" t="s">
        <v>152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80</v>
      </c>
      <c r="BK189" s="232">
        <f>ROUND(I189*H189,2)</f>
        <v>0</v>
      </c>
      <c r="BL189" s="24" t="s">
        <v>412</v>
      </c>
      <c r="BM189" s="24" t="s">
        <v>3040</v>
      </c>
    </row>
    <row r="190" spans="2:65" s="1" customFormat="1" ht="16.5" customHeight="1">
      <c r="B190" s="46"/>
      <c r="C190" s="221" t="s">
        <v>446</v>
      </c>
      <c r="D190" s="221" t="s">
        <v>155</v>
      </c>
      <c r="E190" s="222" t="s">
        <v>3041</v>
      </c>
      <c r="F190" s="223" t="s">
        <v>3042</v>
      </c>
      <c r="G190" s="224" t="s">
        <v>804</v>
      </c>
      <c r="H190" s="225">
        <v>1</v>
      </c>
      <c r="I190" s="226"/>
      <c r="J190" s="227">
        <f>ROUND(I190*H190,2)</f>
        <v>0</v>
      </c>
      <c r="K190" s="223" t="s">
        <v>21</v>
      </c>
      <c r="L190" s="72"/>
      <c r="M190" s="228" t="s">
        <v>21</v>
      </c>
      <c r="N190" s="229" t="s">
        <v>43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412</v>
      </c>
      <c r="AT190" s="24" t="s">
        <v>155</v>
      </c>
      <c r="AU190" s="24" t="s">
        <v>80</v>
      </c>
      <c r="AY190" s="24" t="s">
        <v>152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80</v>
      </c>
      <c r="BK190" s="232">
        <f>ROUND(I190*H190,2)</f>
        <v>0</v>
      </c>
      <c r="BL190" s="24" t="s">
        <v>412</v>
      </c>
      <c r="BM190" s="24" t="s">
        <v>3043</v>
      </c>
    </row>
    <row r="191" spans="2:65" s="1" customFormat="1" ht="16.5" customHeight="1">
      <c r="B191" s="46"/>
      <c r="C191" s="279" t="s">
        <v>465</v>
      </c>
      <c r="D191" s="279" t="s">
        <v>177</v>
      </c>
      <c r="E191" s="280" t="s">
        <v>3044</v>
      </c>
      <c r="F191" s="281" t="s">
        <v>3045</v>
      </c>
      <c r="G191" s="282" t="s">
        <v>804</v>
      </c>
      <c r="H191" s="283">
        <v>1</v>
      </c>
      <c r="I191" s="284"/>
      <c r="J191" s="285">
        <f>ROUND(I191*H191,2)</f>
        <v>0</v>
      </c>
      <c r="K191" s="281" t="s">
        <v>21</v>
      </c>
      <c r="L191" s="286"/>
      <c r="M191" s="287" t="s">
        <v>21</v>
      </c>
      <c r="N191" s="288" t="s">
        <v>43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2609</v>
      </c>
      <c r="AT191" s="24" t="s">
        <v>177</v>
      </c>
      <c r="AU191" s="24" t="s">
        <v>80</v>
      </c>
      <c r="AY191" s="24" t="s">
        <v>152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80</v>
      </c>
      <c r="BK191" s="232">
        <f>ROUND(I191*H191,2)</f>
        <v>0</v>
      </c>
      <c r="BL191" s="24" t="s">
        <v>412</v>
      </c>
      <c r="BM191" s="24" t="s">
        <v>3046</v>
      </c>
    </row>
    <row r="192" spans="2:65" s="1" customFormat="1" ht="25.5" customHeight="1">
      <c r="B192" s="46"/>
      <c r="C192" s="221" t="s">
        <v>871</v>
      </c>
      <c r="D192" s="221" t="s">
        <v>155</v>
      </c>
      <c r="E192" s="222" t="s">
        <v>3047</v>
      </c>
      <c r="F192" s="223" t="s">
        <v>3048</v>
      </c>
      <c r="G192" s="224" t="s">
        <v>804</v>
      </c>
      <c r="H192" s="225">
        <v>4</v>
      </c>
      <c r="I192" s="226"/>
      <c r="J192" s="227">
        <f>ROUND(I192*H192,2)</f>
        <v>0</v>
      </c>
      <c r="K192" s="223" t="s">
        <v>21</v>
      </c>
      <c r="L192" s="72"/>
      <c r="M192" s="228" t="s">
        <v>21</v>
      </c>
      <c r="N192" s="229" t="s">
        <v>43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412</v>
      </c>
      <c r="AT192" s="24" t="s">
        <v>155</v>
      </c>
      <c r="AU192" s="24" t="s">
        <v>80</v>
      </c>
      <c r="AY192" s="24" t="s">
        <v>152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80</v>
      </c>
      <c r="BK192" s="232">
        <f>ROUND(I192*H192,2)</f>
        <v>0</v>
      </c>
      <c r="BL192" s="24" t="s">
        <v>412</v>
      </c>
      <c r="BM192" s="24" t="s">
        <v>3049</v>
      </c>
    </row>
    <row r="193" spans="2:65" s="1" customFormat="1" ht="25.5" customHeight="1">
      <c r="B193" s="46"/>
      <c r="C193" s="279" t="s">
        <v>876</v>
      </c>
      <c r="D193" s="279" t="s">
        <v>177</v>
      </c>
      <c r="E193" s="280" t="s">
        <v>3050</v>
      </c>
      <c r="F193" s="281" t="s">
        <v>3051</v>
      </c>
      <c r="G193" s="282" t="s">
        <v>804</v>
      </c>
      <c r="H193" s="283">
        <v>4</v>
      </c>
      <c r="I193" s="284"/>
      <c r="J193" s="285">
        <f>ROUND(I193*H193,2)</f>
        <v>0</v>
      </c>
      <c r="K193" s="281" t="s">
        <v>21</v>
      </c>
      <c r="L193" s="286"/>
      <c r="M193" s="287" t="s">
        <v>21</v>
      </c>
      <c r="N193" s="288" t="s">
        <v>43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2609</v>
      </c>
      <c r="AT193" s="24" t="s">
        <v>177</v>
      </c>
      <c r="AU193" s="24" t="s">
        <v>80</v>
      </c>
      <c r="AY193" s="24" t="s">
        <v>152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80</v>
      </c>
      <c r="BK193" s="232">
        <f>ROUND(I193*H193,2)</f>
        <v>0</v>
      </c>
      <c r="BL193" s="24" t="s">
        <v>412</v>
      </c>
      <c r="BM193" s="24" t="s">
        <v>3052</v>
      </c>
    </row>
    <row r="194" spans="2:65" s="1" customFormat="1" ht="16.5" customHeight="1">
      <c r="B194" s="46"/>
      <c r="C194" s="221" t="s">
        <v>880</v>
      </c>
      <c r="D194" s="221" t="s">
        <v>155</v>
      </c>
      <c r="E194" s="222" t="s">
        <v>3053</v>
      </c>
      <c r="F194" s="223" t="s">
        <v>3054</v>
      </c>
      <c r="G194" s="224" t="s">
        <v>804</v>
      </c>
      <c r="H194" s="225">
        <v>11</v>
      </c>
      <c r="I194" s="226"/>
      <c r="J194" s="227">
        <f>ROUND(I194*H194,2)</f>
        <v>0</v>
      </c>
      <c r="K194" s="223" t="s">
        <v>21</v>
      </c>
      <c r="L194" s="72"/>
      <c r="M194" s="228" t="s">
        <v>21</v>
      </c>
      <c r="N194" s="229" t="s">
        <v>43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412</v>
      </c>
      <c r="AT194" s="24" t="s">
        <v>155</v>
      </c>
      <c r="AU194" s="24" t="s">
        <v>80</v>
      </c>
      <c r="AY194" s="24" t="s">
        <v>152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80</v>
      </c>
      <c r="BK194" s="232">
        <f>ROUND(I194*H194,2)</f>
        <v>0</v>
      </c>
      <c r="BL194" s="24" t="s">
        <v>412</v>
      </c>
      <c r="BM194" s="24" t="s">
        <v>3055</v>
      </c>
    </row>
    <row r="195" spans="2:65" s="1" customFormat="1" ht="16.5" customHeight="1">
      <c r="B195" s="46"/>
      <c r="C195" s="279" t="s">
        <v>885</v>
      </c>
      <c r="D195" s="279" t="s">
        <v>177</v>
      </c>
      <c r="E195" s="280" t="s">
        <v>3056</v>
      </c>
      <c r="F195" s="281" t="s">
        <v>3057</v>
      </c>
      <c r="G195" s="282" t="s">
        <v>804</v>
      </c>
      <c r="H195" s="283">
        <v>11</v>
      </c>
      <c r="I195" s="284"/>
      <c r="J195" s="285">
        <f>ROUND(I195*H195,2)</f>
        <v>0</v>
      </c>
      <c r="K195" s="281" t="s">
        <v>21</v>
      </c>
      <c r="L195" s="286"/>
      <c r="M195" s="287" t="s">
        <v>21</v>
      </c>
      <c r="N195" s="288" t="s">
        <v>43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2609</v>
      </c>
      <c r="AT195" s="24" t="s">
        <v>177</v>
      </c>
      <c r="AU195" s="24" t="s">
        <v>80</v>
      </c>
      <c r="AY195" s="24" t="s">
        <v>152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80</v>
      </c>
      <c r="BK195" s="232">
        <f>ROUND(I195*H195,2)</f>
        <v>0</v>
      </c>
      <c r="BL195" s="24" t="s">
        <v>412</v>
      </c>
      <c r="BM195" s="24" t="s">
        <v>3058</v>
      </c>
    </row>
    <row r="196" spans="2:65" s="1" customFormat="1" ht="16.5" customHeight="1">
      <c r="B196" s="46"/>
      <c r="C196" s="221" t="s">
        <v>889</v>
      </c>
      <c r="D196" s="221" t="s">
        <v>155</v>
      </c>
      <c r="E196" s="222" t="s">
        <v>3059</v>
      </c>
      <c r="F196" s="223" t="s">
        <v>3060</v>
      </c>
      <c r="G196" s="224" t="s">
        <v>804</v>
      </c>
      <c r="H196" s="225">
        <v>45</v>
      </c>
      <c r="I196" s="226"/>
      <c r="J196" s="227">
        <f>ROUND(I196*H196,2)</f>
        <v>0</v>
      </c>
      <c r="K196" s="223" t="s">
        <v>21</v>
      </c>
      <c r="L196" s="72"/>
      <c r="M196" s="228" t="s">
        <v>21</v>
      </c>
      <c r="N196" s="229" t="s">
        <v>43</v>
      </c>
      <c r="O196" s="47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4" t="s">
        <v>412</v>
      </c>
      <c r="AT196" s="24" t="s">
        <v>155</v>
      </c>
      <c r="AU196" s="24" t="s">
        <v>80</v>
      </c>
      <c r="AY196" s="24" t="s">
        <v>152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80</v>
      </c>
      <c r="BK196" s="232">
        <f>ROUND(I196*H196,2)</f>
        <v>0</v>
      </c>
      <c r="BL196" s="24" t="s">
        <v>412</v>
      </c>
      <c r="BM196" s="24" t="s">
        <v>3061</v>
      </c>
    </row>
    <row r="197" spans="2:65" s="1" customFormat="1" ht="16.5" customHeight="1">
      <c r="B197" s="46"/>
      <c r="C197" s="279" t="s">
        <v>892</v>
      </c>
      <c r="D197" s="279" t="s">
        <v>177</v>
      </c>
      <c r="E197" s="280" t="s">
        <v>3062</v>
      </c>
      <c r="F197" s="281" t="s">
        <v>3063</v>
      </c>
      <c r="G197" s="282" t="s">
        <v>804</v>
      </c>
      <c r="H197" s="283">
        <v>45</v>
      </c>
      <c r="I197" s="284"/>
      <c r="J197" s="285">
        <f>ROUND(I197*H197,2)</f>
        <v>0</v>
      </c>
      <c r="K197" s="281" t="s">
        <v>21</v>
      </c>
      <c r="L197" s="286"/>
      <c r="M197" s="287" t="s">
        <v>21</v>
      </c>
      <c r="N197" s="288" t="s">
        <v>43</v>
      </c>
      <c r="O197" s="4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4" t="s">
        <v>2609</v>
      </c>
      <c r="AT197" s="24" t="s">
        <v>177</v>
      </c>
      <c r="AU197" s="24" t="s">
        <v>80</v>
      </c>
      <c r="AY197" s="24" t="s">
        <v>152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80</v>
      </c>
      <c r="BK197" s="232">
        <f>ROUND(I197*H197,2)</f>
        <v>0</v>
      </c>
      <c r="BL197" s="24" t="s">
        <v>412</v>
      </c>
      <c r="BM197" s="24" t="s">
        <v>3064</v>
      </c>
    </row>
    <row r="198" spans="2:65" s="1" customFormat="1" ht="16.5" customHeight="1">
      <c r="B198" s="46"/>
      <c r="C198" s="221" t="s">
        <v>897</v>
      </c>
      <c r="D198" s="221" t="s">
        <v>155</v>
      </c>
      <c r="E198" s="222" t="s">
        <v>3065</v>
      </c>
      <c r="F198" s="223" t="s">
        <v>3066</v>
      </c>
      <c r="G198" s="224" t="s">
        <v>804</v>
      </c>
      <c r="H198" s="225">
        <v>1</v>
      </c>
      <c r="I198" s="226"/>
      <c r="J198" s="227">
        <f>ROUND(I198*H198,2)</f>
        <v>0</v>
      </c>
      <c r="K198" s="223" t="s">
        <v>21</v>
      </c>
      <c r="L198" s="72"/>
      <c r="M198" s="228" t="s">
        <v>21</v>
      </c>
      <c r="N198" s="229" t="s">
        <v>43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412</v>
      </c>
      <c r="AT198" s="24" t="s">
        <v>155</v>
      </c>
      <c r="AU198" s="24" t="s">
        <v>80</v>
      </c>
      <c r="AY198" s="24" t="s">
        <v>152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80</v>
      </c>
      <c r="BK198" s="232">
        <f>ROUND(I198*H198,2)</f>
        <v>0</v>
      </c>
      <c r="BL198" s="24" t="s">
        <v>412</v>
      </c>
      <c r="BM198" s="24" t="s">
        <v>3067</v>
      </c>
    </row>
    <row r="199" spans="2:65" s="1" customFormat="1" ht="16.5" customHeight="1">
      <c r="B199" s="46"/>
      <c r="C199" s="279" t="s">
        <v>902</v>
      </c>
      <c r="D199" s="279" t="s">
        <v>177</v>
      </c>
      <c r="E199" s="280" t="s">
        <v>3068</v>
      </c>
      <c r="F199" s="281" t="s">
        <v>3069</v>
      </c>
      <c r="G199" s="282" t="s">
        <v>804</v>
      </c>
      <c r="H199" s="283">
        <v>1</v>
      </c>
      <c r="I199" s="284"/>
      <c r="J199" s="285">
        <f>ROUND(I199*H199,2)</f>
        <v>0</v>
      </c>
      <c r="K199" s="281" t="s">
        <v>21</v>
      </c>
      <c r="L199" s="286"/>
      <c r="M199" s="287" t="s">
        <v>21</v>
      </c>
      <c r="N199" s="288" t="s">
        <v>43</v>
      </c>
      <c r="O199" s="47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4" t="s">
        <v>2609</v>
      </c>
      <c r="AT199" s="24" t="s">
        <v>177</v>
      </c>
      <c r="AU199" s="24" t="s">
        <v>80</v>
      </c>
      <c r="AY199" s="24" t="s">
        <v>152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80</v>
      </c>
      <c r="BK199" s="232">
        <f>ROUND(I199*H199,2)</f>
        <v>0</v>
      </c>
      <c r="BL199" s="24" t="s">
        <v>412</v>
      </c>
      <c r="BM199" s="24" t="s">
        <v>3070</v>
      </c>
    </row>
    <row r="200" spans="2:65" s="1" customFormat="1" ht="16.5" customHeight="1">
      <c r="B200" s="46"/>
      <c r="C200" s="221" t="s">
        <v>908</v>
      </c>
      <c r="D200" s="221" t="s">
        <v>155</v>
      </c>
      <c r="E200" s="222" t="s">
        <v>3071</v>
      </c>
      <c r="F200" s="223" t="s">
        <v>3072</v>
      </c>
      <c r="G200" s="224" t="s">
        <v>804</v>
      </c>
      <c r="H200" s="225">
        <v>1</v>
      </c>
      <c r="I200" s="226"/>
      <c r="J200" s="227">
        <f>ROUND(I200*H200,2)</f>
        <v>0</v>
      </c>
      <c r="K200" s="223" t="s">
        <v>21</v>
      </c>
      <c r="L200" s="72"/>
      <c r="M200" s="228" t="s">
        <v>21</v>
      </c>
      <c r="N200" s="229" t="s">
        <v>43</v>
      </c>
      <c r="O200" s="47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4" t="s">
        <v>412</v>
      </c>
      <c r="AT200" s="24" t="s">
        <v>155</v>
      </c>
      <c r="AU200" s="24" t="s">
        <v>80</v>
      </c>
      <c r="AY200" s="24" t="s">
        <v>152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80</v>
      </c>
      <c r="BK200" s="232">
        <f>ROUND(I200*H200,2)</f>
        <v>0</v>
      </c>
      <c r="BL200" s="24" t="s">
        <v>412</v>
      </c>
      <c r="BM200" s="24" t="s">
        <v>3073</v>
      </c>
    </row>
    <row r="201" spans="2:65" s="1" customFormat="1" ht="16.5" customHeight="1">
      <c r="B201" s="46"/>
      <c r="C201" s="279" t="s">
        <v>913</v>
      </c>
      <c r="D201" s="279" t="s">
        <v>177</v>
      </c>
      <c r="E201" s="280" t="s">
        <v>3074</v>
      </c>
      <c r="F201" s="281" t="s">
        <v>3075</v>
      </c>
      <c r="G201" s="282" t="s">
        <v>804</v>
      </c>
      <c r="H201" s="283">
        <v>1</v>
      </c>
      <c r="I201" s="284"/>
      <c r="J201" s="285">
        <f>ROUND(I201*H201,2)</f>
        <v>0</v>
      </c>
      <c r="K201" s="281" t="s">
        <v>21</v>
      </c>
      <c r="L201" s="286"/>
      <c r="M201" s="287" t="s">
        <v>21</v>
      </c>
      <c r="N201" s="288" t="s">
        <v>43</v>
      </c>
      <c r="O201" s="47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4" t="s">
        <v>2609</v>
      </c>
      <c r="AT201" s="24" t="s">
        <v>177</v>
      </c>
      <c r="AU201" s="24" t="s">
        <v>80</v>
      </c>
      <c r="AY201" s="24" t="s">
        <v>152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80</v>
      </c>
      <c r="BK201" s="232">
        <f>ROUND(I201*H201,2)</f>
        <v>0</v>
      </c>
      <c r="BL201" s="24" t="s">
        <v>412</v>
      </c>
      <c r="BM201" s="24" t="s">
        <v>3076</v>
      </c>
    </row>
    <row r="202" spans="2:65" s="1" customFormat="1" ht="16.5" customHeight="1">
      <c r="B202" s="46"/>
      <c r="C202" s="221" t="s">
        <v>917</v>
      </c>
      <c r="D202" s="221" t="s">
        <v>155</v>
      </c>
      <c r="E202" s="222" t="s">
        <v>3077</v>
      </c>
      <c r="F202" s="223" t="s">
        <v>3078</v>
      </c>
      <c r="G202" s="224" t="s">
        <v>804</v>
      </c>
      <c r="H202" s="225">
        <v>3</v>
      </c>
      <c r="I202" s="226"/>
      <c r="J202" s="227">
        <f>ROUND(I202*H202,2)</f>
        <v>0</v>
      </c>
      <c r="K202" s="223" t="s">
        <v>21</v>
      </c>
      <c r="L202" s="72"/>
      <c r="M202" s="228" t="s">
        <v>21</v>
      </c>
      <c r="N202" s="229" t="s">
        <v>43</v>
      </c>
      <c r="O202" s="4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4" t="s">
        <v>412</v>
      </c>
      <c r="AT202" s="24" t="s">
        <v>155</v>
      </c>
      <c r="AU202" s="24" t="s">
        <v>80</v>
      </c>
      <c r="AY202" s="24" t="s">
        <v>152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80</v>
      </c>
      <c r="BK202" s="232">
        <f>ROUND(I202*H202,2)</f>
        <v>0</v>
      </c>
      <c r="BL202" s="24" t="s">
        <v>412</v>
      </c>
      <c r="BM202" s="24" t="s">
        <v>3079</v>
      </c>
    </row>
    <row r="203" spans="2:65" s="1" customFormat="1" ht="16.5" customHeight="1">
      <c r="B203" s="46"/>
      <c r="C203" s="279" t="s">
        <v>922</v>
      </c>
      <c r="D203" s="279" t="s">
        <v>177</v>
      </c>
      <c r="E203" s="280" t="s">
        <v>3080</v>
      </c>
      <c r="F203" s="281" t="s">
        <v>3081</v>
      </c>
      <c r="G203" s="282" t="s">
        <v>804</v>
      </c>
      <c r="H203" s="283">
        <v>3</v>
      </c>
      <c r="I203" s="284"/>
      <c r="J203" s="285">
        <f>ROUND(I203*H203,2)</f>
        <v>0</v>
      </c>
      <c r="K203" s="281" t="s">
        <v>21</v>
      </c>
      <c r="L203" s="286"/>
      <c r="M203" s="287" t="s">
        <v>21</v>
      </c>
      <c r="N203" s="288" t="s">
        <v>43</v>
      </c>
      <c r="O203" s="4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2609</v>
      </c>
      <c r="AT203" s="24" t="s">
        <v>177</v>
      </c>
      <c r="AU203" s="24" t="s">
        <v>80</v>
      </c>
      <c r="AY203" s="24" t="s">
        <v>152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80</v>
      </c>
      <c r="BK203" s="232">
        <f>ROUND(I203*H203,2)</f>
        <v>0</v>
      </c>
      <c r="BL203" s="24" t="s">
        <v>412</v>
      </c>
      <c r="BM203" s="24" t="s">
        <v>3082</v>
      </c>
    </row>
    <row r="204" spans="2:65" s="1" customFormat="1" ht="16.5" customHeight="1">
      <c r="B204" s="46"/>
      <c r="C204" s="221" t="s">
        <v>927</v>
      </c>
      <c r="D204" s="221" t="s">
        <v>155</v>
      </c>
      <c r="E204" s="222" t="s">
        <v>3083</v>
      </c>
      <c r="F204" s="223" t="s">
        <v>3084</v>
      </c>
      <c r="G204" s="224" t="s">
        <v>242</v>
      </c>
      <c r="H204" s="225">
        <v>100</v>
      </c>
      <c r="I204" s="226"/>
      <c r="J204" s="227">
        <f>ROUND(I204*H204,2)</f>
        <v>0</v>
      </c>
      <c r="K204" s="223" t="s">
        <v>21</v>
      </c>
      <c r="L204" s="72"/>
      <c r="M204" s="228" t="s">
        <v>21</v>
      </c>
      <c r="N204" s="229" t="s">
        <v>43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412</v>
      </c>
      <c r="AT204" s="24" t="s">
        <v>155</v>
      </c>
      <c r="AU204" s="24" t="s">
        <v>80</v>
      </c>
      <c r="AY204" s="24" t="s">
        <v>152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80</v>
      </c>
      <c r="BK204" s="232">
        <f>ROUND(I204*H204,2)</f>
        <v>0</v>
      </c>
      <c r="BL204" s="24" t="s">
        <v>412</v>
      </c>
      <c r="BM204" s="24" t="s">
        <v>3085</v>
      </c>
    </row>
    <row r="205" spans="2:65" s="1" customFormat="1" ht="16.5" customHeight="1">
      <c r="B205" s="46"/>
      <c r="C205" s="279" t="s">
        <v>932</v>
      </c>
      <c r="D205" s="279" t="s">
        <v>177</v>
      </c>
      <c r="E205" s="280" t="s">
        <v>3086</v>
      </c>
      <c r="F205" s="281" t="s">
        <v>3087</v>
      </c>
      <c r="G205" s="282" t="s">
        <v>242</v>
      </c>
      <c r="H205" s="283">
        <v>100</v>
      </c>
      <c r="I205" s="284"/>
      <c r="J205" s="285">
        <f>ROUND(I205*H205,2)</f>
        <v>0</v>
      </c>
      <c r="K205" s="281" t="s">
        <v>21</v>
      </c>
      <c r="L205" s="286"/>
      <c r="M205" s="287" t="s">
        <v>21</v>
      </c>
      <c r="N205" s="288" t="s">
        <v>43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4" t="s">
        <v>2609</v>
      </c>
      <c r="AT205" s="24" t="s">
        <v>177</v>
      </c>
      <c r="AU205" s="24" t="s">
        <v>80</v>
      </c>
      <c r="AY205" s="24" t="s">
        <v>152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80</v>
      </c>
      <c r="BK205" s="232">
        <f>ROUND(I205*H205,2)</f>
        <v>0</v>
      </c>
      <c r="BL205" s="24" t="s">
        <v>412</v>
      </c>
      <c r="BM205" s="24" t="s">
        <v>3088</v>
      </c>
    </row>
    <row r="206" spans="2:65" s="1" customFormat="1" ht="16.5" customHeight="1">
      <c r="B206" s="46"/>
      <c r="C206" s="221" t="s">
        <v>937</v>
      </c>
      <c r="D206" s="221" t="s">
        <v>155</v>
      </c>
      <c r="E206" s="222" t="s">
        <v>3089</v>
      </c>
      <c r="F206" s="223" t="s">
        <v>3090</v>
      </c>
      <c r="G206" s="224" t="s">
        <v>804</v>
      </c>
      <c r="H206" s="225">
        <v>1</v>
      </c>
      <c r="I206" s="226"/>
      <c r="J206" s="227">
        <f>ROUND(I206*H206,2)</f>
        <v>0</v>
      </c>
      <c r="K206" s="223" t="s">
        <v>21</v>
      </c>
      <c r="L206" s="72"/>
      <c r="M206" s="228" t="s">
        <v>21</v>
      </c>
      <c r="N206" s="229" t="s">
        <v>43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4" t="s">
        <v>412</v>
      </c>
      <c r="AT206" s="24" t="s">
        <v>155</v>
      </c>
      <c r="AU206" s="24" t="s">
        <v>80</v>
      </c>
      <c r="AY206" s="24" t="s">
        <v>152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80</v>
      </c>
      <c r="BK206" s="232">
        <f>ROUND(I206*H206,2)</f>
        <v>0</v>
      </c>
      <c r="BL206" s="24" t="s">
        <v>412</v>
      </c>
      <c r="BM206" s="24" t="s">
        <v>3091</v>
      </c>
    </row>
    <row r="207" spans="2:65" s="1" customFormat="1" ht="16.5" customHeight="1">
      <c r="B207" s="46"/>
      <c r="C207" s="279" t="s">
        <v>943</v>
      </c>
      <c r="D207" s="279" t="s">
        <v>177</v>
      </c>
      <c r="E207" s="280" t="s">
        <v>3092</v>
      </c>
      <c r="F207" s="281" t="s">
        <v>3093</v>
      </c>
      <c r="G207" s="282" t="s">
        <v>804</v>
      </c>
      <c r="H207" s="283">
        <v>1</v>
      </c>
      <c r="I207" s="284"/>
      <c r="J207" s="285">
        <f>ROUND(I207*H207,2)</f>
        <v>0</v>
      </c>
      <c r="K207" s="281" t="s">
        <v>21</v>
      </c>
      <c r="L207" s="286"/>
      <c r="M207" s="287" t="s">
        <v>21</v>
      </c>
      <c r="N207" s="288" t="s">
        <v>43</v>
      </c>
      <c r="O207" s="47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4" t="s">
        <v>2609</v>
      </c>
      <c r="AT207" s="24" t="s">
        <v>177</v>
      </c>
      <c r="AU207" s="24" t="s">
        <v>80</v>
      </c>
      <c r="AY207" s="24" t="s">
        <v>152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80</v>
      </c>
      <c r="BK207" s="232">
        <f>ROUND(I207*H207,2)</f>
        <v>0</v>
      </c>
      <c r="BL207" s="24" t="s">
        <v>412</v>
      </c>
      <c r="BM207" s="24" t="s">
        <v>3094</v>
      </c>
    </row>
    <row r="208" spans="2:63" s="10" customFormat="1" ht="37.4" customHeight="1">
      <c r="B208" s="205"/>
      <c r="C208" s="206"/>
      <c r="D208" s="207" t="s">
        <v>71</v>
      </c>
      <c r="E208" s="208" t="s">
        <v>3095</v>
      </c>
      <c r="F208" s="208" t="s">
        <v>3096</v>
      </c>
      <c r="G208" s="206"/>
      <c r="H208" s="206"/>
      <c r="I208" s="209"/>
      <c r="J208" s="210">
        <f>BK208</f>
        <v>0</v>
      </c>
      <c r="K208" s="206"/>
      <c r="L208" s="211"/>
      <c r="M208" s="212"/>
      <c r="N208" s="213"/>
      <c r="O208" s="213"/>
      <c r="P208" s="214">
        <f>P209+P284+P291</f>
        <v>0</v>
      </c>
      <c r="Q208" s="213"/>
      <c r="R208" s="214">
        <f>R209+R284+R291</f>
        <v>0</v>
      </c>
      <c r="S208" s="213"/>
      <c r="T208" s="215">
        <f>T209+T284+T291</f>
        <v>0</v>
      </c>
      <c r="AR208" s="216" t="s">
        <v>153</v>
      </c>
      <c r="AT208" s="217" t="s">
        <v>71</v>
      </c>
      <c r="AU208" s="217" t="s">
        <v>72</v>
      </c>
      <c r="AY208" s="216" t="s">
        <v>152</v>
      </c>
      <c r="BK208" s="218">
        <f>BK209+BK284+BK291</f>
        <v>0</v>
      </c>
    </row>
    <row r="209" spans="2:63" s="10" customFormat="1" ht="19.9" customHeight="1">
      <c r="B209" s="205"/>
      <c r="C209" s="206"/>
      <c r="D209" s="207" t="s">
        <v>71</v>
      </c>
      <c r="E209" s="219" t="s">
        <v>3097</v>
      </c>
      <c r="F209" s="219" t="s">
        <v>3098</v>
      </c>
      <c r="G209" s="206"/>
      <c r="H209" s="206"/>
      <c r="I209" s="209"/>
      <c r="J209" s="220">
        <f>BK209</f>
        <v>0</v>
      </c>
      <c r="K209" s="206"/>
      <c r="L209" s="211"/>
      <c r="M209" s="212"/>
      <c r="N209" s="213"/>
      <c r="O209" s="213"/>
      <c r="P209" s="214">
        <f>SUM(P210:P283)</f>
        <v>0</v>
      </c>
      <c r="Q209" s="213"/>
      <c r="R209" s="214">
        <f>SUM(R210:R283)</f>
        <v>0</v>
      </c>
      <c r="S209" s="213"/>
      <c r="T209" s="215">
        <f>SUM(T210:T283)</f>
        <v>0</v>
      </c>
      <c r="AR209" s="216" t="s">
        <v>153</v>
      </c>
      <c r="AT209" s="217" t="s">
        <v>71</v>
      </c>
      <c r="AU209" s="217" t="s">
        <v>80</v>
      </c>
      <c r="AY209" s="216" t="s">
        <v>152</v>
      </c>
      <c r="BK209" s="218">
        <f>SUM(BK210:BK283)</f>
        <v>0</v>
      </c>
    </row>
    <row r="210" spans="2:65" s="1" customFormat="1" ht="16.5" customHeight="1">
      <c r="B210" s="46"/>
      <c r="C210" s="221" t="s">
        <v>948</v>
      </c>
      <c r="D210" s="221" t="s">
        <v>155</v>
      </c>
      <c r="E210" s="222" t="s">
        <v>3099</v>
      </c>
      <c r="F210" s="223" t="s">
        <v>3100</v>
      </c>
      <c r="G210" s="224" t="s">
        <v>3101</v>
      </c>
      <c r="H210" s="225">
        <v>1</v>
      </c>
      <c r="I210" s="226"/>
      <c r="J210" s="227">
        <f>ROUND(I210*H210,2)</f>
        <v>0</v>
      </c>
      <c r="K210" s="223" t="s">
        <v>21</v>
      </c>
      <c r="L210" s="72"/>
      <c r="M210" s="228" t="s">
        <v>21</v>
      </c>
      <c r="N210" s="229" t="s">
        <v>43</v>
      </c>
      <c r="O210" s="47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AR210" s="24" t="s">
        <v>412</v>
      </c>
      <c r="AT210" s="24" t="s">
        <v>155</v>
      </c>
      <c r="AU210" s="24" t="s">
        <v>82</v>
      </c>
      <c r="AY210" s="24" t="s">
        <v>152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80</v>
      </c>
      <c r="BK210" s="232">
        <f>ROUND(I210*H210,2)</f>
        <v>0</v>
      </c>
      <c r="BL210" s="24" t="s">
        <v>412</v>
      </c>
      <c r="BM210" s="24" t="s">
        <v>3102</v>
      </c>
    </row>
    <row r="211" spans="2:65" s="1" customFormat="1" ht="16.5" customHeight="1">
      <c r="B211" s="46"/>
      <c r="C211" s="221" t="s">
        <v>952</v>
      </c>
      <c r="D211" s="221" t="s">
        <v>155</v>
      </c>
      <c r="E211" s="222" t="s">
        <v>3103</v>
      </c>
      <c r="F211" s="223" t="s">
        <v>3104</v>
      </c>
      <c r="G211" s="224" t="s">
        <v>804</v>
      </c>
      <c r="H211" s="225">
        <v>1</v>
      </c>
      <c r="I211" s="226"/>
      <c r="J211" s="227">
        <f>ROUND(I211*H211,2)</f>
        <v>0</v>
      </c>
      <c r="K211" s="223" t="s">
        <v>21</v>
      </c>
      <c r="L211" s="72"/>
      <c r="M211" s="228" t="s">
        <v>21</v>
      </c>
      <c r="N211" s="229" t="s">
        <v>43</v>
      </c>
      <c r="O211" s="47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4" t="s">
        <v>412</v>
      </c>
      <c r="AT211" s="24" t="s">
        <v>155</v>
      </c>
      <c r="AU211" s="24" t="s">
        <v>82</v>
      </c>
      <c r="AY211" s="24" t="s">
        <v>152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80</v>
      </c>
      <c r="BK211" s="232">
        <f>ROUND(I211*H211,2)</f>
        <v>0</v>
      </c>
      <c r="BL211" s="24" t="s">
        <v>412</v>
      </c>
      <c r="BM211" s="24" t="s">
        <v>3105</v>
      </c>
    </row>
    <row r="212" spans="2:65" s="1" customFormat="1" ht="16.5" customHeight="1">
      <c r="B212" s="46"/>
      <c r="C212" s="279" t="s">
        <v>957</v>
      </c>
      <c r="D212" s="279" t="s">
        <v>177</v>
      </c>
      <c r="E212" s="280" t="s">
        <v>3106</v>
      </c>
      <c r="F212" s="281" t="s">
        <v>3107</v>
      </c>
      <c r="G212" s="282" t="s">
        <v>804</v>
      </c>
      <c r="H212" s="283">
        <v>1</v>
      </c>
      <c r="I212" s="284"/>
      <c r="J212" s="285">
        <f>ROUND(I212*H212,2)</f>
        <v>0</v>
      </c>
      <c r="K212" s="281" t="s">
        <v>21</v>
      </c>
      <c r="L212" s="286"/>
      <c r="M212" s="287" t="s">
        <v>21</v>
      </c>
      <c r="N212" s="288" t="s">
        <v>43</v>
      </c>
      <c r="O212" s="4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4" t="s">
        <v>2609</v>
      </c>
      <c r="AT212" s="24" t="s">
        <v>177</v>
      </c>
      <c r="AU212" s="24" t="s">
        <v>82</v>
      </c>
      <c r="AY212" s="24" t="s">
        <v>152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80</v>
      </c>
      <c r="BK212" s="232">
        <f>ROUND(I212*H212,2)</f>
        <v>0</v>
      </c>
      <c r="BL212" s="24" t="s">
        <v>412</v>
      </c>
      <c r="BM212" s="24" t="s">
        <v>3108</v>
      </c>
    </row>
    <row r="213" spans="2:65" s="1" customFormat="1" ht="16.5" customHeight="1">
      <c r="B213" s="46"/>
      <c r="C213" s="221" t="s">
        <v>962</v>
      </c>
      <c r="D213" s="221" t="s">
        <v>155</v>
      </c>
      <c r="E213" s="222" t="s">
        <v>3109</v>
      </c>
      <c r="F213" s="223" t="s">
        <v>3110</v>
      </c>
      <c r="G213" s="224" t="s">
        <v>804</v>
      </c>
      <c r="H213" s="225">
        <v>1</v>
      </c>
      <c r="I213" s="226"/>
      <c r="J213" s="227">
        <f>ROUND(I213*H213,2)</f>
        <v>0</v>
      </c>
      <c r="K213" s="223" t="s">
        <v>21</v>
      </c>
      <c r="L213" s="72"/>
      <c r="M213" s="228" t="s">
        <v>21</v>
      </c>
      <c r="N213" s="229" t="s">
        <v>43</v>
      </c>
      <c r="O213" s="47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AR213" s="24" t="s">
        <v>412</v>
      </c>
      <c r="AT213" s="24" t="s">
        <v>155</v>
      </c>
      <c r="AU213" s="24" t="s">
        <v>82</v>
      </c>
      <c r="AY213" s="24" t="s">
        <v>152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80</v>
      </c>
      <c r="BK213" s="232">
        <f>ROUND(I213*H213,2)</f>
        <v>0</v>
      </c>
      <c r="BL213" s="24" t="s">
        <v>412</v>
      </c>
      <c r="BM213" s="24" t="s">
        <v>3111</v>
      </c>
    </row>
    <row r="214" spans="2:65" s="1" customFormat="1" ht="16.5" customHeight="1">
      <c r="B214" s="46"/>
      <c r="C214" s="279" t="s">
        <v>969</v>
      </c>
      <c r="D214" s="279" t="s">
        <v>177</v>
      </c>
      <c r="E214" s="280" t="s">
        <v>3112</v>
      </c>
      <c r="F214" s="281" t="s">
        <v>3113</v>
      </c>
      <c r="G214" s="282" t="s">
        <v>804</v>
      </c>
      <c r="H214" s="283">
        <v>1</v>
      </c>
      <c r="I214" s="284"/>
      <c r="J214" s="285">
        <f>ROUND(I214*H214,2)</f>
        <v>0</v>
      </c>
      <c r="K214" s="281" t="s">
        <v>21</v>
      </c>
      <c r="L214" s="286"/>
      <c r="M214" s="287" t="s">
        <v>21</v>
      </c>
      <c r="N214" s="288" t="s">
        <v>43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4" t="s">
        <v>2609</v>
      </c>
      <c r="AT214" s="24" t="s">
        <v>177</v>
      </c>
      <c r="AU214" s="24" t="s">
        <v>82</v>
      </c>
      <c r="AY214" s="24" t="s">
        <v>152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80</v>
      </c>
      <c r="BK214" s="232">
        <f>ROUND(I214*H214,2)</f>
        <v>0</v>
      </c>
      <c r="BL214" s="24" t="s">
        <v>412</v>
      </c>
      <c r="BM214" s="24" t="s">
        <v>3114</v>
      </c>
    </row>
    <row r="215" spans="2:65" s="1" customFormat="1" ht="16.5" customHeight="1">
      <c r="B215" s="46"/>
      <c r="C215" s="221" t="s">
        <v>980</v>
      </c>
      <c r="D215" s="221" t="s">
        <v>155</v>
      </c>
      <c r="E215" s="222" t="s">
        <v>3115</v>
      </c>
      <c r="F215" s="223" t="s">
        <v>3116</v>
      </c>
      <c r="G215" s="224" t="s">
        <v>804</v>
      </c>
      <c r="H215" s="225">
        <v>1</v>
      </c>
      <c r="I215" s="226"/>
      <c r="J215" s="227">
        <f>ROUND(I215*H215,2)</f>
        <v>0</v>
      </c>
      <c r="K215" s="223" t="s">
        <v>21</v>
      </c>
      <c r="L215" s="72"/>
      <c r="M215" s="228" t="s">
        <v>21</v>
      </c>
      <c r="N215" s="229" t="s">
        <v>43</v>
      </c>
      <c r="O215" s="47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AR215" s="24" t="s">
        <v>412</v>
      </c>
      <c r="AT215" s="24" t="s">
        <v>155</v>
      </c>
      <c r="AU215" s="24" t="s">
        <v>82</v>
      </c>
      <c r="AY215" s="24" t="s">
        <v>152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80</v>
      </c>
      <c r="BK215" s="232">
        <f>ROUND(I215*H215,2)</f>
        <v>0</v>
      </c>
      <c r="BL215" s="24" t="s">
        <v>412</v>
      </c>
      <c r="BM215" s="24" t="s">
        <v>3117</v>
      </c>
    </row>
    <row r="216" spans="2:65" s="1" customFormat="1" ht="16.5" customHeight="1">
      <c r="B216" s="46"/>
      <c r="C216" s="279" t="s">
        <v>990</v>
      </c>
      <c r="D216" s="279" t="s">
        <v>177</v>
      </c>
      <c r="E216" s="280" t="s">
        <v>3118</v>
      </c>
      <c r="F216" s="281" t="s">
        <v>3119</v>
      </c>
      <c r="G216" s="282" t="s">
        <v>804</v>
      </c>
      <c r="H216" s="283">
        <v>1</v>
      </c>
      <c r="I216" s="284"/>
      <c r="J216" s="285">
        <f>ROUND(I216*H216,2)</f>
        <v>0</v>
      </c>
      <c r="K216" s="281" t="s">
        <v>21</v>
      </c>
      <c r="L216" s="286"/>
      <c r="M216" s="287" t="s">
        <v>21</v>
      </c>
      <c r="N216" s="288" t="s">
        <v>43</v>
      </c>
      <c r="O216" s="4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4" t="s">
        <v>2609</v>
      </c>
      <c r="AT216" s="24" t="s">
        <v>177</v>
      </c>
      <c r="AU216" s="24" t="s">
        <v>82</v>
      </c>
      <c r="AY216" s="24" t="s">
        <v>152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80</v>
      </c>
      <c r="BK216" s="232">
        <f>ROUND(I216*H216,2)</f>
        <v>0</v>
      </c>
      <c r="BL216" s="24" t="s">
        <v>412</v>
      </c>
      <c r="BM216" s="24" t="s">
        <v>3120</v>
      </c>
    </row>
    <row r="217" spans="2:65" s="1" customFormat="1" ht="16.5" customHeight="1">
      <c r="B217" s="46"/>
      <c r="C217" s="221" t="s">
        <v>995</v>
      </c>
      <c r="D217" s="221" t="s">
        <v>155</v>
      </c>
      <c r="E217" s="222" t="s">
        <v>3121</v>
      </c>
      <c r="F217" s="223" t="s">
        <v>3122</v>
      </c>
      <c r="G217" s="224" t="s">
        <v>804</v>
      </c>
      <c r="H217" s="225">
        <v>1</v>
      </c>
      <c r="I217" s="226"/>
      <c r="J217" s="227">
        <f>ROUND(I217*H217,2)</f>
        <v>0</v>
      </c>
      <c r="K217" s="223" t="s">
        <v>21</v>
      </c>
      <c r="L217" s="72"/>
      <c r="M217" s="228" t="s">
        <v>21</v>
      </c>
      <c r="N217" s="229" t="s">
        <v>43</v>
      </c>
      <c r="O217" s="47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4" t="s">
        <v>412</v>
      </c>
      <c r="AT217" s="24" t="s">
        <v>155</v>
      </c>
      <c r="AU217" s="24" t="s">
        <v>82</v>
      </c>
      <c r="AY217" s="24" t="s">
        <v>152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80</v>
      </c>
      <c r="BK217" s="232">
        <f>ROUND(I217*H217,2)</f>
        <v>0</v>
      </c>
      <c r="BL217" s="24" t="s">
        <v>412</v>
      </c>
      <c r="BM217" s="24" t="s">
        <v>3123</v>
      </c>
    </row>
    <row r="218" spans="2:65" s="1" customFormat="1" ht="16.5" customHeight="1">
      <c r="B218" s="46"/>
      <c r="C218" s="279" t="s">
        <v>1000</v>
      </c>
      <c r="D218" s="279" t="s">
        <v>177</v>
      </c>
      <c r="E218" s="280" t="s">
        <v>3124</v>
      </c>
      <c r="F218" s="281" t="s">
        <v>3125</v>
      </c>
      <c r="G218" s="282" t="s">
        <v>804</v>
      </c>
      <c r="H218" s="283">
        <v>1</v>
      </c>
      <c r="I218" s="284"/>
      <c r="J218" s="285">
        <f>ROUND(I218*H218,2)</f>
        <v>0</v>
      </c>
      <c r="K218" s="281" t="s">
        <v>21</v>
      </c>
      <c r="L218" s="286"/>
      <c r="M218" s="287" t="s">
        <v>21</v>
      </c>
      <c r="N218" s="288" t="s">
        <v>43</v>
      </c>
      <c r="O218" s="47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4" t="s">
        <v>2609</v>
      </c>
      <c r="AT218" s="24" t="s">
        <v>177</v>
      </c>
      <c r="AU218" s="24" t="s">
        <v>82</v>
      </c>
      <c r="AY218" s="24" t="s">
        <v>152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4" t="s">
        <v>80</v>
      </c>
      <c r="BK218" s="232">
        <f>ROUND(I218*H218,2)</f>
        <v>0</v>
      </c>
      <c r="BL218" s="24" t="s">
        <v>412</v>
      </c>
      <c r="BM218" s="24" t="s">
        <v>3126</v>
      </c>
    </row>
    <row r="219" spans="2:65" s="1" customFormat="1" ht="16.5" customHeight="1">
      <c r="B219" s="46"/>
      <c r="C219" s="221" t="s">
        <v>1005</v>
      </c>
      <c r="D219" s="221" t="s">
        <v>155</v>
      </c>
      <c r="E219" s="222" t="s">
        <v>3127</v>
      </c>
      <c r="F219" s="223" t="s">
        <v>3128</v>
      </c>
      <c r="G219" s="224" t="s">
        <v>804</v>
      </c>
      <c r="H219" s="225">
        <v>19</v>
      </c>
      <c r="I219" s="226"/>
      <c r="J219" s="227">
        <f>ROUND(I219*H219,2)</f>
        <v>0</v>
      </c>
      <c r="K219" s="223" t="s">
        <v>21</v>
      </c>
      <c r="L219" s="72"/>
      <c r="M219" s="228" t="s">
        <v>21</v>
      </c>
      <c r="N219" s="229" t="s">
        <v>43</v>
      </c>
      <c r="O219" s="4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4" t="s">
        <v>412</v>
      </c>
      <c r="AT219" s="24" t="s">
        <v>155</v>
      </c>
      <c r="AU219" s="24" t="s">
        <v>82</v>
      </c>
      <c r="AY219" s="24" t="s">
        <v>152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80</v>
      </c>
      <c r="BK219" s="232">
        <f>ROUND(I219*H219,2)</f>
        <v>0</v>
      </c>
      <c r="BL219" s="24" t="s">
        <v>412</v>
      </c>
      <c r="BM219" s="24" t="s">
        <v>3129</v>
      </c>
    </row>
    <row r="220" spans="2:65" s="1" customFormat="1" ht="16.5" customHeight="1">
      <c r="B220" s="46"/>
      <c r="C220" s="279" t="s">
        <v>1010</v>
      </c>
      <c r="D220" s="279" t="s">
        <v>177</v>
      </c>
      <c r="E220" s="280" t="s">
        <v>3130</v>
      </c>
      <c r="F220" s="281" t="s">
        <v>3131</v>
      </c>
      <c r="G220" s="282" t="s">
        <v>804</v>
      </c>
      <c r="H220" s="283">
        <v>19</v>
      </c>
      <c r="I220" s="284"/>
      <c r="J220" s="285">
        <f>ROUND(I220*H220,2)</f>
        <v>0</v>
      </c>
      <c r="K220" s="281" t="s">
        <v>21</v>
      </c>
      <c r="L220" s="286"/>
      <c r="M220" s="287" t="s">
        <v>21</v>
      </c>
      <c r="N220" s="288" t="s">
        <v>43</v>
      </c>
      <c r="O220" s="47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4" t="s">
        <v>2609</v>
      </c>
      <c r="AT220" s="24" t="s">
        <v>177</v>
      </c>
      <c r="AU220" s="24" t="s">
        <v>82</v>
      </c>
      <c r="AY220" s="24" t="s">
        <v>152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4" t="s">
        <v>80</v>
      </c>
      <c r="BK220" s="232">
        <f>ROUND(I220*H220,2)</f>
        <v>0</v>
      </c>
      <c r="BL220" s="24" t="s">
        <v>412</v>
      </c>
      <c r="BM220" s="24" t="s">
        <v>3132</v>
      </c>
    </row>
    <row r="221" spans="2:65" s="1" customFormat="1" ht="16.5" customHeight="1">
      <c r="B221" s="46"/>
      <c r="C221" s="221" t="s">
        <v>1016</v>
      </c>
      <c r="D221" s="221" t="s">
        <v>155</v>
      </c>
      <c r="E221" s="222" t="s">
        <v>3133</v>
      </c>
      <c r="F221" s="223" t="s">
        <v>3134</v>
      </c>
      <c r="G221" s="224" t="s">
        <v>804</v>
      </c>
      <c r="H221" s="225">
        <v>1</v>
      </c>
      <c r="I221" s="226"/>
      <c r="J221" s="227">
        <f>ROUND(I221*H221,2)</f>
        <v>0</v>
      </c>
      <c r="K221" s="223" t="s">
        <v>21</v>
      </c>
      <c r="L221" s="72"/>
      <c r="M221" s="228" t="s">
        <v>21</v>
      </c>
      <c r="N221" s="229" t="s">
        <v>43</v>
      </c>
      <c r="O221" s="4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4" t="s">
        <v>412</v>
      </c>
      <c r="AT221" s="24" t="s">
        <v>155</v>
      </c>
      <c r="AU221" s="24" t="s">
        <v>82</v>
      </c>
      <c r="AY221" s="24" t="s">
        <v>152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80</v>
      </c>
      <c r="BK221" s="232">
        <f>ROUND(I221*H221,2)</f>
        <v>0</v>
      </c>
      <c r="BL221" s="24" t="s">
        <v>412</v>
      </c>
      <c r="BM221" s="24" t="s">
        <v>3135</v>
      </c>
    </row>
    <row r="222" spans="2:65" s="1" customFormat="1" ht="16.5" customHeight="1">
      <c r="B222" s="46"/>
      <c r="C222" s="279" t="s">
        <v>1023</v>
      </c>
      <c r="D222" s="279" t="s">
        <v>177</v>
      </c>
      <c r="E222" s="280" t="s">
        <v>3136</v>
      </c>
      <c r="F222" s="281" t="s">
        <v>3137</v>
      </c>
      <c r="G222" s="282" t="s">
        <v>804</v>
      </c>
      <c r="H222" s="283">
        <v>1</v>
      </c>
      <c r="I222" s="284"/>
      <c r="J222" s="285">
        <f>ROUND(I222*H222,2)</f>
        <v>0</v>
      </c>
      <c r="K222" s="281" t="s">
        <v>21</v>
      </c>
      <c r="L222" s="286"/>
      <c r="M222" s="287" t="s">
        <v>21</v>
      </c>
      <c r="N222" s="288" t="s">
        <v>43</v>
      </c>
      <c r="O222" s="4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4" t="s">
        <v>2609</v>
      </c>
      <c r="AT222" s="24" t="s">
        <v>177</v>
      </c>
      <c r="AU222" s="24" t="s">
        <v>82</v>
      </c>
      <c r="AY222" s="24" t="s">
        <v>152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80</v>
      </c>
      <c r="BK222" s="232">
        <f>ROUND(I222*H222,2)</f>
        <v>0</v>
      </c>
      <c r="BL222" s="24" t="s">
        <v>412</v>
      </c>
      <c r="BM222" s="24" t="s">
        <v>3138</v>
      </c>
    </row>
    <row r="223" spans="2:65" s="1" customFormat="1" ht="16.5" customHeight="1">
      <c r="B223" s="46"/>
      <c r="C223" s="221" t="s">
        <v>1028</v>
      </c>
      <c r="D223" s="221" t="s">
        <v>155</v>
      </c>
      <c r="E223" s="222" t="s">
        <v>3139</v>
      </c>
      <c r="F223" s="223" t="s">
        <v>3140</v>
      </c>
      <c r="G223" s="224" t="s">
        <v>804</v>
      </c>
      <c r="H223" s="225">
        <v>1</v>
      </c>
      <c r="I223" s="226"/>
      <c r="J223" s="227">
        <f>ROUND(I223*H223,2)</f>
        <v>0</v>
      </c>
      <c r="K223" s="223" t="s">
        <v>21</v>
      </c>
      <c r="L223" s="72"/>
      <c r="M223" s="228" t="s">
        <v>21</v>
      </c>
      <c r="N223" s="229" t="s">
        <v>43</v>
      </c>
      <c r="O223" s="47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4" t="s">
        <v>412</v>
      </c>
      <c r="AT223" s="24" t="s">
        <v>155</v>
      </c>
      <c r="AU223" s="24" t="s">
        <v>82</v>
      </c>
      <c r="AY223" s="24" t="s">
        <v>152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4" t="s">
        <v>80</v>
      </c>
      <c r="BK223" s="232">
        <f>ROUND(I223*H223,2)</f>
        <v>0</v>
      </c>
      <c r="BL223" s="24" t="s">
        <v>412</v>
      </c>
      <c r="BM223" s="24" t="s">
        <v>3141</v>
      </c>
    </row>
    <row r="224" spans="2:65" s="1" customFormat="1" ht="16.5" customHeight="1">
      <c r="B224" s="46"/>
      <c r="C224" s="279" t="s">
        <v>1033</v>
      </c>
      <c r="D224" s="279" t="s">
        <v>177</v>
      </c>
      <c r="E224" s="280" t="s">
        <v>3142</v>
      </c>
      <c r="F224" s="281" t="s">
        <v>3143</v>
      </c>
      <c r="G224" s="282" t="s">
        <v>804</v>
      </c>
      <c r="H224" s="283">
        <v>1</v>
      </c>
      <c r="I224" s="284"/>
      <c r="J224" s="285">
        <f>ROUND(I224*H224,2)</f>
        <v>0</v>
      </c>
      <c r="K224" s="281" t="s">
        <v>21</v>
      </c>
      <c r="L224" s="286"/>
      <c r="M224" s="287" t="s">
        <v>21</v>
      </c>
      <c r="N224" s="288" t="s">
        <v>43</v>
      </c>
      <c r="O224" s="47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24" t="s">
        <v>2609</v>
      </c>
      <c r="AT224" s="24" t="s">
        <v>177</v>
      </c>
      <c r="AU224" s="24" t="s">
        <v>82</v>
      </c>
      <c r="AY224" s="24" t="s">
        <v>152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80</v>
      </c>
      <c r="BK224" s="232">
        <f>ROUND(I224*H224,2)</f>
        <v>0</v>
      </c>
      <c r="BL224" s="24" t="s">
        <v>412</v>
      </c>
      <c r="BM224" s="24" t="s">
        <v>3144</v>
      </c>
    </row>
    <row r="225" spans="2:65" s="1" customFormat="1" ht="16.5" customHeight="1">
      <c r="B225" s="46"/>
      <c r="C225" s="221" t="s">
        <v>1037</v>
      </c>
      <c r="D225" s="221" t="s">
        <v>155</v>
      </c>
      <c r="E225" s="222" t="s">
        <v>3145</v>
      </c>
      <c r="F225" s="223" t="s">
        <v>3146</v>
      </c>
      <c r="G225" s="224" t="s">
        <v>804</v>
      </c>
      <c r="H225" s="225">
        <v>1</v>
      </c>
      <c r="I225" s="226"/>
      <c r="J225" s="227">
        <f>ROUND(I225*H225,2)</f>
        <v>0</v>
      </c>
      <c r="K225" s="223" t="s">
        <v>21</v>
      </c>
      <c r="L225" s="72"/>
      <c r="M225" s="228" t="s">
        <v>21</v>
      </c>
      <c r="N225" s="229" t="s">
        <v>43</v>
      </c>
      <c r="O225" s="47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4" t="s">
        <v>412</v>
      </c>
      <c r="AT225" s="24" t="s">
        <v>155</v>
      </c>
      <c r="AU225" s="24" t="s">
        <v>82</v>
      </c>
      <c r="AY225" s="24" t="s">
        <v>152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4" t="s">
        <v>80</v>
      </c>
      <c r="BK225" s="232">
        <f>ROUND(I225*H225,2)</f>
        <v>0</v>
      </c>
      <c r="BL225" s="24" t="s">
        <v>412</v>
      </c>
      <c r="BM225" s="24" t="s">
        <v>3147</v>
      </c>
    </row>
    <row r="226" spans="2:65" s="1" customFormat="1" ht="16.5" customHeight="1">
      <c r="B226" s="46"/>
      <c r="C226" s="279" t="s">
        <v>1042</v>
      </c>
      <c r="D226" s="279" t="s">
        <v>177</v>
      </c>
      <c r="E226" s="280" t="s">
        <v>3148</v>
      </c>
      <c r="F226" s="281" t="s">
        <v>3149</v>
      </c>
      <c r="G226" s="282" t="s">
        <v>804</v>
      </c>
      <c r="H226" s="283">
        <v>1</v>
      </c>
      <c r="I226" s="284"/>
      <c r="J226" s="285">
        <f>ROUND(I226*H226,2)</f>
        <v>0</v>
      </c>
      <c r="K226" s="281" t="s">
        <v>21</v>
      </c>
      <c r="L226" s="286"/>
      <c r="M226" s="287" t="s">
        <v>21</v>
      </c>
      <c r="N226" s="288" t="s">
        <v>43</v>
      </c>
      <c r="O226" s="47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4" t="s">
        <v>2609</v>
      </c>
      <c r="AT226" s="24" t="s">
        <v>177</v>
      </c>
      <c r="AU226" s="24" t="s">
        <v>82</v>
      </c>
      <c r="AY226" s="24" t="s">
        <v>152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80</v>
      </c>
      <c r="BK226" s="232">
        <f>ROUND(I226*H226,2)</f>
        <v>0</v>
      </c>
      <c r="BL226" s="24" t="s">
        <v>412</v>
      </c>
      <c r="BM226" s="24" t="s">
        <v>3150</v>
      </c>
    </row>
    <row r="227" spans="2:65" s="1" customFormat="1" ht="16.5" customHeight="1">
      <c r="B227" s="46"/>
      <c r="C227" s="221" t="s">
        <v>1047</v>
      </c>
      <c r="D227" s="221" t="s">
        <v>155</v>
      </c>
      <c r="E227" s="222" t="s">
        <v>3151</v>
      </c>
      <c r="F227" s="223" t="s">
        <v>3152</v>
      </c>
      <c r="G227" s="224" t="s">
        <v>804</v>
      </c>
      <c r="H227" s="225">
        <v>1</v>
      </c>
      <c r="I227" s="226"/>
      <c r="J227" s="227">
        <f>ROUND(I227*H227,2)</f>
        <v>0</v>
      </c>
      <c r="K227" s="223" t="s">
        <v>21</v>
      </c>
      <c r="L227" s="72"/>
      <c r="M227" s="228" t="s">
        <v>21</v>
      </c>
      <c r="N227" s="229" t="s">
        <v>43</v>
      </c>
      <c r="O227" s="47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4" t="s">
        <v>412</v>
      </c>
      <c r="AT227" s="24" t="s">
        <v>155</v>
      </c>
      <c r="AU227" s="24" t="s">
        <v>82</v>
      </c>
      <c r="AY227" s="24" t="s">
        <v>152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80</v>
      </c>
      <c r="BK227" s="232">
        <f>ROUND(I227*H227,2)</f>
        <v>0</v>
      </c>
      <c r="BL227" s="24" t="s">
        <v>412</v>
      </c>
      <c r="BM227" s="24" t="s">
        <v>3153</v>
      </c>
    </row>
    <row r="228" spans="2:65" s="1" customFormat="1" ht="16.5" customHeight="1">
      <c r="B228" s="46"/>
      <c r="C228" s="279" t="s">
        <v>1054</v>
      </c>
      <c r="D228" s="279" t="s">
        <v>177</v>
      </c>
      <c r="E228" s="280" t="s">
        <v>3154</v>
      </c>
      <c r="F228" s="281" t="s">
        <v>3155</v>
      </c>
      <c r="G228" s="282" t="s">
        <v>804</v>
      </c>
      <c r="H228" s="283">
        <v>1</v>
      </c>
      <c r="I228" s="284"/>
      <c r="J228" s="285">
        <f>ROUND(I228*H228,2)</f>
        <v>0</v>
      </c>
      <c r="K228" s="281" t="s">
        <v>21</v>
      </c>
      <c r="L228" s="286"/>
      <c r="M228" s="287" t="s">
        <v>21</v>
      </c>
      <c r="N228" s="288" t="s">
        <v>43</v>
      </c>
      <c r="O228" s="47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AR228" s="24" t="s">
        <v>2609</v>
      </c>
      <c r="AT228" s="24" t="s">
        <v>177</v>
      </c>
      <c r="AU228" s="24" t="s">
        <v>82</v>
      </c>
      <c r="AY228" s="24" t="s">
        <v>152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4" t="s">
        <v>80</v>
      </c>
      <c r="BK228" s="232">
        <f>ROUND(I228*H228,2)</f>
        <v>0</v>
      </c>
      <c r="BL228" s="24" t="s">
        <v>412</v>
      </c>
      <c r="BM228" s="24" t="s">
        <v>3156</v>
      </c>
    </row>
    <row r="229" spans="2:65" s="1" customFormat="1" ht="16.5" customHeight="1">
      <c r="B229" s="46"/>
      <c r="C229" s="221" t="s">
        <v>1060</v>
      </c>
      <c r="D229" s="221" t="s">
        <v>155</v>
      </c>
      <c r="E229" s="222" t="s">
        <v>3157</v>
      </c>
      <c r="F229" s="223" t="s">
        <v>3158</v>
      </c>
      <c r="G229" s="224" t="s">
        <v>804</v>
      </c>
      <c r="H229" s="225">
        <v>1</v>
      </c>
      <c r="I229" s="226"/>
      <c r="J229" s="227">
        <f>ROUND(I229*H229,2)</f>
        <v>0</v>
      </c>
      <c r="K229" s="223" t="s">
        <v>21</v>
      </c>
      <c r="L229" s="72"/>
      <c r="M229" s="228" t="s">
        <v>21</v>
      </c>
      <c r="N229" s="229" t="s">
        <v>43</v>
      </c>
      <c r="O229" s="47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4" t="s">
        <v>412</v>
      </c>
      <c r="AT229" s="24" t="s">
        <v>155</v>
      </c>
      <c r="AU229" s="24" t="s">
        <v>82</v>
      </c>
      <c r="AY229" s="24" t="s">
        <v>152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80</v>
      </c>
      <c r="BK229" s="232">
        <f>ROUND(I229*H229,2)</f>
        <v>0</v>
      </c>
      <c r="BL229" s="24" t="s">
        <v>412</v>
      </c>
      <c r="BM229" s="24" t="s">
        <v>3159</v>
      </c>
    </row>
    <row r="230" spans="2:65" s="1" customFormat="1" ht="16.5" customHeight="1">
      <c r="B230" s="46"/>
      <c r="C230" s="279" t="s">
        <v>1065</v>
      </c>
      <c r="D230" s="279" t="s">
        <v>177</v>
      </c>
      <c r="E230" s="280" t="s">
        <v>3160</v>
      </c>
      <c r="F230" s="281" t="s">
        <v>3161</v>
      </c>
      <c r="G230" s="282" t="s">
        <v>804</v>
      </c>
      <c r="H230" s="283">
        <v>1</v>
      </c>
      <c r="I230" s="284"/>
      <c r="J230" s="285">
        <f>ROUND(I230*H230,2)</f>
        <v>0</v>
      </c>
      <c r="K230" s="281" t="s">
        <v>21</v>
      </c>
      <c r="L230" s="286"/>
      <c r="M230" s="287" t="s">
        <v>21</v>
      </c>
      <c r="N230" s="288" t="s">
        <v>43</v>
      </c>
      <c r="O230" s="47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AR230" s="24" t="s">
        <v>2609</v>
      </c>
      <c r="AT230" s="24" t="s">
        <v>177</v>
      </c>
      <c r="AU230" s="24" t="s">
        <v>82</v>
      </c>
      <c r="AY230" s="24" t="s">
        <v>152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80</v>
      </c>
      <c r="BK230" s="232">
        <f>ROUND(I230*H230,2)</f>
        <v>0</v>
      </c>
      <c r="BL230" s="24" t="s">
        <v>412</v>
      </c>
      <c r="BM230" s="24" t="s">
        <v>3162</v>
      </c>
    </row>
    <row r="231" spans="2:65" s="1" customFormat="1" ht="16.5" customHeight="1">
      <c r="B231" s="46"/>
      <c r="C231" s="221" t="s">
        <v>1072</v>
      </c>
      <c r="D231" s="221" t="s">
        <v>155</v>
      </c>
      <c r="E231" s="222" t="s">
        <v>3163</v>
      </c>
      <c r="F231" s="223" t="s">
        <v>3164</v>
      </c>
      <c r="G231" s="224" t="s">
        <v>804</v>
      </c>
      <c r="H231" s="225">
        <v>1</v>
      </c>
      <c r="I231" s="226"/>
      <c r="J231" s="227">
        <f>ROUND(I231*H231,2)</f>
        <v>0</v>
      </c>
      <c r="K231" s="223" t="s">
        <v>21</v>
      </c>
      <c r="L231" s="72"/>
      <c r="M231" s="228" t="s">
        <v>21</v>
      </c>
      <c r="N231" s="229" t="s">
        <v>43</v>
      </c>
      <c r="O231" s="47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AR231" s="24" t="s">
        <v>412</v>
      </c>
      <c r="AT231" s="24" t="s">
        <v>155</v>
      </c>
      <c r="AU231" s="24" t="s">
        <v>82</v>
      </c>
      <c r="AY231" s="24" t="s">
        <v>152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80</v>
      </c>
      <c r="BK231" s="232">
        <f>ROUND(I231*H231,2)</f>
        <v>0</v>
      </c>
      <c r="BL231" s="24" t="s">
        <v>412</v>
      </c>
      <c r="BM231" s="24" t="s">
        <v>3165</v>
      </c>
    </row>
    <row r="232" spans="2:65" s="1" customFormat="1" ht="16.5" customHeight="1">
      <c r="B232" s="46"/>
      <c r="C232" s="279" t="s">
        <v>1078</v>
      </c>
      <c r="D232" s="279" t="s">
        <v>177</v>
      </c>
      <c r="E232" s="280" t="s">
        <v>3166</v>
      </c>
      <c r="F232" s="281" t="s">
        <v>3167</v>
      </c>
      <c r="G232" s="282" t="s">
        <v>804</v>
      </c>
      <c r="H232" s="283">
        <v>1</v>
      </c>
      <c r="I232" s="284"/>
      <c r="J232" s="285">
        <f>ROUND(I232*H232,2)</f>
        <v>0</v>
      </c>
      <c r="K232" s="281" t="s">
        <v>21</v>
      </c>
      <c r="L232" s="286"/>
      <c r="M232" s="287" t="s">
        <v>21</v>
      </c>
      <c r="N232" s="288" t="s">
        <v>43</v>
      </c>
      <c r="O232" s="4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4" t="s">
        <v>2609</v>
      </c>
      <c r="AT232" s="24" t="s">
        <v>177</v>
      </c>
      <c r="AU232" s="24" t="s">
        <v>82</v>
      </c>
      <c r="AY232" s="24" t="s">
        <v>152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4" t="s">
        <v>80</v>
      </c>
      <c r="BK232" s="232">
        <f>ROUND(I232*H232,2)</f>
        <v>0</v>
      </c>
      <c r="BL232" s="24" t="s">
        <v>412</v>
      </c>
      <c r="BM232" s="24" t="s">
        <v>3168</v>
      </c>
    </row>
    <row r="233" spans="2:65" s="1" customFormat="1" ht="16.5" customHeight="1">
      <c r="B233" s="46"/>
      <c r="C233" s="221" t="s">
        <v>1084</v>
      </c>
      <c r="D233" s="221" t="s">
        <v>155</v>
      </c>
      <c r="E233" s="222" t="s">
        <v>3169</v>
      </c>
      <c r="F233" s="223" t="s">
        <v>3170</v>
      </c>
      <c r="G233" s="224" t="s">
        <v>804</v>
      </c>
      <c r="H233" s="225">
        <v>1</v>
      </c>
      <c r="I233" s="226"/>
      <c r="J233" s="227">
        <f>ROUND(I233*H233,2)</f>
        <v>0</v>
      </c>
      <c r="K233" s="223" t="s">
        <v>21</v>
      </c>
      <c r="L233" s="72"/>
      <c r="M233" s="228" t="s">
        <v>21</v>
      </c>
      <c r="N233" s="229" t="s">
        <v>43</v>
      </c>
      <c r="O233" s="47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4" t="s">
        <v>412</v>
      </c>
      <c r="AT233" s="24" t="s">
        <v>155</v>
      </c>
      <c r="AU233" s="24" t="s">
        <v>82</v>
      </c>
      <c r="AY233" s="24" t="s">
        <v>152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80</v>
      </c>
      <c r="BK233" s="232">
        <f>ROUND(I233*H233,2)</f>
        <v>0</v>
      </c>
      <c r="BL233" s="24" t="s">
        <v>412</v>
      </c>
      <c r="BM233" s="24" t="s">
        <v>3171</v>
      </c>
    </row>
    <row r="234" spans="2:65" s="1" customFormat="1" ht="16.5" customHeight="1">
      <c r="B234" s="46"/>
      <c r="C234" s="279" t="s">
        <v>1088</v>
      </c>
      <c r="D234" s="279" t="s">
        <v>177</v>
      </c>
      <c r="E234" s="280" t="s">
        <v>3172</v>
      </c>
      <c r="F234" s="281" t="s">
        <v>3173</v>
      </c>
      <c r="G234" s="282" t="s">
        <v>804</v>
      </c>
      <c r="H234" s="283">
        <v>1</v>
      </c>
      <c r="I234" s="284"/>
      <c r="J234" s="285">
        <f>ROUND(I234*H234,2)</f>
        <v>0</v>
      </c>
      <c r="K234" s="281" t="s">
        <v>21</v>
      </c>
      <c r="L234" s="286"/>
      <c r="M234" s="287" t="s">
        <v>21</v>
      </c>
      <c r="N234" s="288" t="s">
        <v>43</v>
      </c>
      <c r="O234" s="47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AR234" s="24" t="s">
        <v>2609</v>
      </c>
      <c r="AT234" s="24" t="s">
        <v>177</v>
      </c>
      <c r="AU234" s="24" t="s">
        <v>82</v>
      </c>
      <c r="AY234" s="24" t="s">
        <v>152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4" t="s">
        <v>80</v>
      </c>
      <c r="BK234" s="232">
        <f>ROUND(I234*H234,2)</f>
        <v>0</v>
      </c>
      <c r="BL234" s="24" t="s">
        <v>412</v>
      </c>
      <c r="BM234" s="24" t="s">
        <v>3174</v>
      </c>
    </row>
    <row r="235" spans="2:65" s="1" customFormat="1" ht="16.5" customHeight="1">
      <c r="B235" s="46"/>
      <c r="C235" s="221" t="s">
        <v>1093</v>
      </c>
      <c r="D235" s="221" t="s">
        <v>155</v>
      </c>
      <c r="E235" s="222" t="s">
        <v>3175</v>
      </c>
      <c r="F235" s="223" t="s">
        <v>3170</v>
      </c>
      <c r="G235" s="224" t="s">
        <v>804</v>
      </c>
      <c r="H235" s="225">
        <v>1</v>
      </c>
      <c r="I235" s="226"/>
      <c r="J235" s="227">
        <f>ROUND(I235*H235,2)</f>
        <v>0</v>
      </c>
      <c r="K235" s="223" t="s">
        <v>21</v>
      </c>
      <c r="L235" s="72"/>
      <c r="M235" s="228" t="s">
        <v>21</v>
      </c>
      <c r="N235" s="229" t="s">
        <v>43</v>
      </c>
      <c r="O235" s="47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AR235" s="24" t="s">
        <v>412</v>
      </c>
      <c r="AT235" s="24" t="s">
        <v>155</v>
      </c>
      <c r="AU235" s="24" t="s">
        <v>82</v>
      </c>
      <c r="AY235" s="24" t="s">
        <v>152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24" t="s">
        <v>80</v>
      </c>
      <c r="BK235" s="232">
        <f>ROUND(I235*H235,2)</f>
        <v>0</v>
      </c>
      <c r="BL235" s="24" t="s">
        <v>412</v>
      </c>
      <c r="BM235" s="24" t="s">
        <v>3176</v>
      </c>
    </row>
    <row r="236" spans="2:65" s="1" customFormat="1" ht="16.5" customHeight="1">
      <c r="B236" s="46"/>
      <c r="C236" s="279" t="s">
        <v>1097</v>
      </c>
      <c r="D236" s="279" t="s">
        <v>177</v>
      </c>
      <c r="E236" s="280" t="s">
        <v>3177</v>
      </c>
      <c r="F236" s="281" t="s">
        <v>3173</v>
      </c>
      <c r="G236" s="282" t="s">
        <v>804</v>
      </c>
      <c r="H236" s="283">
        <v>1</v>
      </c>
      <c r="I236" s="284"/>
      <c r="J236" s="285">
        <f>ROUND(I236*H236,2)</f>
        <v>0</v>
      </c>
      <c r="K236" s="281" t="s">
        <v>21</v>
      </c>
      <c r="L236" s="286"/>
      <c r="M236" s="287" t="s">
        <v>21</v>
      </c>
      <c r="N236" s="288" t="s">
        <v>43</v>
      </c>
      <c r="O236" s="47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4" t="s">
        <v>2609</v>
      </c>
      <c r="AT236" s="24" t="s">
        <v>177</v>
      </c>
      <c r="AU236" s="24" t="s">
        <v>82</v>
      </c>
      <c r="AY236" s="24" t="s">
        <v>152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80</v>
      </c>
      <c r="BK236" s="232">
        <f>ROUND(I236*H236,2)</f>
        <v>0</v>
      </c>
      <c r="BL236" s="24" t="s">
        <v>412</v>
      </c>
      <c r="BM236" s="24" t="s">
        <v>3178</v>
      </c>
    </row>
    <row r="237" spans="2:65" s="1" customFormat="1" ht="16.5" customHeight="1">
      <c r="B237" s="46"/>
      <c r="C237" s="221" t="s">
        <v>1101</v>
      </c>
      <c r="D237" s="221" t="s">
        <v>155</v>
      </c>
      <c r="E237" s="222" t="s">
        <v>3179</v>
      </c>
      <c r="F237" s="223" t="s">
        <v>3180</v>
      </c>
      <c r="G237" s="224" t="s">
        <v>804</v>
      </c>
      <c r="H237" s="225">
        <v>1</v>
      </c>
      <c r="I237" s="226"/>
      <c r="J237" s="227">
        <f>ROUND(I237*H237,2)</f>
        <v>0</v>
      </c>
      <c r="K237" s="223" t="s">
        <v>21</v>
      </c>
      <c r="L237" s="72"/>
      <c r="M237" s="228" t="s">
        <v>21</v>
      </c>
      <c r="N237" s="229" t="s">
        <v>43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4" t="s">
        <v>412</v>
      </c>
      <c r="AT237" s="24" t="s">
        <v>155</v>
      </c>
      <c r="AU237" s="24" t="s">
        <v>82</v>
      </c>
      <c r="AY237" s="24" t="s">
        <v>152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80</v>
      </c>
      <c r="BK237" s="232">
        <f>ROUND(I237*H237,2)</f>
        <v>0</v>
      </c>
      <c r="BL237" s="24" t="s">
        <v>412</v>
      </c>
      <c r="BM237" s="24" t="s">
        <v>3181</v>
      </c>
    </row>
    <row r="238" spans="2:65" s="1" customFormat="1" ht="16.5" customHeight="1">
      <c r="B238" s="46"/>
      <c r="C238" s="279" t="s">
        <v>1106</v>
      </c>
      <c r="D238" s="279" t="s">
        <v>177</v>
      </c>
      <c r="E238" s="280" t="s">
        <v>3182</v>
      </c>
      <c r="F238" s="281" t="s">
        <v>3183</v>
      </c>
      <c r="G238" s="282" t="s">
        <v>804</v>
      </c>
      <c r="H238" s="283">
        <v>1</v>
      </c>
      <c r="I238" s="284"/>
      <c r="J238" s="285">
        <f>ROUND(I238*H238,2)</f>
        <v>0</v>
      </c>
      <c r="K238" s="281" t="s">
        <v>21</v>
      </c>
      <c r="L238" s="286"/>
      <c r="M238" s="287" t="s">
        <v>21</v>
      </c>
      <c r="N238" s="288" t="s">
        <v>43</v>
      </c>
      <c r="O238" s="47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4" t="s">
        <v>2609</v>
      </c>
      <c r="AT238" s="24" t="s">
        <v>177</v>
      </c>
      <c r="AU238" s="24" t="s">
        <v>82</v>
      </c>
      <c r="AY238" s="24" t="s">
        <v>152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80</v>
      </c>
      <c r="BK238" s="232">
        <f>ROUND(I238*H238,2)</f>
        <v>0</v>
      </c>
      <c r="BL238" s="24" t="s">
        <v>412</v>
      </c>
      <c r="BM238" s="24" t="s">
        <v>3184</v>
      </c>
    </row>
    <row r="239" spans="2:65" s="1" customFormat="1" ht="16.5" customHeight="1">
      <c r="B239" s="46"/>
      <c r="C239" s="221" t="s">
        <v>1113</v>
      </c>
      <c r="D239" s="221" t="s">
        <v>155</v>
      </c>
      <c r="E239" s="222" t="s">
        <v>3185</v>
      </c>
      <c r="F239" s="223" t="s">
        <v>3186</v>
      </c>
      <c r="G239" s="224" t="s">
        <v>804</v>
      </c>
      <c r="H239" s="225">
        <v>1</v>
      </c>
      <c r="I239" s="226"/>
      <c r="J239" s="227">
        <f>ROUND(I239*H239,2)</f>
        <v>0</v>
      </c>
      <c r="K239" s="223" t="s">
        <v>21</v>
      </c>
      <c r="L239" s="72"/>
      <c r="M239" s="228" t="s">
        <v>21</v>
      </c>
      <c r="N239" s="229" t="s">
        <v>43</v>
      </c>
      <c r="O239" s="47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4" t="s">
        <v>412</v>
      </c>
      <c r="AT239" s="24" t="s">
        <v>155</v>
      </c>
      <c r="AU239" s="24" t="s">
        <v>82</v>
      </c>
      <c r="AY239" s="24" t="s">
        <v>152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4" t="s">
        <v>80</v>
      </c>
      <c r="BK239" s="232">
        <f>ROUND(I239*H239,2)</f>
        <v>0</v>
      </c>
      <c r="BL239" s="24" t="s">
        <v>412</v>
      </c>
      <c r="BM239" s="24" t="s">
        <v>3187</v>
      </c>
    </row>
    <row r="240" spans="2:65" s="1" customFormat="1" ht="16.5" customHeight="1">
      <c r="B240" s="46"/>
      <c r="C240" s="279" t="s">
        <v>1118</v>
      </c>
      <c r="D240" s="279" t="s">
        <v>177</v>
      </c>
      <c r="E240" s="280" t="s">
        <v>3188</v>
      </c>
      <c r="F240" s="281" t="s">
        <v>3189</v>
      </c>
      <c r="G240" s="282" t="s">
        <v>804</v>
      </c>
      <c r="H240" s="283">
        <v>1</v>
      </c>
      <c r="I240" s="284"/>
      <c r="J240" s="285">
        <f>ROUND(I240*H240,2)</f>
        <v>0</v>
      </c>
      <c r="K240" s="281" t="s">
        <v>21</v>
      </c>
      <c r="L240" s="286"/>
      <c r="M240" s="287" t="s">
        <v>21</v>
      </c>
      <c r="N240" s="288" t="s">
        <v>43</v>
      </c>
      <c r="O240" s="47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AR240" s="24" t="s">
        <v>2609</v>
      </c>
      <c r="AT240" s="24" t="s">
        <v>177</v>
      </c>
      <c r="AU240" s="24" t="s">
        <v>82</v>
      </c>
      <c r="AY240" s="24" t="s">
        <v>152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80</v>
      </c>
      <c r="BK240" s="232">
        <f>ROUND(I240*H240,2)</f>
        <v>0</v>
      </c>
      <c r="BL240" s="24" t="s">
        <v>412</v>
      </c>
      <c r="BM240" s="24" t="s">
        <v>3190</v>
      </c>
    </row>
    <row r="241" spans="2:65" s="1" customFormat="1" ht="16.5" customHeight="1">
      <c r="B241" s="46"/>
      <c r="C241" s="221" t="s">
        <v>1123</v>
      </c>
      <c r="D241" s="221" t="s">
        <v>155</v>
      </c>
      <c r="E241" s="222" t="s">
        <v>3191</v>
      </c>
      <c r="F241" s="223" t="s">
        <v>3192</v>
      </c>
      <c r="G241" s="224" t="s">
        <v>804</v>
      </c>
      <c r="H241" s="225">
        <v>3</v>
      </c>
      <c r="I241" s="226"/>
      <c r="J241" s="227">
        <f>ROUND(I241*H241,2)</f>
        <v>0</v>
      </c>
      <c r="K241" s="223" t="s">
        <v>21</v>
      </c>
      <c r="L241" s="72"/>
      <c r="M241" s="228" t="s">
        <v>21</v>
      </c>
      <c r="N241" s="229" t="s">
        <v>43</v>
      </c>
      <c r="O241" s="47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4" t="s">
        <v>412</v>
      </c>
      <c r="AT241" s="24" t="s">
        <v>155</v>
      </c>
      <c r="AU241" s="24" t="s">
        <v>82</v>
      </c>
      <c r="AY241" s="24" t="s">
        <v>152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80</v>
      </c>
      <c r="BK241" s="232">
        <f>ROUND(I241*H241,2)</f>
        <v>0</v>
      </c>
      <c r="BL241" s="24" t="s">
        <v>412</v>
      </c>
      <c r="BM241" s="24" t="s">
        <v>3193</v>
      </c>
    </row>
    <row r="242" spans="2:65" s="1" customFormat="1" ht="16.5" customHeight="1">
      <c r="B242" s="46"/>
      <c r="C242" s="279" t="s">
        <v>1128</v>
      </c>
      <c r="D242" s="279" t="s">
        <v>177</v>
      </c>
      <c r="E242" s="280" t="s">
        <v>3194</v>
      </c>
      <c r="F242" s="281" t="s">
        <v>3195</v>
      </c>
      <c r="G242" s="282" t="s">
        <v>804</v>
      </c>
      <c r="H242" s="283">
        <v>3</v>
      </c>
      <c r="I242" s="284"/>
      <c r="J242" s="285">
        <f>ROUND(I242*H242,2)</f>
        <v>0</v>
      </c>
      <c r="K242" s="281" t="s">
        <v>21</v>
      </c>
      <c r="L242" s="286"/>
      <c r="M242" s="287" t="s">
        <v>21</v>
      </c>
      <c r="N242" s="288" t="s">
        <v>43</v>
      </c>
      <c r="O242" s="47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4" t="s">
        <v>2609</v>
      </c>
      <c r="AT242" s="24" t="s">
        <v>177</v>
      </c>
      <c r="AU242" s="24" t="s">
        <v>82</v>
      </c>
      <c r="AY242" s="24" t="s">
        <v>152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80</v>
      </c>
      <c r="BK242" s="232">
        <f>ROUND(I242*H242,2)</f>
        <v>0</v>
      </c>
      <c r="BL242" s="24" t="s">
        <v>412</v>
      </c>
      <c r="BM242" s="24" t="s">
        <v>3196</v>
      </c>
    </row>
    <row r="243" spans="2:65" s="1" customFormat="1" ht="16.5" customHeight="1">
      <c r="B243" s="46"/>
      <c r="C243" s="221" t="s">
        <v>1133</v>
      </c>
      <c r="D243" s="221" t="s">
        <v>155</v>
      </c>
      <c r="E243" s="222" t="s">
        <v>3197</v>
      </c>
      <c r="F243" s="223" t="s">
        <v>3198</v>
      </c>
      <c r="G243" s="224" t="s">
        <v>804</v>
      </c>
      <c r="H243" s="225">
        <v>2</v>
      </c>
      <c r="I243" s="226"/>
      <c r="J243" s="227">
        <f>ROUND(I243*H243,2)</f>
        <v>0</v>
      </c>
      <c r="K243" s="223" t="s">
        <v>21</v>
      </c>
      <c r="L243" s="72"/>
      <c r="M243" s="228" t="s">
        <v>21</v>
      </c>
      <c r="N243" s="229" t="s">
        <v>43</v>
      </c>
      <c r="O243" s="47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4" t="s">
        <v>412</v>
      </c>
      <c r="AT243" s="24" t="s">
        <v>155</v>
      </c>
      <c r="AU243" s="24" t="s">
        <v>82</v>
      </c>
      <c r="AY243" s="24" t="s">
        <v>152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80</v>
      </c>
      <c r="BK243" s="232">
        <f>ROUND(I243*H243,2)</f>
        <v>0</v>
      </c>
      <c r="BL243" s="24" t="s">
        <v>412</v>
      </c>
      <c r="BM243" s="24" t="s">
        <v>3199</v>
      </c>
    </row>
    <row r="244" spans="2:65" s="1" customFormat="1" ht="16.5" customHeight="1">
      <c r="B244" s="46"/>
      <c r="C244" s="279" t="s">
        <v>1138</v>
      </c>
      <c r="D244" s="279" t="s">
        <v>177</v>
      </c>
      <c r="E244" s="280" t="s">
        <v>3200</v>
      </c>
      <c r="F244" s="281" t="s">
        <v>3201</v>
      </c>
      <c r="G244" s="282" t="s">
        <v>804</v>
      </c>
      <c r="H244" s="283">
        <v>2</v>
      </c>
      <c r="I244" s="284"/>
      <c r="J244" s="285">
        <f>ROUND(I244*H244,2)</f>
        <v>0</v>
      </c>
      <c r="K244" s="281" t="s">
        <v>21</v>
      </c>
      <c r="L244" s="286"/>
      <c r="M244" s="287" t="s">
        <v>21</v>
      </c>
      <c r="N244" s="288" t="s">
        <v>43</v>
      </c>
      <c r="O244" s="47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4" t="s">
        <v>2609</v>
      </c>
      <c r="AT244" s="24" t="s">
        <v>177</v>
      </c>
      <c r="AU244" s="24" t="s">
        <v>82</v>
      </c>
      <c r="AY244" s="24" t="s">
        <v>152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80</v>
      </c>
      <c r="BK244" s="232">
        <f>ROUND(I244*H244,2)</f>
        <v>0</v>
      </c>
      <c r="BL244" s="24" t="s">
        <v>412</v>
      </c>
      <c r="BM244" s="24" t="s">
        <v>3202</v>
      </c>
    </row>
    <row r="245" spans="2:65" s="1" customFormat="1" ht="16.5" customHeight="1">
      <c r="B245" s="46"/>
      <c r="C245" s="221" t="s">
        <v>1143</v>
      </c>
      <c r="D245" s="221" t="s">
        <v>155</v>
      </c>
      <c r="E245" s="222" t="s">
        <v>3203</v>
      </c>
      <c r="F245" s="223" t="s">
        <v>3204</v>
      </c>
      <c r="G245" s="224" t="s">
        <v>804</v>
      </c>
      <c r="H245" s="225">
        <v>16</v>
      </c>
      <c r="I245" s="226"/>
      <c r="J245" s="227">
        <f>ROUND(I245*H245,2)</f>
        <v>0</v>
      </c>
      <c r="K245" s="223" t="s">
        <v>21</v>
      </c>
      <c r="L245" s="72"/>
      <c r="M245" s="228" t="s">
        <v>21</v>
      </c>
      <c r="N245" s="229" t="s">
        <v>43</v>
      </c>
      <c r="O245" s="47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AR245" s="24" t="s">
        <v>412</v>
      </c>
      <c r="AT245" s="24" t="s">
        <v>155</v>
      </c>
      <c r="AU245" s="24" t="s">
        <v>82</v>
      </c>
      <c r="AY245" s="24" t="s">
        <v>152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80</v>
      </c>
      <c r="BK245" s="232">
        <f>ROUND(I245*H245,2)</f>
        <v>0</v>
      </c>
      <c r="BL245" s="24" t="s">
        <v>412</v>
      </c>
      <c r="BM245" s="24" t="s">
        <v>3205</v>
      </c>
    </row>
    <row r="246" spans="2:65" s="1" customFormat="1" ht="16.5" customHeight="1">
      <c r="B246" s="46"/>
      <c r="C246" s="279" t="s">
        <v>1150</v>
      </c>
      <c r="D246" s="279" t="s">
        <v>177</v>
      </c>
      <c r="E246" s="280" t="s">
        <v>3206</v>
      </c>
      <c r="F246" s="281" t="s">
        <v>3207</v>
      </c>
      <c r="G246" s="282" t="s">
        <v>804</v>
      </c>
      <c r="H246" s="283">
        <v>16</v>
      </c>
      <c r="I246" s="284"/>
      <c r="J246" s="285">
        <f>ROUND(I246*H246,2)</f>
        <v>0</v>
      </c>
      <c r="K246" s="281" t="s">
        <v>21</v>
      </c>
      <c r="L246" s="286"/>
      <c r="M246" s="287" t="s">
        <v>21</v>
      </c>
      <c r="N246" s="288" t="s">
        <v>43</v>
      </c>
      <c r="O246" s="47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4" t="s">
        <v>2609</v>
      </c>
      <c r="AT246" s="24" t="s">
        <v>177</v>
      </c>
      <c r="AU246" s="24" t="s">
        <v>82</v>
      </c>
      <c r="AY246" s="24" t="s">
        <v>152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80</v>
      </c>
      <c r="BK246" s="232">
        <f>ROUND(I246*H246,2)</f>
        <v>0</v>
      </c>
      <c r="BL246" s="24" t="s">
        <v>412</v>
      </c>
      <c r="BM246" s="24" t="s">
        <v>3208</v>
      </c>
    </row>
    <row r="247" spans="2:65" s="1" customFormat="1" ht="16.5" customHeight="1">
      <c r="B247" s="46"/>
      <c r="C247" s="221" t="s">
        <v>1179</v>
      </c>
      <c r="D247" s="221" t="s">
        <v>155</v>
      </c>
      <c r="E247" s="222" t="s">
        <v>3209</v>
      </c>
      <c r="F247" s="223" t="s">
        <v>3210</v>
      </c>
      <c r="G247" s="224" t="s">
        <v>804</v>
      </c>
      <c r="H247" s="225">
        <v>14</v>
      </c>
      <c r="I247" s="226"/>
      <c r="J247" s="227">
        <f>ROUND(I247*H247,2)</f>
        <v>0</v>
      </c>
      <c r="K247" s="223" t="s">
        <v>21</v>
      </c>
      <c r="L247" s="72"/>
      <c r="M247" s="228" t="s">
        <v>21</v>
      </c>
      <c r="N247" s="229" t="s">
        <v>43</v>
      </c>
      <c r="O247" s="47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AR247" s="24" t="s">
        <v>412</v>
      </c>
      <c r="AT247" s="24" t="s">
        <v>155</v>
      </c>
      <c r="AU247" s="24" t="s">
        <v>82</v>
      </c>
      <c r="AY247" s="24" t="s">
        <v>152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4" t="s">
        <v>80</v>
      </c>
      <c r="BK247" s="232">
        <f>ROUND(I247*H247,2)</f>
        <v>0</v>
      </c>
      <c r="BL247" s="24" t="s">
        <v>412</v>
      </c>
      <c r="BM247" s="24" t="s">
        <v>3211</v>
      </c>
    </row>
    <row r="248" spans="2:65" s="1" customFormat="1" ht="16.5" customHeight="1">
      <c r="B248" s="46"/>
      <c r="C248" s="279" t="s">
        <v>1184</v>
      </c>
      <c r="D248" s="279" t="s">
        <v>177</v>
      </c>
      <c r="E248" s="280" t="s">
        <v>3212</v>
      </c>
      <c r="F248" s="281" t="s">
        <v>3213</v>
      </c>
      <c r="G248" s="282" t="s">
        <v>804</v>
      </c>
      <c r="H248" s="283">
        <v>14</v>
      </c>
      <c r="I248" s="284"/>
      <c r="J248" s="285">
        <f>ROUND(I248*H248,2)</f>
        <v>0</v>
      </c>
      <c r="K248" s="281" t="s">
        <v>21</v>
      </c>
      <c r="L248" s="286"/>
      <c r="M248" s="287" t="s">
        <v>21</v>
      </c>
      <c r="N248" s="288" t="s">
        <v>43</v>
      </c>
      <c r="O248" s="47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4" t="s">
        <v>2609</v>
      </c>
      <c r="AT248" s="24" t="s">
        <v>177</v>
      </c>
      <c r="AU248" s="24" t="s">
        <v>82</v>
      </c>
      <c r="AY248" s="24" t="s">
        <v>152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80</v>
      </c>
      <c r="BK248" s="232">
        <f>ROUND(I248*H248,2)</f>
        <v>0</v>
      </c>
      <c r="BL248" s="24" t="s">
        <v>412</v>
      </c>
      <c r="BM248" s="24" t="s">
        <v>3214</v>
      </c>
    </row>
    <row r="249" spans="2:65" s="1" customFormat="1" ht="16.5" customHeight="1">
      <c r="B249" s="46"/>
      <c r="C249" s="221" t="s">
        <v>1189</v>
      </c>
      <c r="D249" s="221" t="s">
        <v>155</v>
      </c>
      <c r="E249" s="222" t="s">
        <v>3215</v>
      </c>
      <c r="F249" s="223" t="s">
        <v>3216</v>
      </c>
      <c r="G249" s="224" t="s">
        <v>804</v>
      </c>
      <c r="H249" s="225">
        <v>2</v>
      </c>
      <c r="I249" s="226"/>
      <c r="J249" s="227">
        <f>ROUND(I249*H249,2)</f>
        <v>0</v>
      </c>
      <c r="K249" s="223" t="s">
        <v>21</v>
      </c>
      <c r="L249" s="72"/>
      <c r="M249" s="228" t="s">
        <v>21</v>
      </c>
      <c r="N249" s="229" t="s">
        <v>43</v>
      </c>
      <c r="O249" s="47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AR249" s="24" t="s">
        <v>412</v>
      </c>
      <c r="AT249" s="24" t="s">
        <v>155</v>
      </c>
      <c r="AU249" s="24" t="s">
        <v>82</v>
      </c>
      <c r="AY249" s="24" t="s">
        <v>152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24" t="s">
        <v>80</v>
      </c>
      <c r="BK249" s="232">
        <f>ROUND(I249*H249,2)</f>
        <v>0</v>
      </c>
      <c r="BL249" s="24" t="s">
        <v>412</v>
      </c>
      <c r="BM249" s="24" t="s">
        <v>3217</v>
      </c>
    </row>
    <row r="250" spans="2:65" s="1" customFormat="1" ht="16.5" customHeight="1">
      <c r="B250" s="46"/>
      <c r="C250" s="279" t="s">
        <v>1196</v>
      </c>
      <c r="D250" s="279" t="s">
        <v>177</v>
      </c>
      <c r="E250" s="280" t="s">
        <v>3218</v>
      </c>
      <c r="F250" s="281" t="s">
        <v>3219</v>
      </c>
      <c r="G250" s="282" t="s">
        <v>804</v>
      </c>
      <c r="H250" s="283">
        <v>2</v>
      </c>
      <c r="I250" s="284"/>
      <c r="J250" s="285">
        <f>ROUND(I250*H250,2)</f>
        <v>0</v>
      </c>
      <c r="K250" s="281" t="s">
        <v>21</v>
      </c>
      <c r="L250" s="286"/>
      <c r="M250" s="287" t="s">
        <v>21</v>
      </c>
      <c r="N250" s="288" t="s">
        <v>43</v>
      </c>
      <c r="O250" s="47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4" t="s">
        <v>2609</v>
      </c>
      <c r="AT250" s="24" t="s">
        <v>177</v>
      </c>
      <c r="AU250" s="24" t="s">
        <v>82</v>
      </c>
      <c r="AY250" s="24" t="s">
        <v>152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4" t="s">
        <v>80</v>
      </c>
      <c r="BK250" s="232">
        <f>ROUND(I250*H250,2)</f>
        <v>0</v>
      </c>
      <c r="BL250" s="24" t="s">
        <v>412</v>
      </c>
      <c r="BM250" s="24" t="s">
        <v>3220</v>
      </c>
    </row>
    <row r="251" spans="2:65" s="1" customFormat="1" ht="16.5" customHeight="1">
      <c r="B251" s="46"/>
      <c r="C251" s="221" t="s">
        <v>1202</v>
      </c>
      <c r="D251" s="221" t="s">
        <v>155</v>
      </c>
      <c r="E251" s="222" t="s">
        <v>3221</v>
      </c>
      <c r="F251" s="223" t="s">
        <v>3222</v>
      </c>
      <c r="G251" s="224" t="s">
        <v>804</v>
      </c>
      <c r="H251" s="225">
        <v>19</v>
      </c>
      <c r="I251" s="226"/>
      <c r="J251" s="227">
        <f>ROUND(I251*H251,2)</f>
        <v>0</v>
      </c>
      <c r="K251" s="223" t="s">
        <v>21</v>
      </c>
      <c r="L251" s="72"/>
      <c r="M251" s="228" t="s">
        <v>21</v>
      </c>
      <c r="N251" s="229" t="s">
        <v>43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412</v>
      </c>
      <c r="AT251" s="24" t="s">
        <v>155</v>
      </c>
      <c r="AU251" s="24" t="s">
        <v>82</v>
      </c>
      <c r="AY251" s="24" t="s">
        <v>152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80</v>
      </c>
      <c r="BK251" s="232">
        <f>ROUND(I251*H251,2)</f>
        <v>0</v>
      </c>
      <c r="BL251" s="24" t="s">
        <v>412</v>
      </c>
      <c r="BM251" s="24" t="s">
        <v>3223</v>
      </c>
    </row>
    <row r="252" spans="2:65" s="1" customFormat="1" ht="16.5" customHeight="1">
      <c r="B252" s="46"/>
      <c r="C252" s="279" t="s">
        <v>1211</v>
      </c>
      <c r="D252" s="279" t="s">
        <v>177</v>
      </c>
      <c r="E252" s="280" t="s">
        <v>3224</v>
      </c>
      <c r="F252" s="281" t="s">
        <v>3225</v>
      </c>
      <c r="G252" s="282" t="s">
        <v>804</v>
      </c>
      <c r="H252" s="283">
        <v>19</v>
      </c>
      <c r="I252" s="284"/>
      <c r="J252" s="285">
        <f>ROUND(I252*H252,2)</f>
        <v>0</v>
      </c>
      <c r="K252" s="281" t="s">
        <v>21</v>
      </c>
      <c r="L252" s="286"/>
      <c r="M252" s="287" t="s">
        <v>21</v>
      </c>
      <c r="N252" s="288" t="s">
        <v>43</v>
      </c>
      <c r="O252" s="47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4" t="s">
        <v>2609</v>
      </c>
      <c r="AT252" s="24" t="s">
        <v>177</v>
      </c>
      <c r="AU252" s="24" t="s">
        <v>82</v>
      </c>
      <c r="AY252" s="24" t="s">
        <v>152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4" t="s">
        <v>80</v>
      </c>
      <c r="BK252" s="232">
        <f>ROUND(I252*H252,2)</f>
        <v>0</v>
      </c>
      <c r="BL252" s="24" t="s">
        <v>412</v>
      </c>
      <c r="BM252" s="24" t="s">
        <v>3226</v>
      </c>
    </row>
    <row r="253" spans="2:65" s="1" customFormat="1" ht="25.5" customHeight="1">
      <c r="B253" s="46"/>
      <c r="C253" s="221" t="s">
        <v>1216</v>
      </c>
      <c r="D253" s="221" t="s">
        <v>155</v>
      </c>
      <c r="E253" s="222" t="s">
        <v>3227</v>
      </c>
      <c r="F253" s="223" t="s">
        <v>3228</v>
      </c>
      <c r="G253" s="224" t="s">
        <v>804</v>
      </c>
      <c r="H253" s="225">
        <v>19</v>
      </c>
      <c r="I253" s="226"/>
      <c r="J253" s="227">
        <f>ROUND(I253*H253,2)</f>
        <v>0</v>
      </c>
      <c r="K253" s="223" t="s">
        <v>21</v>
      </c>
      <c r="L253" s="72"/>
      <c r="M253" s="228" t="s">
        <v>21</v>
      </c>
      <c r="N253" s="229" t="s">
        <v>43</v>
      </c>
      <c r="O253" s="47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4" t="s">
        <v>412</v>
      </c>
      <c r="AT253" s="24" t="s">
        <v>155</v>
      </c>
      <c r="AU253" s="24" t="s">
        <v>82</v>
      </c>
      <c r="AY253" s="24" t="s">
        <v>152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4" t="s">
        <v>80</v>
      </c>
      <c r="BK253" s="232">
        <f>ROUND(I253*H253,2)</f>
        <v>0</v>
      </c>
      <c r="BL253" s="24" t="s">
        <v>412</v>
      </c>
      <c r="BM253" s="24" t="s">
        <v>3229</v>
      </c>
    </row>
    <row r="254" spans="2:65" s="1" customFormat="1" ht="25.5" customHeight="1">
      <c r="B254" s="46"/>
      <c r="C254" s="279" t="s">
        <v>1223</v>
      </c>
      <c r="D254" s="279" t="s">
        <v>177</v>
      </c>
      <c r="E254" s="280" t="s">
        <v>3230</v>
      </c>
      <c r="F254" s="281" t="s">
        <v>3231</v>
      </c>
      <c r="G254" s="282" t="s">
        <v>804</v>
      </c>
      <c r="H254" s="283">
        <v>19</v>
      </c>
      <c r="I254" s="284"/>
      <c r="J254" s="285">
        <f>ROUND(I254*H254,2)</f>
        <v>0</v>
      </c>
      <c r="K254" s="281" t="s">
        <v>21</v>
      </c>
      <c r="L254" s="286"/>
      <c r="M254" s="287" t="s">
        <v>21</v>
      </c>
      <c r="N254" s="288" t="s">
        <v>43</v>
      </c>
      <c r="O254" s="47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4" t="s">
        <v>2609</v>
      </c>
      <c r="AT254" s="24" t="s">
        <v>177</v>
      </c>
      <c r="AU254" s="24" t="s">
        <v>82</v>
      </c>
      <c r="AY254" s="24" t="s">
        <v>152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80</v>
      </c>
      <c r="BK254" s="232">
        <f>ROUND(I254*H254,2)</f>
        <v>0</v>
      </c>
      <c r="BL254" s="24" t="s">
        <v>412</v>
      </c>
      <c r="BM254" s="24" t="s">
        <v>3232</v>
      </c>
    </row>
    <row r="255" spans="2:65" s="1" customFormat="1" ht="16.5" customHeight="1">
      <c r="B255" s="46"/>
      <c r="C255" s="221" t="s">
        <v>1237</v>
      </c>
      <c r="D255" s="221" t="s">
        <v>155</v>
      </c>
      <c r="E255" s="222" t="s">
        <v>3233</v>
      </c>
      <c r="F255" s="223" t="s">
        <v>3234</v>
      </c>
      <c r="G255" s="224" t="s">
        <v>804</v>
      </c>
      <c r="H255" s="225">
        <v>6</v>
      </c>
      <c r="I255" s="226"/>
      <c r="J255" s="227">
        <f>ROUND(I255*H255,2)</f>
        <v>0</v>
      </c>
      <c r="K255" s="223" t="s">
        <v>21</v>
      </c>
      <c r="L255" s="72"/>
      <c r="M255" s="228" t="s">
        <v>21</v>
      </c>
      <c r="N255" s="229" t="s">
        <v>43</v>
      </c>
      <c r="O255" s="47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AR255" s="24" t="s">
        <v>412</v>
      </c>
      <c r="AT255" s="24" t="s">
        <v>155</v>
      </c>
      <c r="AU255" s="24" t="s">
        <v>82</v>
      </c>
      <c r="AY255" s="24" t="s">
        <v>152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4" t="s">
        <v>80</v>
      </c>
      <c r="BK255" s="232">
        <f>ROUND(I255*H255,2)</f>
        <v>0</v>
      </c>
      <c r="BL255" s="24" t="s">
        <v>412</v>
      </c>
      <c r="BM255" s="24" t="s">
        <v>3235</v>
      </c>
    </row>
    <row r="256" spans="2:65" s="1" customFormat="1" ht="16.5" customHeight="1">
      <c r="B256" s="46"/>
      <c r="C256" s="279" t="s">
        <v>1244</v>
      </c>
      <c r="D256" s="279" t="s">
        <v>177</v>
      </c>
      <c r="E256" s="280" t="s">
        <v>3236</v>
      </c>
      <c r="F256" s="281" t="s">
        <v>3237</v>
      </c>
      <c r="G256" s="282" t="s">
        <v>804</v>
      </c>
      <c r="H256" s="283">
        <v>6</v>
      </c>
      <c r="I256" s="284"/>
      <c r="J256" s="285">
        <f>ROUND(I256*H256,2)</f>
        <v>0</v>
      </c>
      <c r="K256" s="281" t="s">
        <v>21</v>
      </c>
      <c r="L256" s="286"/>
      <c r="M256" s="287" t="s">
        <v>21</v>
      </c>
      <c r="N256" s="288" t="s">
        <v>43</v>
      </c>
      <c r="O256" s="4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4" t="s">
        <v>2609</v>
      </c>
      <c r="AT256" s="24" t="s">
        <v>177</v>
      </c>
      <c r="AU256" s="24" t="s">
        <v>82</v>
      </c>
      <c r="AY256" s="24" t="s">
        <v>152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80</v>
      </c>
      <c r="BK256" s="232">
        <f>ROUND(I256*H256,2)</f>
        <v>0</v>
      </c>
      <c r="BL256" s="24" t="s">
        <v>412</v>
      </c>
      <c r="BM256" s="24" t="s">
        <v>3238</v>
      </c>
    </row>
    <row r="257" spans="2:65" s="1" customFormat="1" ht="16.5" customHeight="1">
      <c r="B257" s="46"/>
      <c r="C257" s="221" t="s">
        <v>1248</v>
      </c>
      <c r="D257" s="221" t="s">
        <v>155</v>
      </c>
      <c r="E257" s="222" t="s">
        <v>3239</v>
      </c>
      <c r="F257" s="223" t="s">
        <v>3240</v>
      </c>
      <c r="G257" s="224" t="s">
        <v>804</v>
      </c>
      <c r="H257" s="225">
        <v>15</v>
      </c>
      <c r="I257" s="226"/>
      <c r="J257" s="227">
        <f>ROUND(I257*H257,2)</f>
        <v>0</v>
      </c>
      <c r="K257" s="223" t="s">
        <v>21</v>
      </c>
      <c r="L257" s="72"/>
      <c r="M257" s="228" t="s">
        <v>21</v>
      </c>
      <c r="N257" s="229" t="s">
        <v>43</v>
      </c>
      <c r="O257" s="47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AR257" s="24" t="s">
        <v>412</v>
      </c>
      <c r="AT257" s="24" t="s">
        <v>155</v>
      </c>
      <c r="AU257" s="24" t="s">
        <v>82</v>
      </c>
      <c r="AY257" s="24" t="s">
        <v>152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80</v>
      </c>
      <c r="BK257" s="232">
        <f>ROUND(I257*H257,2)</f>
        <v>0</v>
      </c>
      <c r="BL257" s="24" t="s">
        <v>412</v>
      </c>
      <c r="BM257" s="24" t="s">
        <v>3241</v>
      </c>
    </row>
    <row r="258" spans="2:65" s="1" customFormat="1" ht="16.5" customHeight="1">
      <c r="B258" s="46"/>
      <c r="C258" s="279" t="s">
        <v>1255</v>
      </c>
      <c r="D258" s="279" t="s">
        <v>177</v>
      </c>
      <c r="E258" s="280" t="s">
        <v>3242</v>
      </c>
      <c r="F258" s="281" t="s">
        <v>3243</v>
      </c>
      <c r="G258" s="282" t="s">
        <v>804</v>
      </c>
      <c r="H258" s="283">
        <v>15</v>
      </c>
      <c r="I258" s="284"/>
      <c r="J258" s="285">
        <f>ROUND(I258*H258,2)</f>
        <v>0</v>
      </c>
      <c r="K258" s="281" t="s">
        <v>21</v>
      </c>
      <c r="L258" s="286"/>
      <c r="M258" s="287" t="s">
        <v>21</v>
      </c>
      <c r="N258" s="288" t="s">
        <v>43</v>
      </c>
      <c r="O258" s="47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4" t="s">
        <v>2609</v>
      </c>
      <c r="AT258" s="24" t="s">
        <v>177</v>
      </c>
      <c r="AU258" s="24" t="s">
        <v>82</v>
      </c>
      <c r="AY258" s="24" t="s">
        <v>152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4" t="s">
        <v>80</v>
      </c>
      <c r="BK258" s="232">
        <f>ROUND(I258*H258,2)</f>
        <v>0</v>
      </c>
      <c r="BL258" s="24" t="s">
        <v>412</v>
      </c>
      <c r="BM258" s="24" t="s">
        <v>3244</v>
      </c>
    </row>
    <row r="259" spans="2:65" s="1" customFormat="1" ht="16.5" customHeight="1">
      <c r="B259" s="46"/>
      <c r="C259" s="221" t="s">
        <v>1259</v>
      </c>
      <c r="D259" s="221" t="s">
        <v>155</v>
      </c>
      <c r="E259" s="222" t="s">
        <v>3245</v>
      </c>
      <c r="F259" s="223" t="s">
        <v>3246</v>
      </c>
      <c r="G259" s="224" t="s">
        <v>804</v>
      </c>
      <c r="H259" s="225">
        <v>3</v>
      </c>
      <c r="I259" s="226"/>
      <c r="J259" s="227">
        <f>ROUND(I259*H259,2)</f>
        <v>0</v>
      </c>
      <c r="K259" s="223" t="s">
        <v>21</v>
      </c>
      <c r="L259" s="72"/>
      <c r="M259" s="228" t="s">
        <v>21</v>
      </c>
      <c r="N259" s="229" t="s">
        <v>43</v>
      </c>
      <c r="O259" s="47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4" t="s">
        <v>412</v>
      </c>
      <c r="AT259" s="24" t="s">
        <v>155</v>
      </c>
      <c r="AU259" s="24" t="s">
        <v>82</v>
      </c>
      <c r="AY259" s="24" t="s">
        <v>152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80</v>
      </c>
      <c r="BK259" s="232">
        <f>ROUND(I259*H259,2)</f>
        <v>0</v>
      </c>
      <c r="BL259" s="24" t="s">
        <v>412</v>
      </c>
      <c r="BM259" s="24" t="s">
        <v>3247</v>
      </c>
    </row>
    <row r="260" spans="2:65" s="1" customFormat="1" ht="16.5" customHeight="1">
      <c r="B260" s="46"/>
      <c r="C260" s="279" t="s">
        <v>1266</v>
      </c>
      <c r="D260" s="279" t="s">
        <v>177</v>
      </c>
      <c r="E260" s="280" t="s">
        <v>3248</v>
      </c>
      <c r="F260" s="281" t="s">
        <v>3249</v>
      </c>
      <c r="G260" s="282" t="s">
        <v>804</v>
      </c>
      <c r="H260" s="283">
        <v>3</v>
      </c>
      <c r="I260" s="284"/>
      <c r="J260" s="285">
        <f>ROUND(I260*H260,2)</f>
        <v>0</v>
      </c>
      <c r="K260" s="281" t="s">
        <v>21</v>
      </c>
      <c r="L260" s="286"/>
      <c r="M260" s="287" t="s">
        <v>21</v>
      </c>
      <c r="N260" s="288" t="s">
        <v>43</v>
      </c>
      <c r="O260" s="47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4" t="s">
        <v>2609</v>
      </c>
      <c r="AT260" s="24" t="s">
        <v>177</v>
      </c>
      <c r="AU260" s="24" t="s">
        <v>82</v>
      </c>
      <c r="AY260" s="24" t="s">
        <v>152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80</v>
      </c>
      <c r="BK260" s="232">
        <f>ROUND(I260*H260,2)</f>
        <v>0</v>
      </c>
      <c r="BL260" s="24" t="s">
        <v>412</v>
      </c>
      <c r="BM260" s="24" t="s">
        <v>3250</v>
      </c>
    </row>
    <row r="261" spans="2:65" s="1" customFormat="1" ht="16.5" customHeight="1">
      <c r="B261" s="46"/>
      <c r="C261" s="221" t="s">
        <v>1271</v>
      </c>
      <c r="D261" s="221" t="s">
        <v>155</v>
      </c>
      <c r="E261" s="222" t="s">
        <v>3251</v>
      </c>
      <c r="F261" s="223" t="s">
        <v>3252</v>
      </c>
      <c r="G261" s="224" t="s">
        <v>804</v>
      </c>
      <c r="H261" s="225">
        <v>3</v>
      </c>
      <c r="I261" s="226"/>
      <c r="J261" s="227">
        <f>ROUND(I261*H261,2)</f>
        <v>0</v>
      </c>
      <c r="K261" s="223" t="s">
        <v>21</v>
      </c>
      <c r="L261" s="72"/>
      <c r="M261" s="228" t="s">
        <v>21</v>
      </c>
      <c r="N261" s="229" t="s">
        <v>43</v>
      </c>
      <c r="O261" s="47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AR261" s="24" t="s">
        <v>412</v>
      </c>
      <c r="AT261" s="24" t="s">
        <v>155</v>
      </c>
      <c r="AU261" s="24" t="s">
        <v>82</v>
      </c>
      <c r="AY261" s="24" t="s">
        <v>152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4" t="s">
        <v>80</v>
      </c>
      <c r="BK261" s="232">
        <f>ROUND(I261*H261,2)</f>
        <v>0</v>
      </c>
      <c r="BL261" s="24" t="s">
        <v>412</v>
      </c>
      <c r="BM261" s="24" t="s">
        <v>3253</v>
      </c>
    </row>
    <row r="262" spans="2:65" s="1" customFormat="1" ht="16.5" customHeight="1">
      <c r="B262" s="46"/>
      <c r="C262" s="279" t="s">
        <v>1277</v>
      </c>
      <c r="D262" s="279" t="s">
        <v>177</v>
      </c>
      <c r="E262" s="280" t="s">
        <v>3254</v>
      </c>
      <c r="F262" s="281" t="s">
        <v>3255</v>
      </c>
      <c r="G262" s="282" t="s">
        <v>804</v>
      </c>
      <c r="H262" s="283">
        <v>3</v>
      </c>
      <c r="I262" s="284"/>
      <c r="J262" s="285">
        <f>ROUND(I262*H262,2)</f>
        <v>0</v>
      </c>
      <c r="K262" s="281" t="s">
        <v>21</v>
      </c>
      <c r="L262" s="286"/>
      <c r="M262" s="287" t="s">
        <v>21</v>
      </c>
      <c r="N262" s="288" t="s">
        <v>43</v>
      </c>
      <c r="O262" s="47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4" t="s">
        <v>2609</v>
      </c>
      <c r="AT262" s="24" t="s">
        <v>177</v>
      </c>
      <c r="AU262" s="24" t="s">
        <v>82</v>
      </c>
      <c r="AY262" s="24" t="s">
        <v>152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80</v>
      </c>
      <c r="BK262" s="232">
        <f>ROUND(I262*H262,2)</f>
        <v>0</v>
      </c>
      <c r="BL262" s="24" t="s">
        <v>412</v>
      </c>
      <c r="BM262" s="24" t="s">
        <v>3256</v>
      </c>
    </row>
    <row r="263" spans="2:65" s="1" customFormat="1" ht="16.5" customHeight="1">
      <c r="B263" s="46"/>
      <c r="C263" s="221" t="s">
        <v>1594</v>
      </c>
      <c r="D263" s="221" t="s">
        <v>155</v>
      </c>
      <c r="E263" s="222" t="s">
        <v>3257</v>
      </c>
      <c r="F263" s="223" t="s">
        <v>3258</v>
      </c>
      <c r="G263" s="224" t="s">
        <v>804</v>
      </c>
      <c r="H263" s="225">
        <v>1</v>
      </c>
      <c r="I263" s="226"/>
      <c r="J263" s="227">
        <f>ROUND(I263*H263,2)</f>
        <v>0</v>
      </c>
      <c r="K263" s="223" t="s">
        <v>21</v>
      </c>
      <c r="L263" s="72"/>
      <c r="M263" s="228" t="s">
        <v>21</v>
      </c>
      <c r="N263" s="229" t="s">
        <v>43</v>
      </c>
      <c r="O263" s="47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4" t="s">
        <v>412</v>
      </c>
      <c r="AT263" s="24" t="s">
        <v>155</v>
      </c>
      <c r="AU263" s="24" t="s">
        <v>82</v>
      </c>
      <c r="AY263" s="24" t="s">
        <v>152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80</v>
      </c>
      <c r="BK263" s="232">
        <f>ROUND(I263*H263,2)</f>
        <v>0</v>
      </c>
      <c r="BL263" s="24" t="s">
        <v>412</v>
      </c>
      <c r="BM263" s="24" t="s">
        <v>3259</v>
      </c>
    </row>
    <row r="264" spans="2:65" s="1" customFormat="1" ht="16.5" customHeight="1">
      <c r="B264" s="46"/>
      <c r="C264" s="279" t="s">
        <v>2350</v>
      </c>
      <c r="D264" s="279" t="s">
        <v>177</v>
      </c>
      <c r="E264" s="280" t="s">
        <v>3260</v>
      </c>
      <c r="F264" s="281" t="s">
        <v>3261</v>
      </c>
      <c r="G264" s="282" t="s">
        <v>804</v>
      </c>
      <c r="H264" s="283">
        <v>1</v>
      </c>
      <c r="I264" s="284"/>
      <c r="J264" s="285">
        <f>ROUND(I264*H264,2)</f>
        <v>0</v>
      </c>
      <c r="K264" s="281" t="s">
        <v>21</v>
      </c>
      <c r="L264" s="286"/>
      <c r="M264" s="287" t="s">
        <v>21</v>
      </c>
      <c r="N264" s="288" t="s">
        <v>43</v>
      </c>
      <c r="O264" s="47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AR264" s="24" t="s">
        <v>2609</v>
      </c>
      <c r="AT264" s="24" t="s">
        <v>177</v>
      </c>
      <c r="AU264" s="24" t="s">
        <v>82</v>
      </c>
      <c r="AY264" s="24" t="s">
        <v>152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4" t="s">
        <v>80</v>
      </c>
      <c r="BK264" s="232">
        <f>ROUND(I264*H264,2)</f>
        <v>0</v>
      </c>
      <c r="BL264" s="24" t="s">
        <v>412</v>
      </c>
      <c r="BM264" s="24" t="s">
        <v>3262</v>
      </c>
    </row>
    <row r="265" spans="2:65" s="1" customFormat="1" ht="16.5" customHeight="1">
      <c r="B265" s="46"/>
      <c r="C265" s="221" t="s">
        <v>2354</v>
      </c>
      <c r="D265" s="221" t="s">
        <v>155</v>
      </c>
      <c r="E265" s="222" t="s">
        <v>3263</v>
      </c>
      <c r="F265" s="223" t="s">
        <v>3264</v>
      </c>
      <c r="G265" s="224" t="s">
        <v>804</v>
      </c>
      <c r="H265" s="225">
        <v>2</v>
      </c>
      <c r="I265" s="226"/>
      <c r="J265" s="227">
        <f>ROUND(I265*H265,2)</f>
        <v>0</v>
      </c>
      <c r="K265" s="223" t="s">
        <v>21</v>
      </c>
      <c r="L265" s="72"/>
      <c r="M265" s="228" t="s">
        <v>21</v>
      </c>
      <c r="N265" s="229" t="s">
        <v>43</v>
      </c>
      <c r="O265" s="47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4" t="s">
        <v>412</v>
      </c>
      <c r="AT265" s="24" t="s">
        <v>155</v>
      </c>
      <c r="AU265" s="24" t="s">
        <v>82</v>
      </c>
      <c r="AY265" s="24" t="s">
        <v>152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80</v>
      </c>
      <c r="BK265" s="232">
        <f>ROUND(I265*H265,2)</f>
        <v>0</v>
      </c>
      <c r="BL265" s="24" t="s">
        <v>412</v>
      </c>
      <c r="BM265" s="24" t="s">
        <v>3265</v>
      </c>
    </row>
    <row r="266" spans="2:65" s="1" customFormat="1" ht="16.5" customHeight="1">
      <c r="B266" s="46"/>
      <c r="C266" s="279" t="s">
        <v>2358</v>
      </c>
      <c r="D266" s="279" t="s">
        <v>177</v>
      </c>
      <c r="E266" s="280" t="s">
        <v>3266</v>
      </c>
      <c r="F266" s="281" t="s">
        <v>3267</v>
      </c>
      <c r="G266" s="282" t="s">
        <v>804</v>
      </c>
      <c r="H266" s="283">
        <v>2</v>
      </c>
      <c r="I266" s="284"/>
      <c r="J266" s="285">
        <f>ROUND(I266*H266,2)</f>
        <v>0</v>
      </c>
      <c r="K266" s="281" t="s">
        <v>21</v>
      </c>
      <c r="L266" s="286"/>
      <c r="M266" s="287" t="s">
        <v>21</v>
      </c>
      <c r="N266" s="288" t="s">
        <v>43</v>
      </c>
      <c r="O266" s="47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4" t="s">
        <v>2609</v>
      </c>
      <c r="AT266" s="24" t="s">
        <v>177</v>
      </c>
      <c r="AU266" s="24" t="s">
        <v>82</v>
      </c>
      <c r="AY266" s="24" t="s">
        <v>152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80</v>
      </c>
      <c r="BK266" s="232">
        <f>ROUND(I266*H266,2)</f>
        <v>0</v>
      </c>
      <c r="BL266" s="24" t="s">
        <v>412</v>
      </c>
      <c r="BM266" s="24" t="s">
        <v>3268</v>
      </c>
    </row>
    <row r="267" spans="2:65" s="1" customFormat="1" ht="16.5" customHeight="1">
      <c r="B267" s="46"/>
      <c r="C267" s="221" t="s">
        <v>2362</v>
      </c>
      <c r="D267" s="221" t="s">
        <v>155</v>
      </c>
      <c r="E267" s="222" t="s">
        <v>3269</v>
      </c>
      <c r="F267" s="223" t="s">
        <v>3270</v>
      </c>
      <c r="G267" s="224" t="s">
        <v>804</v>
      </c>
      <c r="H267" s="225">
        <v>3</v>
      </c>
      <c r="I267" s="226"/>
      <c r="J267" s="227">
        <f>ROUND(I267*H267,2)</f>
        <v>0</v>
      </c>
      <c r="K267" s="223" t="s">
        <v>21</v>
      </c>
      <c r="L267" s="72"/>
      <c r="M267" s="228" t="s">
        <v>21</v>
      </c>
      <c r="N267" s="229" t="s">
        <v>43</v>
      </c>
      <c r="O267" s="47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AR267" s="24" t="s">
        <v>412</v>
      </c>
      <c r="AT267" s="24" t="s">
        <v>155</v>
      </c>
      <c r="AU267" s="24" t="s">
        <v>82</v>
      </c>
      <c r="AY267" s="24" t="s">
        <v>152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4" t="s">
        <v>80</v>
      </c>
      <c r="BK267" s="232">
        <f>ROUND(I267*H267,2)</f>
        <v>0</v>
      </c>
      <c r="BL267" s="24" t="s">
        <v>412</v>
      </c>
      <c r="BM267" s="24" t="s">
        <v>3271</v>
      </c>
    </row>
    <row r="268" spans="2:65" s="1" customFormat="1" ht="16.5" customHeight="1">
      <c r="B268" s="46"/>
      <c r="C268" s="279" t="s">
        <v>2366</v>
      </c>
      <c r="D268" s="279" t="s">
        <v>177</v>
      </c>
      <c r="E268" s="280" t="s">
        <v>3272</v>
      </c>
      <c r="F268" s="281" t="s">
        <v>3273</v>
      </c>
      <c r="G268" s="282" t="s">
        <v>804</v>
      </c>
      <c r="H268" s="283">
        <v>3</v>
      </c>
      <c r="I268" s="284"/>
      <c r="J268" s="285">
        <f>ROUND(I268*H268,2)</f>
        <v>0</v>
      </c>
      <c r="K268" s="281" t="s">
        <v>21</v>
      </c>
      <c r="L268" s="286"/>
      <c r="M268" s="287" t="s">
        <v>21</v>
      </c>
      <c r="N268" s="288" t="s">
        <v>43</v>
      </c>
      <c r="O268" s="47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24" t="s">
        <v>2609</v>
      </c>
      <c r="AT268" s="24" t="s">
        <v>177</v>
      </c>
      <c r="AU268" s="24" t="s">
        <v>82</v>
      </c>
      <c r="AY268" s="24" t="s">
        <v>152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4" t="s">
        <v>80</v>
      </c>
      <c r="BK268" s="232">
        <f>ROUND(I268*H268,2)</f>
        <v>0</v>
      </c>
      <c r="BL268" s="24" t="s">
        <v>412</v>
      </c>
      <c r="BM268" s="24" t="s">
        <v>3274</v>
      </c>
    </row>
    <row r="269" spans="2:65" s="1" customFormat="1" ht="16.5" customHeight="1">
      <c r="B269" s="46"/>
      <c r="C269" s="221" t="s">
        <v>2370</v>
      </c>
      <c r="D269" s="221" t="s">
        <v>155</v>
      </c>
      <c r="E269" s="222" t="s">
        <v>3275</v>
      </c>
      <c r="F269" s="223" t="s">
        <v>3276</v>
      </c>
      <c r="G269" s="224" t="s">
        <v>804</v>
      </c>
      <c r="H269" s="225">
        <v>3</v>
      </c>
      <c r="I269" s="226"/>
      <c r="J269" s="227">
        <f>ROUND(I269*H269,2)</f>
        <v>0</v>
      </c>
      <c r="K269" s="223" t="s">
        <v>21</v>
      </c>
      <c r="L269" s="72"/>
      <c r="M269" s="228" t="s">
        <v>21</v>
      </c>
      <c r="N269" s="229" t="s">
        <v>43</v>
      </c>
      <c r="O269" s="47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AR269" s="24" t="s">
        <v>412</v>
      </c>
      <c r="AT269" s="24" t="s">
        <v>155</v>
      </c>
      <c r="AU269" s="24" t="s">
        <v>82</v>
      </c>
      <c r="AY269" s="24" t="s">
        <v>152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24" t="s">
        <v>80</v>
      </c>
      <c r="BK269" s="232">
        <f>ROUND(I269*H269,2)</f>
        <v>0</v>
      </c>
      <c r="BL269" s="24" t="s">
        <v>412</v>
      </c>
      <c r="BM269" s="24" t="s">
        <v>3277</v>
      </c>
    </row>
    <row r="270" spans="2:65" s="1" customFormat="1" ht="16.5" customHeight="1">
      <c r="B270" s="46"/>
      <c r="C270" s="279" t="s">
        <v>2374</v>
      </c>
      <c r="D270" s="279" t="s">
        <v>177</v>
      </c>
      <c r="E270" s="280" t="s">
        <v>3278</v>
      </c>
      <c r="F270" s="281" t="s">
        <v>3279</v>
      </c>
      <c r="G270" s="282" t="s">
        <v>804</v>
      </c>
      <c r="H270" s="283">
        <v>3</v>
      </c>
      <c r="I270" s="284"/>
      <c r="J270" s="285">
        <f>ROUND(I270*H270,2)</f>
        <v>0</v>
      </c>
      <c r="K270" s="281" t="s">
        <v>21</v>
      </c>
      <c r="L270" s="286"/>
      <c r="M270" s="287" t="s">
        <v>21</v>
      </c>
      <c r="N270" s="288" t="s">
        <v>43</v>
      </c>
      <c r="O270" s="47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AR270" s="24" t="s">
        <v>2609</v>
      </c>
      <c r="AT270" s="24" t="s">
        <v>177</v>
      </c>
      <c r="AU270" s="24" t="s">
        <v>82</v>
      </c>
      <c r="AY270" s="24" t="s">
        <v>152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4" t="s">
        <v>80</v>
      </c>
      <c r="BK270" s="232">
        <f>ROUND(I270*H270,2)</f>
        <v>0</v>
      </c>
      <c r="BL270" s="24" t="s">
        <v>412</v>
      </c>
      <c r="BM270" s="24" t="s">
        <v>3280</v>
      </c>
    </row>
    <row r="271" spans="2:65" s="1" customFormat="1" ht="16.5" customHeight="1">
      <c r="B271" s="46"/>
      <c r="C271" s="221" t="s">
        <v>2378</v>
      </c>
      <c r="D271" s="221" t="s">
        <v>155</v>
      </c>
      <c r="E271" s="222" t="s">
        <v>3281</v>
      </c>
      <c r="F271" s="223" t="s">
        <v>3282</v>
      </c>
      <c r="G271" s="224" t="s">
        <v>804</v>
      </c>
      <c r="H271" s="225">
        <v>3</v>
      </c>
      <c r="I271" s="226"/>
      <c r="J271" s="227">
        <f>ROUND(I271*H271,2)</f>
        <v>0</v>
      </c>
      <c r="K271" s="223" t="s">
        <v>21</v>
      </c>
      <c r="L271" s="72"/>
      <c r="M271" s="228" t="s">
        <v>21</v>
      </c>
      <c r="N271" s="229" t="s">
        <v>43</v>
      </c>
      <c r="O271" s="47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4" t="s">
        <v>412</v>
      </c>
      <c r="AT271" s="24" t="s">
        <v>155</v>
      </c>
      <c r="AU271" s="24" t="s">
        <v>82</v>
      </c>
      <c r="AY271" s="24" t="s">
        <v>152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80</v>
      </c>
      <c r="BK271" s="232">
        <f>ROUND(I271*H271,2)</f>
        <v>0</v>
      </c>
      <c r="BL271" s="24" t="s">
        <v>412</v>
      </c>
      <c r="BM271" s="24" t="s">
        <v>3283</v>
      </c>
    </row>
    <row r="272" spans="2:65" s="1" customFormat="1" ht="16.5" customHeight="1">
      <c r="B272" s="46"/>
      <c r="C272" s="279" t="s">
        <v>2382</v>
      </c>
      <c r="D272" s="279" t="s">
        <v>177</v>
      </c>
      <c r="E272" s="280" t="s">
        <v>3284</v>
      </c>
      <c r="F272" s="281" t="s">
        <v>3285</v>
      </c>
      <c r="G272" s="282" t="s">
        <v>804</v>
      </c>
      <c r="H272" s="283">
        <v>3</v>
      </c>
      <c r="I272" s="284"/>
      <c r="J272" s="285">
        <f>ROUND(I272*H272,2)</f>
        <v>0</v>
      </c>
      <c r="K272" s="281" t="s">
        <v>21</v>
      </c>
      <c r="L272" s="286"/>
      <c r="M272" s="287" t="s">
        <v>21</v>
      </c>
      <c r="N272" s="288" t="s">
        <v>43</v>
      </c>
      <c r="O272" s="47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AR272" s="24" t="s">
        <v>2609</v>
      </c>
      <c r="AT272" s="24" t="s">
        <v>177</v>
      </c>
      <c r="AU272" s="24" t="s">
        <v>82</v>
      </c>
      <c r="AY272" s="24" t="s">
        <v>152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24" t="s">
        <v>80</v>
      </c>
      <c r="BK272" s="232">
        <f>ROUND(I272*H272,2)</f>
        <v>0</v>
      </c>
      <c r="BL272" s="24" t="s">
        <v>412</v>
      </c>
      <c r="BM272" s="24" t="s">
        <v>3286</v>
      </c>
    </row>
    <row r="273" spans="2:65" s="1" customFormat="1" ht="16.5" customHeight="1">
      <c r="B273" s="46"/>
      <c r="C273" s="221" t="s">
        <v>2386</v>
      </c>
      <c r="D273" s="221" t="s">
        <v>155</v>
      </c>
      <c r="E273" s="222" t="s">
        <v>3287</v>
      </c>
      <c r="F273" s="223" t="s">
        <v>3288</v>
      </c>
      <c r="G273" s="224" t="s">
        <v>804</v>
      </c>
      <c r="H273" s="225">
        <v>1</v>
      </c>
      <c r="I273" s="226"/>
      <c r="J273" s="227">
        <f>ROUND(I273*H273,2)</f>
        <v>0</v>
      </c>
      <c r="K273" s="223" t="s">
        <v>21</v>
      </c>
      <c r="L273" s="72"/>
      <c r="M273" s="228" t="s">
        <v>21</v>
      </c>
      <c r="N273" s="229" t="s">
        <v>43</v>
      </c>
      <c r="O273" s="47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AR273" s="24" t="s">
        <v>412</v>
      </c>
      <c r="AT273" s="24" t="s">
        <v>155</v>
      </c>
      <c r="AU273" s="24" t="s">
        <v>82</v>
      </c>
      <c r="AY273" s="24" t="s">
        <v>152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4" t="s">
        <v>80</v>
      </c>
      <c r="BK273" s="232">
        <f>ROUND(I273*H273,2)</f>
        <v>0</v>
      </c>
      <c r="BL273" s="24" t="s">
        <v>412</v>
      </c>
      <c r="BM273" s="24" t="s">
        <v>3289</v>
      </c>
    </row>
    <row r="274" spans="2:65" s="1" customFormat="1" ht="16.5" customHeight="1">
      <c r="B274" s="46"/>
      <c r="C274" s="279" t="s">
        <v>2390</v>
      </c>
      <c r="D274" s="279" t="s">
        <v>177</v>
      </c>
      <c r="E274" s="280" t="s">
        <v>3290</v>
      </c>
      <c r="F274" s="281" t="s">
        <v>3291</v>
      </c>
      <c r="G274" s="282" t="s">
        <v>804</v>
      </c>
      <c r="H274" s="283">
        <v>1</v>
      </c>
      <c r="I274" s="284"/>
      <c r="J274" s="285">
        <f>ROUND(I274*H274,2)</f>
        <v>0</v>
      </c>
      <c r="K274" s="281" t="s">
        <v>21</v>
      </c>
      <c r="L274" s="286"/>
      <c r="M274" s="287" t="s">
        <v>21</v>
      </c>
      <c r="N274" s="288" t="s">
        <v>43</v>
      </c>
      <c r="O274" s="47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4" t="s">
        <v>2609</v>
      </c>
      <c r="AT274" s="24" t="s">
        <v>177</v>
      </c>
      <c r="AU274" s="24" t="s">
        <v>82</v>
      </c>
      <c r="AY274" s="24" t="s">
        <v>152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80</v>
      </c>
      <c r="BK274" s="232">
        <f>ROUND(I274*H274,2)</f>
        <v>0</v>
      </c>
      <c r="BL274" s="24" t="s">
        <v>412</v>
      </c>
      <c r="BM274" s="24" t="s">
        <v>3292</v>
      </c>
    </row>
    <row r="275" spans="2:65" s="1" customFormat="1" ht="16.5" customHeight="1">
      <c r="B275" s="46"/>
      <c r="C275" s="221" t="s">
        <v>2394</v>
      </c>
      <c r="D275" s="221" t="s">
        <v>155</v>
      </c>
      <c r="E275" s="222" t="s">
        <v>3293</v>
      </c>
      <c r="F275" s="223" t="s">
        <v>3294</v>
      </c>
      <c r="G275" s="224" t="s">
        <v>804</v>
      </c>
      <c r="H275" s="225">
        <v>1</v>
      </c>
      <c r="I275" s="226"/>
      <c r="J275" s="227">
        <f>ROUND(I275*H275,2)</f>
        <v>0</v>
      </c>
      <c r="K275" s="223" t="s">
        <v>21</v>
      </c>
      <c r="L275" s="72"/>
      <c r="M275" s="228" t="s">
        <v>21</v>
      </c>
      <c r="N275" s="229" t="s">
        <v>43</v>
      </c>
      <c r="O275" s="47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AR275" s="24" t="s">
        <v>412</v>
      </c>
      <c r="AT275" s="24" t="s">
        <v>155</v>
      </c>
      <c r="AU275" s="24" t="s">
        <v>82</v>
      </c>
      <c r="AY275" s="24" t="s">
        <v>152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4" t="s">
        <v>80</v>
      </c>
      <c r="BK275" s="232">
        <f>ROUND(I275*H275,2)</f>
        <v>0</v>
      </c>
      <c r="BL275" s="24" t="s">
        <v>412</v>
      </c>
      <c r="BM275" s="24" t="s">
        <v>3295</v>
      </c>
    </row>
    <row r="276" spans="2:65" s="1" customFormat="1" ht="16.5" customHeight="1">
      <c r="B276" s="46"/>
      <c r="C276" s="279" t="s">
        <v>2398</v>
      </c>
      <c r="D276" s="279" t="s">
        <v>177</v>
      </c>
      <c r="E276" s="280" t="s">
        <v>3296</v>
      </c>
      <c r="F276" s="281" t="s">
        <v>3297</v>
      </c>
      <c r="G276" s="282" t="s">
        <v>804</v>
      </c>
      <c r="H276" s="283">
        <v>1</v>
      </c>
      <c r="I276" s="284"/>
      <c r="J276" s="285">
        <f>ROUND(I276*H276,2)</f>
        <v>0</v>
      </c>
      <c r="K276" s="281" t="s">
        <v>21</v>
      </c>
      <c r="L276" s="286"/>
      <c r="M276" s="287" t="s">
        <v>21</v>
      </c>
      <c r="N276" s="288" t="s">
        <v>43</v>
      </c>
      <c r="O276" s="47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AR276" s="24" t="s">
        <v>2609</v>
      </c>
      <c r="AT276" s="24" t="s">
        <v>177</v>
      </c>
      <c r="AU276" s="24" t="s">
        <v>82</v>
      </c>
      <c r="AY276" s="24" t="s">
        <v>152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4" t="s">
        <v>80</v>
      </c>
      <c r="BK276" s="232">
        <f>ROUND(I276*H276,2)</f>
        <v>0</v>
      </c>
      <c r="BL276" s="24" t="s">
        <v>412</v>
      </c>
      <c r="BM276" s="24" t="s">
        <v>3298</v>
      </c>
    </row>
    <row r="277" spans="2:65" s="1" customFormat="1" ht="16.5" customHeight="1">
      <c r="B277" s="46"/>
      <c r="C277" s="221" t="s">
        <v>2401</v>
      </c>
      <c r="D277" s="221" t="s">
        <v>155</v>
      </c>
      <c r="E277" s="222" t="s">
        <v>3299</v>
      </c>
      <c r="F277" s="223" t="s">
        <v>3300</v>
      </c>
      <c r="G277" s="224" t="s">
        <v>804</v>
      </c>
      <c r="H277" s="225">
        <v>60</v>
      </c>
      <c r="I277" s="226"/>
      <c r="J277" s="227">
        <f>ROUND(I277*H277,2)</f>
        <v>0</v>
      </c>
      <c r="K277" s="223" t="s">
        <v>21</v>
      </c>
      <c r="L277" s="72"/>
      <c r="M277" s="228" t="s">
        <v>21</v>
      </c>
      <c r="N277" s="229" t="s">
        <v>43</v>
      </c>
      <c r="O277" s="47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AR277" s="24" t="s">
        <v>412</v>
      </c>
      <c r="AT277" s="24" t="s">
        <v>155</v>
      </c>
      <c r="AU277" s="24" t="s">
        <v>82</v>
      </c>
      <c r="AY277" s="24" t="s">
        <v>152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80</v>
      </c>
      <c r="BK277" s="232">
        <f>ROUND(I277*H277,2)</f>
        <v>0</v>
      </c>
      <c r="BL277" s="24" t="s">
        <v>412</v>
      </c>
      <c r="BM277" s="24" t="s">
        <v>3301</v>
      </c>
    </row>
    <row r="278" spans="2:65" s="1" customFormat="1" ht="16.5" customHeight="1">
      <c r="B278" s="46"/>
      <c r="C278" s="279" t="s">
        <v>2404</v>
      </c>
      <c r="D278" s="279" t="s">
        <v>177</v>
      </c>
      <c r="E278" s="280" t="s">
        <v>3302</v>
      </c>
      <c r="F278" s="281" t="s">
        <v>3303</v>
      </c>
      <c r="G278" s="282" t="s">
        <v>804</v>
      </c>
      <c r="H278" s="283">
        <v>60</v>
      </c>
      <c r="I278" s="284"/>
      <c r="J278" s="285">
        <f>ROUND(I278*H278,2)</f>
        <v>0</v>
      </c>
      <c r="K278" s="281" t="s">
        <v>21</v>
      </c>
      <c r="L278" s="286"/>
      <c r="M278" s="287" t="s">
        <v>21</v>
      </c>
      <c r="N278" s="288" t="s">
        <v>43</v>
      </c>
      <c r="O278" s="47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AR278" s="24" t="s">
        <v>2609</v>
      </c>
      <c r="AT278" s="24" t="s">
        <v>177</v>
      </c>
      <c r="AU278" s="24" t="s">
        <v>82</v>
      </c>
      <c r="AY278" s="24" t="s">
        <v>152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4" t="s">
        <v>80</v>
      </c>
      <c r="BK278" s="232">
        <f>ROUND(I278*H278,2)</f>
        <v>0</v>
      </c>
      <c r="BL278" s="24" t="s">
        <v>412</v>
      </c>
      <c r="BM278" s="24" t="s">
        <v>3304</v>
      </c>
    </row>
    <row r="279" spans="2:65" s="1" customFormat="1" ht="16.5" customHeight="1">
      <c r="B279" s="46"/>
      <c r="C279" s="221" t="s">
        <v>2408</v>
      </c>
      <c r="D279" s="221" t="s">
        <v>155</v>
      </c>
      <c r="E279" s="222" t="s">
        <v>3305</v>
      </c>
      <c r="F279" s="223" t="s">
        <v>3306</v>
      </c>
      <c r="G279" s="224" t="s">
        <v>804</v>
      </c>
      <c r="H279" s="225">
        <v>120</v>
      </c>
      <c r="I279" s="226"/>
      <c r="J279" s="227">
        <f>ROUND(I279*H279,2)</f>
        <v>0</v>
      </c>
      <c r="K279" s="223" t="s">
        <v>21</v>
      </c>
      <c r="L279" s="72"/>
      <c r="M279" s="228" t="s">
        <v>21</v>
      </c>
      <c r="N279" s="229" t="s">
        <v>43</v>
      </c>
      <c r="O279" s="47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AR279" s="24" t="s">
        <v>412</v>
      </c>
      <c r="AT279" s="24" t="s">
        <v>155</v>
      </c>
      <c r="AU279" s="24" t="s">
        <v>82</v>
      </c>
      <c r="AY279" s="24" t="s">
        <v>152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4" t="s">
        <v>80</v>
      </c>
      <c r="BK279" s="232">
        <f>ROUND(I279*H279,2)</f>
        <v>0</v>
      </c>
      <c r="BL279" s="24" t="s">
        <v>412</v>
      </c>
      <c r="BM279" s="24" t="s">
        <v>3307</v>
      </c>
    </row>
    <row r="280" spans="2:65" s="1" customFormat="1" ht="16.5" customHeight="1">
      <c r="B280" s="46"/>
      <c r="C280" s="279" t="s">
        <v>2412</v>
      </c>
      <c r="D280" s="279" t="s">
        <v>177</v>
      </c>
      <c r="E280" s="280" t="s">
        <v>3308</v>
      </c>
      <c r="F280" s="281" t="s">
        <v>3309</v>
      </c>
      <c r="G280" s="282" t="s">
        <v>804</v>
      </c>
      <c r="H280" s="283">
        <v>120</v>
      </c>
      <c r="I280" s="284"/>
      <c r="J280" s="285">
        <f>ROUND(I280*H280,2)</f>
        <v>0</v>
      </c>
      <c r="K280" s="281" t="s">
        <v>21</v>
      </c>
      <c r="L280" s="286"/>
      <c r="M280" s="287" t="s">
        <v>21</v>
      </c>
      <c r="N280" s="288" t="s">
        <v>43</v>
      </c>
      <c r="O280" s="47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4" t="s">
        <v>2609</v>
      </c>
      <c r="AT280" s="24" t="s">
        <v>177</v>
      </c>
      <c r="AU280" s="24" t="s">
        <v>82</v>
      </c>
      <c r="AY280" s="24" t="s">
        <v>152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80</v>
      </c>
      <c r="BK280" s="232">
        <f>ROUND(I280*H280,2)</f>
        <v>0</v>
      </c>
      <c r="BL280" s="24" t="s">
        <v>412</v>
      </c>
      <c r="BM280" s="24" t="s">
        <v>3310</v>
      </c>
    </row>
    <row r="281" spans="2:65" s="1" customFormat="1" ht="16.5" customHeight="1">
      <c r="B281" s="46"/>
      <c r="C281" s="221" t="s">
        <v>2416</v>
      </c>
      <c r="D281" s="221" t="s">
        <v>155</v>
      </c>
      <c r="E281" s="222" t="s">
        <v>3311</v>
      </c>
      <c r="F281" s="223" t="s">
        <v>3312</v>
      </c>
      <c r="G281" s="224" t="s">
        <v>804</v>
      </c>
      <c r="H281" s="225">
        <v>1</v>
      </c>
      <c r="I281" s="226"/>
      <c r="J281" s="227">
        <f>ROUND(I281*H281,2)</f>
        <v>0</v>
      </c>
      <c r="K281" s="223" t="s">
        <v>21</v>
      </c>
      <c r="L281" s="72"/>
      <c r="M281" s="228" t="s">
        <v>21</v>
      </c>
      <c r="N281" s="229" t="s">
        <v>43</v>
      </c>
      <c r="O281" s="47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AR281" s="24" t="s">
        <v>412</v>
      </c>
      <c r="AT281" s="24" t="s">
        <v>155</v>
      </c>
      <c r="AU281" s="24" t="s">
        <v>82</v>
      </c>
      <c r="AY281" s="24" t="s">
        <v>152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24" t="s">
        <v>80</v>
      </c>
      <c r="BK281" s="232">
        <f>ROUND(I281*H281,2)</f>
        <v>0</v>
      </c>
      <c r="BL281" s="24" t="s">
        <v>412</v>
      </c>
      <c r="BM281" s="24" t="s">
        <v>3313</v>
      </c>
    </row>
    <row r="282" spans="2:65" s="1" customFormat="1" ht="16.5" customHeight="1">
      <c r="B282" s="46"/>
      <c r="C282" s="221" t="s">
        <v>2420</v>
      </c>
      <c r="D282" s="221" t="s">
        <v>155</v>
      </c>
      <c r="E282" s="222" t="s">
        <v>3314</v>
      </c>
      <c r="F282" s="223" t="s">
        <v>3315</v>
      </c>
      <c r="G282" s="224" t="s">
        <v>804</v>
      </c>
      <c r="H282" s="225">
        <v>1</v>
      </c>
      <c r="I282" s="226"/>
      <c r="J282" s="227">
        <f>ROUND(I282*H282,2)</f>
        <v>0</v>
      </c>
      <c r="K282" s="223" t="s">
        <v>21</v>
      </c>
      <c r="L282" s="72"/>
      <c r="M282" s="228" t="s">
        <v>21</v>
      </c>
      <c r="N282" s="229" t="s">
        <v>43</v>
      </c>
      <c r="O282" s="47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4" t="s">
        <v>412</v>
      </c>
      <c r="AT282" s="24" t="s">
        <v>155</v>
      </c>
      <c r="AU282" s="24" t="s">
        <v>82</v>
      </c>
      <c r="AY282" s="24" t="s">
        <v>152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80</v>
      </c>
      <c r="BK282" s="232">
        <f>ROUND(I282*H282,2)</f>
        <v>0</v>
      </c>
      <c r="BL282" s="24" t="s">
        <v>412</v>
      </c>
      <c r="BM282" s="24" t="s">
        <v>3316</v>
      </c>
    </row>
    <row r="283" spans="2:65" s="1" customFormat="1" ht="16.5" customHeight="1">
      <c r="B283" s="46"/>
      <c r="C283" s="221" t="s">
        <v>2424</v>
      </c>
      <c r="D283" s="221" t="s">
        <v>155</v>
      </c>
      <c r="E283" s="222" t="s">
        <v>3317</v>
      </c>
      <c r="F283" s="223" t="s">
        <v>3318</v>
      </c>
      <c r="G283" s="224" t="s">
        <v>804</v>
      </c>
      <c r="H283" s="225">
        <v>1</v>
      </c>
      <c r="I283" s="226"/>
      <c r="J283" s="227">
        <f>ROUND(I283*H283,2)</f>
        <v>0</v>
      </c>
      <c r="K283" s="223" t="s">
        <v>21</v>
      </c>
      <c r="L283" s="72"/>
      <c r="M283" s="228" t="s">
        <v>21</v>
      </c>
      <c r="N283" s="229" t="s">
        <v>43</v>
      </c>
      <c r="O283" s="47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4" t="s">
        <v>412</v>
      </c>
      <c r="AT283" s="24" t="s">
        <v>155</v>
      </c>
      <c r="AU283" s="24" t="s">
        <v>82</v>
      </c>
      <c r="AY283" s="24" t="s">
        <v>152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80</v>
      </c>
      <c r="BK283" s="232">
        <f>ROUND(I283*H283,2)</f>
        <v>0</v>
      </c>
      <c r="BL283" s="24" t="s">
        <v>412</v>
      </c>
      <c r="BM283" s="24" t="s">
        <v>3319</v>
      </c>
    </row>
    <row r="284" spans="2:63" s="10" customFormat="1" ht="29.85" customHeight="1">
      <c r="B284" s="205"/>
      <c r="C284" s="206"/>
      <c r="D284" s="207" t="s">
        <v>71</v>
      </c>
      <c r="E284" s="219" t="s">
        <v>3320</v>
      </c>
      <c r="F284" s="219" t="s">
        <v>3321</v>
      </c>
      <c r="G284" s="206"/>
      <c r="H284" s="206"/>
      <c r="I284" s="209"/>
      <c r="J284" s="220">
        <f>BK284</f>
        <v>0</v>
      </c>
      <c r="K284" s="206"/>
      <c r="L284" s="211"/>
      <c r="M284" s="212"/>
      <c r="N284" s="213"/>
      <c r="O284" s="213"/>
      <c r="P284" s="214">
        <f>SUM(P285:P290)</f>
        <v>0</v>
      </c>
      <c r="Q284" s="213"/>
      <c r="R284" s="214">
        <f>SUM(R285:R290)</f>
        <v>0</v>
      </c>
      <c r="S284" s="213"/>
      <c r="T284" s="215">
        <f>SUM(T285:T290)</f>
        <v>0</v>
      </c>
      <c r="AR284" s="216" t="s">
        <v>153</v>
      </c>
      <c r="AT284" s="217" t="s">
        <v>71</v>
      </c>
      <c r="AU284" s="217" t="s">
        <v>80</v>
      </c>
      <c r="AY284" s="216" t="s">
        <v>152</v>
      </c>
      <c r="BK284" s="218">
        <f>SUM(BK285:BK290)</f>
        <v>0</v>
      </c>
    </row>
    <row r="285" spans="2:65" s="1" customFormat="1" ht="16.5" customHeight="1">
      <c r="B285" s="46"/>
      <c r="C285" s="221" t="s">
        <v>2428</v>
      </c>
      <c r="D285" s="221" t="s">
        <v>155</v>
      </c>
      <c r="E285" s="222" t="s">
        <v>3322</v>
      </c>
      <c r="F285" s="223" t="s">
        <v>3323</v>
      </c>
      <c r="G285" s="224" t="s">
        <v>242</v>
      </c>
      <c r="H285" s="225">
        <v>3700</v>
      </c>
      <c r="I285" s="226"/>
      <c r="J285" s="227">
        <f>ROUND(I285*H285,2)</f>
        <v>0</v>
      </c>
      <c r="K285" s="223" t="s">
        <v>21</v>
      </c>
      <c r="L285" s="72"/>
      <c r="M285" s="228" t="s">
        <v>21</v>
      </c>
      <c r="N285" s="229" t="s">
        <v>43</v>
      </c>
      <c r="O285" s="47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4" t="s">
        <v>412</v>
      </c>
      <c r="AT285" s="24" t="s">
        <v>155</v>
      </c>
      <c r="AU285" s="24" t="s">
        <v>82</v>
      </c>
      <c r="AY285" s="24" t="s">
        <v>152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24" t="s">
        <v>80</v>
      </c>
      <c r="BK285" s="232">
        <f>ROUND(I285*H285,2)</f>
        <v>0</v>
      </c>
      <c r="BL285" s="24" t="s">
        <v>412</v>
      </c>
      <c r="BM285" s="24" t="s">
        <v>3324</v>
      </c>
    </row>
    <row r="286" spans="2:65" s="1" customFormat="1" ht="16.5" customHeight="1">
      <c r="B286" s="46"/>
      <c r="C286" s="279" t="s">
        <v>2432</v>
      </c>
      <c r="D286" s="279" t="s">
        <v>177</v>
      </c>
      <c r="E286" s="280" t="s">
        <v>3325</v>
      </c>
      <c r="F286" s="281" t="s">
        <v>3326</v>
      </c>
      <c r="G286" s="282" t="s">
        <v>242</v>
      </c>
      <c r="H286" s="283">
        <v>3700</v>
      </c>
      <c r="I286" s="284"/>
      <c r="J286" s="285">
        <f>ROUND(I286*H286,2)</f>
        <v>0</v>
      </c>
      <c r="K286" s="281" t="s">
        <v>21</v>
      </c>
      <c r="L286" s="286"/>
      <c r="M286" s="287" t="s">
        <v>21</v>
      </c>
      <c r="N286" s="288" t="s">
        <v>43</v>
      </c>
      <c r="O286" s="47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AR286" s="24" t="s">
        <v>2609</v>
      </c>
      <c r="AT286" s="24" t="s">
        <v>177</v>
      </c>
      <c r="AU286" s="24" t="s">
        <v>82</v>
      </c>
      <c r="AY286" s="24" t="s">
        <v>152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24" t="s">
        <v>80</v>
      </c>
      <c r="BK286" s="232">
        <f>ROUND(I286*H286,2)</f>
        <v>0</v>
      </c>
      <c r="BL286" s="24" t="s">
        <v>412</v>
      </c>
      <c r="BM286" s="24" t="s">
        <v>3327</v>
      </c>
    </row>
    <row r="287" spans="2:65" s="1" customFormat="1" ht="16.5" customHeight="1">
      <c r="B287" s="46"/>
      <c r="C287" s="221" t="s">
        <v>2436</v>
      </c>
      <c r="D287" s="221" t="s">
        <v>155</v>
      </c>
      <c r="E287" s="222" t="s">
        <v>3328</v>
      </c>
      <c r="F287" s="223" t="s">
        <v>3329</v>
      </c>
      <c r="G287" s="224" t="s">
        <v>242</v>
      </c>
      <c r="H287" s="225">
        <v>200</v>
      </c>
      <c r="I287" s="226"/>
      <c r="J287" s="227">
        <f>ROUND(I287*H287,2)</f>
        <v>0</v>
      </c>
      <c r="K287" s="223" t="s">
        <v>21</v>
      </c>
      <c r="L287" s="72"/>
      <c r="M287" s="228" t="s">
        <v>21</v>
      </c>
      <c r="N287" s="229" t="s">
        <v>43</v>
      </c>
      <c r="O287" s="47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4" t="s">
        <v>412</v>
      </c>
      <c r="AT287" s="24" t="s">
        <v>155</v>
      </c>
      <c r="AU287" s="24" t="s">
        <v>82</v>
      </c>
      <c r="AY287" s="24" t="s">
        <v>152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80</v>
      </c>
      <c r="BK287" s="232">
        <f>ROUND(I287*H287,2)</f>
        <v>0</v>
      </c>
      <c r="BL287" s="24" t="s">
        <v>412</v>
      </c>
      <c r="BM287" s="24" t="s">
        <v>3330</v>
      </c>
    </row>
    <row r="288" spans="2:65" s="1" customFormat="1" ht="16.5" customHeight="1">
      <c r="B288" s="46"/>
      <c r="C288" s="279" t="s">
        <v>2440</v>
      </c>
      <c r="D288" s="279" t="s">
        <v>177</v>
      </c>
      <c r="E288" s="280" t="s">
        <v>3331</v>
      </c>
      <c r="F288" s="281" t="s">
        <v>3332</v>
      </c>
      <c r="G288" s="282" t="s">
        <v>242</v>
      </c>
      <c r="H288" s="283">
        <v>200</v>
      </c>
      <c r="I288" s="284"/>
      <c r="J288" s="285">
        <f>ROUND(I288*H288,2)</f>
        <v>0</v>
      </c>
      <c r="K288" s="281" t="s">
        <v>21</v>
      </c>
      <c r="L288" s="286"/>
      <c r="M288" s="287" t="s">
        <v>21</v>
      </c>
      <c r="N288" s="288" t="s">
        <v>43</v>
      </c>
      <c r="O288" s="47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AR288" s="24" t="s">
        <v>2609</v>
      </c>
      <c r="AT288" s="24" t="s">
        <v>177</v>
      </c>
      <c r="AU288" s="24" t="s">
        <v>82</v>
      </c>
      <c r="AY288" s="24" t="s">
        <v>152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24" t="s">
        <v>80</v>
      </c>
      <c r="BK288" s="232">
        <f>ROUND(I288*H288,2)</f>
        <v>0</v>
      </c>
      <c r="BL288" s="24" t="s">
        <v>412</v>
      </c>
      <c r="BM288" s="24" t="s">
        <v>3333</v>
      </c>
    </row>
    <row r="289" spans="2:65" s="1" customFormat="1" ht="16.5" customHeight="1">
      <c r="B289" s="46"/>
      <c r="C289" s="221" t="s">
        <v>2444</v>
      </c>
      <c r="D289" s="221" t="s">
        <v>155</v>
      </c>
      <c r="E289" s="222" t="s">
        <v>3334</v>
      </c>
      <c r="F289" s="223" t="s">
        <v>3335</v>
      </c>
      <c r="G289" s="224" t="s">
        <v>242</v>
      </c>
      <c r="H289" s="225">
        <v>50</v>
      </c>
      <c r="I289" s="226"/>
      <c r="J289" s="227">
        <f>ROUND(I289*H289,2)</f>
        <v>0</v>
      </c>
      <c r="K289" s="223" t="s">
        <v>21</v>
      </c>
      <c r="L289" s="72"/>
      <c r="M289" s="228" t="s">
        <v>21</v>
      </c>
      <c r="N289" s="229" t="s">
        <v>43</v>
      </c>
      <c r="O289" s="47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4" t="s">
        <v>412</v>
      </c>
      <c r="AT289" s="24" t="s">
        <v>155</v>
      </c>
      <c r="AU289" s="24" t="s">
        <v>82</v>
      </c>
      <c r="AY289" s="24" t="s">
        <v>152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4" t="s">
        <v>80</v>
      </c>
      <c r="BK289" s="232">
        <f>ROUND(I289*H289,2)</f>
        <v>0</v>
      </c>
      <c r="BL289" s="24" t="s">
        <v>412</v>
      </c>
      <c r="BM289" s="24" t="s">
        <v>3336</v>
      </c>
    </row>
    <row r="290" spans="2:65" s="1" customFormat="1" ht="16.5" customHeight="1">
      <c r="B290" s="46"/>
      <c r="C290" s="279" t="s">
        <v>2448</v>
      </c>
      <c r="D290" s="279" t="s">
        <v>177</v>
      </c>
      <c r="E290" s="280" t="s">
        <v>3337</v>
      </c>
      <c r="F290" s="281" t="s">
        <v>3338</v>
      </c>
      <c r="G290" s="282" t="s">
        <v>242</v>
      </c>
      <c r="H290" s="283">
        <v>50</v>
      </c>
      <c r="I290" s="284"/>
      <c r="J290" s="285">
        <f>ROUND(I290*H290,2)</f>
        <v>0</v>
      </c>
      <c r="K290" s="281" t="s">
        <v>21</v>
      </c>
      <c r="L290" s="286"/>
      <c r="M290" s="287" t="s">
        <v>21</v>
      </c>
      <c r="N290" s="288" t="s">
        <v>43</v>
      </c>
      <c r="O290" s="47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AR290" s="24" t="s">
        <v>2609</v>
      </c>
      <c r="AT290" s="24" t="s">
        <v>177</v>
      </c>
      <c r="AU290" s="24" t="s">
        <v>82</v>
      </c>
      <c r="AY290" s="24" t="s">
        <v>152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4" t="s">
        <v>80</v>
      </c>
      <c r="BK290" s="232">
        <f>ROUND(I290*H290,2)</f>
        <v>0</v>
      </c>
      <c r="BL290" s="24" t="s">
        <v>412</v>
      </c>
      <c r="BM290" s="24" t="s">
        <v>3339</v>
      </c>
    </row>
    <row r="291" spans="2:63" s="10" customFormat="1" ht="29.85" customHeight="1">
      <c r="B291" s="205"/>
      <c r="C291" s="206"/>
      <c r="D291" s="207" t="s">
        <v>71</v>
      </c>
      <c r="E291" s="219" t="s">
        <v>3340</v>
      </c>
      <c r="F291" s="219" t="s">
        <v>3341</v>
      </c>
      <c r="G291" s="206"/>
      <c r="H291" s="206"/>
      <c r="I291" s="209"/>
      <c r="J291" s="220">
        <f>BK291</f>
        <v>0</v>
      </c>
      <c r="K291" s="206"/>
      <c r="L291" s="211"/>
      <c r="M291" s="212"/>
      <c r="N291" s="213"/>
      <c r="O291" s="213"/>
      <c r="P291" s="214">
        <f>SUM(P292:P313)</f>
        <v>0</v>
      </c>
      <c r="Q291" s="213"/>
      <c r="R291" s="214">
        <f>SUM(R292:R313)</f>
        <v>0</v>
      </c>
      <c r="S291" s="213"/>
      <c r="T291" s="215">
        <f>SUM(T292:T313)</f>
        <v>0</v>
      </c>
      <c r="AR291" s="216" t="s">
        <v>153</v>
      </c>
      <c r="AT291" s="217" t="s">
        <v>71</v>
      </c>
      <c r="AU291" s="217" t="s">
        <v>80</v>
      </c>
      <c r="AY291" s="216" t="s">
        <v>152</v>
      </c>
      <c r="BK291" s="218">
        <f>SUM(BK292:BK313)</f>
        <v>0</v>
      </c>
    </row>
    <row r="292" spans="2:65" s="1" customFormat="1" ht="16.5" customHeight="1">
      <c r="B292" s="46"/>
      <c r="C292" s="221" t="s">
        <v>2452</v>
      </c>
      <c r="D292" s="221" t="s">
        <v>155</v>
      </c>
      <c r="E292" s="222" t="s">
        <v>3342</v>
      </c>
      <c r="F292" s="223" t="s">
        <v>3343</v>
      </c>
      <c r="G292" s="224" t="s">
        <v>804</v>
      </c>
      <c r="H292" s="225">
        <v>42</v>
      </c>
      <c r="I292" s="226"/>
      <c r="J292" s="227">
        <f>ROUND(I292*H292,2)</f>
        <v>0</v>
      </c>
      <c r="K292" s="223" t="s">
        <v>21</v>
      </c>
      <c r="L292" s="72"/>
      <c r="M292" s="228" t="s">
        <v>21</v>
      </c>
      <c r="N292" s="229" t="s">
        <v>43</v>
      </c>
      <c r="O292" s="47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AR292" s="24" t="s">
        <v>412</v>
      </c>
      <c r="AT292" s="24" t="s">
        <v>155</v>
      </c>
      <c r="AU292" s="24" t="s">
        <v>82</v>
      </c>
      <c r="AY292" s="24" t="s">
        <v>152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24" t="s">
        <v>80</v>
      </c>
      <c r="BK292" s="232">
        <f>ROUND(I292*H292,2)</f>
        <v>0</v>
      </c>
      <c r="BL292" s="24" t="s">
        <v>412</v>
      </c>
      <c r="BM292" s="24" t="s">
        <v>3344</v>
      </c>
    </row>
    <row r="293" spans="2:65" s="1" customFormat="1" ht="16.5" customHeight="1">
      <c r="B293" s="46"/>
      <c r="C293" s="279" t="s">
        <v>2456</v>
      </c>
      <c r="D293" s="279" t="s">
        <v>177</v>
      </c>
      <c r="E293" s="280" t="s">
        <v>3345</v>
      </c>
      <c r="F293" s="281" t="s">
        <v>3346</v>
      </c>
      <c r="G293" s="282" t="s">
        <v>804</v>
      </c>
      <c r="H293" s="283">
        <v>42</v>
      </c>
      <c r="I293" s="284"/>
      <c r="J293" s="285">
        <f>ROUND(I293*H293,2)</f>
        <v>0</v>
      </c>
      <c r="K293" s="281" t="s">
        <v>21</v>
      </c>
      <c r="L293" s="286"/>
      <c r="M293" s="287" t="s">
        <v>21</v>
      </c>
      <c r="N293" s="288" t="s">
        <v>43</v>
      </c>
      <c r="O293" s="47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4" t="s">
        <v>2609</v>
      </c>
      <c r="AT293" s="24" t="s">
        <v>177</v>
      </c>
      <c r="AU293" s="24" t="s">
        <v>82</v>
      </c>
      <c r="AY293" s="24" t="s">
        <v>152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4" t="s">
        <v>80</v>
      </c>
      <c r="BK293" s="232">
        <f>ROUND(I293*H293,2)</f>
        <v>0</v>
      </c>
      <c r="BL293" s="24" t="s">
        <v>412</v>
      </c>
      <c r="BM293" s="24" t="s">
        <v>3347</v>
      </c>
    </row>
    <row r="294" spans="2:65" s="1" customFormat="1" ht="16.5" customHeight="1">
      <c r="B294" s="46"/>
      <c r="C294" s="221" t="s">
        <v>2460</v>
      </c>
      <c r="D294" s="221" t="s">
        <v>155</v>
      </c>
      <c r="E294" s="222" t="s">
        <v>3348</v>
      </c>
      <c r="F294" s="223" t="s">
        <v>3349</v>
      </c>
      <c r="G294" s="224" t="s">
        <v>804</v>
      </c>
      <c r="H294" s="225">
        <v>33</v>
      </c>
      <c r="I294" s="226"/>
      <c r="J294" s="227">
        <f>ROUND(I294*H294,2)</f>
        <v>0</v>
      </c>
      <c r="K294" s="223" t="s">
        <v>21</v>
      </c>
      <c r="L294" s="72"/>
      <c r="M294" s="228" t="s">
        <v>21</v>
      </c>
      <c r="N294" s="229" t="s">
        <v>43</v>
      </c>
      <c r="O294" s="47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AR294" s="24" t="s">
        <v>412</v>
      </c>
      <c r="AT294" s="24" t="s">
        <v>155</v>
      </c>
      <c r="AU294" s="24" t="s">
        <v>82</v>
      </c>
      <c r="AY294" s="24" t="s">
        <v>152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80</v>
      </c>
      <c r="BK294" s="232">
        <f>ROUND(I294*H294,2)</f>
        <v>0</v>
      </c>
      <c r="BL294" s="24" t="s">
        <v>412</v>
      </c>
      <c r="BM294" s="24" t="s">
        <v>3350</v>
      </c>
    </row>
    <row r="295" spans="2:65" s="1" customFormat="1" ht="16.5" customHeight="1">
      <c r="B295" s="46"/>
      <c r="C295" s="279" t="s">
        <v>2464</v>
      </c>
      <c r="D295" s="279" t="s">
        <v>177</v>
      </c>
      <c r="E295" s="280" t="s">
        <v>3351</v>
      </c>
      <c r="F295" s="281" t="s">
        <v>3352</v>
      </c>
      <c r="G295" s="282" t="s">
        <v>804</v>
      </c>
      <c r="H295" s="283">
        <v>33</v>
      </c>
      <c r="I295" s="284"/>
      <c r="J295" s="285">
        <f>ROUND(I295*H295,2)</f>
        <v>0</v>
      </c>
      <c r="K295" s="281" t="s">
        <v>21</v>
      </c>
      <c r="L295" s="286"/>
      <c r="M295" s="287" t="s">
        <v>21</v>
      </c>
      <c r="N295" s="288" t="s">
        <v>43</v>
      </c>
      <c r="O295" s="47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4" t="s">
        <v>2609</v>
      </c>
      <c r="AT295" s="24" t="s">
        <v>177</v>
      </c>
      <c r="AU295" s="24" t="s">
        <v>82</v>
      </c>
      <c r="AY295" s="24" t="s">
        <v>152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80</v>
      </c>
      <c r="BK295" s="232">
        <f>ROUND(I295*H295,2)</f>
        <v>0</v>
      </c>
      <c r="BL295" s="24" t="s">
        <v>412</v>
      </c>
      <c r="BM295" s="24" t="s">
        <v>3353</v>
      </c>
    </row>
    <row r="296" spans="2:65" s="1" customFormat="1" ht="16.5" customHeight="1">
      <c r="B296" s="46"/>
      <c r="C296" s="221" t="s">
        <v>2468</v>
      </c>
      <c r="D296" s="221" t="s">
        <v>155</v>
      </c>
      <c r="E296" s="222" t="s">
        <v>3354</v>
      </c>
      <c r="F296" s="223" t="s">
        <v>3355</v>
      </c>
      <c r="G296" s="224" t="s">
        <v>804</v>
      </c>
      <c r="H296" s="225">
        <v>5</v>
      </c>
      <c r="I296" s="226"/>
      <c r="J296" s="227">
        <f>ROUND(I296*H296,2)</f>
        <v>0</v>
      </c>
      <c r="K296" s="223" t="s">
        <v>21</v>
      </c>
      <c r="L296" s="72"/>
      <c r="M296" s="228" t="s">
        <v>21</v>
      </c>
      <c r="N296" s="229" t="s">
        <v>43</v>
      </c>
      <c r="O296" s="47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AR296" s="24" t="s">
        <v>412</v>
      </c>
      <c r="AT296" s="24" t="s">
        <v>155</v>
      </c>
      <c r="AU296" s="24" t="s">
        <v>82</v>
      </c>
      <c r="AY296" s="24" t="s">
        <v>152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80</v>
      </c>
      <c r="BK296" s="232">
        <f>ROUND(I296*H296,2)</f>
        <v>0</v>
      </c>
      <c r="BL296" s="24" t="s">
        <v>412</v>
      </c>
      <c r="BM296" s="24" t="s">
        <v>3356</v>
      </c>
    </row>
    <row r="297" spans="2:65" s="1" customFormat="1" ht="16.5" customHeight="1">
      <c r="B297" s="46"/>
      <c r="C297" s="279" t="s">
        <v>2472</v>
      </c>
      <c r="D297" s="279" t="s">
        <v>177</v>
      </c>
      <c r="E297" s="280" t="s">
        <v>3357</v>
      </c>
      <c r="F297" s="281" t="s">
        <v>3358</v>
      </c>
      <c r="G297" s="282" t="s">
        <v>804</v>
      </c>
      <c r="H297" s="283">
        <v>5</v>
      </c>
      <c r="I297" s="284"/>
      <c r="J297" s="285">
        <f>ROUND(I297*H297,2)</f>
        <v>0</v>
      </c>
      <c r="K297" s="281" t="s">
        <v>21</v>
      </c>
      <c r="L297" s="286"/>
      <c r="M297" s="287" t="s">
        <v>21</v>
      </c>
      <c r="N297" s="288" t="s">
        <v>43</v>
      </c>
      <c r="O297" s="47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4" t="s">
        <v>2609</v>
      </c>
      <c r="AT297" s="24" t="s">
        <v>177</v>
      </c>
      <c r="AU297" s="24" t="s">
        <v>82</v>
      </c>
      <c r="AY297" s="24" t="s">
        <v>152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4" t="s">
        <v>80</v>
      </c>
      <c r="BK297" s="232">
        <f>ROUND(I297*H297,2)</f>
        <v>0</v>
      </c>
      <c r="BL297" s="24" t="s">
        <v>412</v>
      </c>
      <c r="BM297" s="24" t="s">
        <v>3359</v>
      </c>
    </row>
    <row r="298" spans="2:65" s="1" customFormat="1" ht="16.5" customHeight="1">
      <c r="B298" s="46"/>
      <c r="C298" s="221" t="s">
        <v>2476</v>
      </c>
      <c r="D298" s="221" t="s">
        <v>155</v>
      </c>
      <c r="E298" s="222" t="s">
        <v>3360</v>
      </c>
      <c r="F298" s="223" t="s">
        <v>3361</v>
      </c>
      <c r="G298" s="224" t="s">
        <v>242</v>
      </c>
      <c r="H298" s="225">
        <v>900</v>
      </c>
      <c r="I298" s="226"/>
      <c r="J298" s="227">
        <f>ROUND(I298*H298,2)</f>
        <v>0</v>
      </c>
      <c r="K298" s="223" t="s">
        <v>21</v>
      </c>
      <c r="L298" s="72"/>
      <c r="M298" s="228" t="s">
        <v>21</v>
      </c>
      <c r="N298" s="229" t="s">
        <v>43</v>
      </c>
      <c r="O298" s="47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AR298" s="24" t="s">
        <v>412</v>
      </c>
      <c r="AT298" s="24" t="s">
        <v>155</v>
      </c>
      <c r="AU298" s="24" t="s">
        <v>82</v>
      </c>
      <c r="AY298" s="24" t="s">
        <v>152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80</v>
      </c>
      <c r="BK298" s="232">
        <f>ROUND(I298*H298,2)</f>
        <v>0</v>
      </c>
      <c r="BL298" s="24" t="s">
        <v>412</v>
      </c>
      <c r="BM298" s="24" t="s">
        <v>3362</v>
      </c>
    </row>
    <row r="299" spans="2:65" s="1" customFormat="1" ht="16.5" customHeight="1">
      <c r="B299" s="46"/>
      <c r="C299" s="279" t="s">
        <v>2480</v>
      </c>
      <c r="D299" s="279" t="s">
        <v>177</v>
      </c>
      <c r="E299" s="280" t="s">
        <v>3363</v>
      </c>
      <c r="F299" s="281" t="s">
        <v>3364</v>
      </c>
      <c r="G299" s="282" t="s">
        <v>242</v>
      </c>
      <c r="H299" s="283">
        <v>900</v>
      </c>
      <c r="I299" s="284"/>
      <c r="J299" s="285">
        <f>ROUND(I299*H299,2)</f>
        <v>0</v>
      </c>
      <c r="K299" s="281" t="s">
        <v>21</v>
      </c>
      <c r="L299" s="286"/>
      <c r="M299" s="287" t="s">
        <v>21</v>
      </c>
      <c r="N299" s="288" t="s">
        <v>43</v>
      </c>
      <c r="O299" s="47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4" t="s">
        <v>2609</v>
      </c>
      <c r="AT299" s="24" t="s">
        <v>177</v>
      </c>
      <c r="AU299" s="24" t="s">
        <v>82</v>
      </c>
      <c r="AY299" s="24" t="s">
        <v>152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80</v>
      </c>
      <c r="BK299" s="232">
        <f>ROUND(I299*H299,2)</f>
        <v>0</v>
      </c>
      <c r="BL299" s="24" t="s">
        <v>412</v>
      </c>
      <c r="BM299" s="24" t="s">
        <v>3365</v>
      </c>
    </row>
    <row r="300" spans="2:65" s="1" customFormat="1" ht="16.5" customHeight="1">
      <c r="B300" s="46"/>
      <c r="C300" s="221" t="s">
        <v>2484</v>
      </c>
      <c r="D300" s="221" t="s">
        <v>155</v>
      </c>
      <c r="E300" s="222" t="s">
        <v>3366</v>
      </c>
      <c r="F300" s="223" t="s">
        <v>3367</v>
      </c>
      <c r="G300" s="224" t="s">
        <v>242</v>
      </c>
      <c r="H300" s="225">
        <v>1000</v>
      </c>
      <c r="I300" s="226"/>
      <c r="J300" s="227">
        <f>ROUND(I300*H300,2)</f>
        <v>0</v>
      </c>
      <c r="K300" s="223" t="s">
        <v>21</v>
      </c>
      <c r="L300" s="72"/>
      <c r="M300" s="228" t="s">
        <v>21</v>
      </c>
      <c r="N300" s="229" t="s">
        <v>43</v>
      </c>
      <c r="O300" s="47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4" t="s">
        <v>412</v>
      </c>
      <c r="AT300" s="24" t="s">
        <v>155</v>
      </c>
      <c r="AU300" s="24" t="s">
        <v>82</v>
      </c>
      <c r="AY300" s="24" t="s">
        <v>152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4" t="s">
        <v>80</v>
      </c>
      <c r="BK300" s="232">
        <f>ROUND(I300*H300,2)</f>
        <v>0</v>
      </c>
      <c r="BL300" s="24" t="s">
        <v>412</v>
      </c>
      <c r="BM300" s="24" t="s">
        <v>3368</v>
      </c>
    </row>
    <row r="301" spans="2:65" s="1" customFormat="1" ht="16.5" customHeight="1">
      <c r="B301" s="46"/>
      <c r="C301" s="279" t="s">
        <v>2487</v>
      </c>
      <c r="D301" s="279" t="s">
        <v>177</v>
      </c>
      <c r="E301" s="280" t="s">
        <v>3369</v>
      </c>
      <c r="F301" s="281" t="s">
        <v>3370</v>
      </c>
      <c r="G301" s="282" t="s">
        <v>242</v>
      </c>
      <c r="H301" s="283">
        <v>1000</v>
      </c>
      <c r="I301" s="284"/>
      <c r="J301" s="285">
        <f>ROUND(I301*H301,2)</f>
        <v>0</v>
      </c>
      <c r="K301" s="281" t="s">
        <v>21</v>
      </c>
      <c r="L301" s="286"/>
      <c r="M301" s="287" t="s">
        <v>21</v>
      </c>
      <c r="N301" s="288" t="s">
        <v>43</v>
      </c>
      <c r="O301" s="47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4" t="s">
        <v>2609</v>
      </c>
      <c r="AT301" s="24" t="s">
        <v>177</v>
      </c>
      <c r="AU301" s="24" t="s">
        <v>82</v>
      </c>
      <c r="AY301" s="24" t="s">
        <v>152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80</v>
      </c>
      <c r="BK301" s="232">
        <f>ROUND(I301*H301,2)</f>
        <v>0</v>
      </c>
      <c r="BL301" s="24" t="s">
        <v>412</v>
      </c>
      <c r="BM301" s="24" t="s">
        <v>3371</v>
      </c>
    </row>
    <row r="302" spans="2:65" s="1" customFormat="1" ht="16.5" customHeight="1">
      <c r="B302" s="46"/>
      <c r="C302" s="221" t="s">
        <v>2490</v>
      </c>
      <c r="D302" s="221" t="s">
        <v>155</v>
      </c>
      <c r="E302" s="222" t="s">
        <v>3372</v>
      </c>
      <c r="F302" s="223" t="s">
        <v>3373</v>
      </c>
      <c r="G302" s="224" t="s">
        <v>242</v>
      </c>
      <c r="H302" s="225">
        <v>1900</v>
      </c>
      <c r="I302" s="226"/>
      <c r="J302" s="227">
        <f>ROUND(I302*H302,2)</f>
        <v>0</v>
      </c>
      <c r="K302" s="223" t="s">
        <v>21</v>
      </c>
      <c r="L302" s="72"/>
      <c r="M302" s="228" t="s">
        <v>21</v>
      </c>
      <c r="N302" s="229" t="s">
        <v>43</v>
      </c>
      <c r="O302" s="47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AR302" s="24" t="s">
        <v>412</v>
      </c>
      <c r="AT302" s="24" t="s">
        <v>155</v>
      </c>
      <c r="AU302" s="24" t="s">
        <v>82</v>
      </c>
      <c r="AY302" s="24" t="s">
        <v>152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4" t="s">
        <v>80</v>
      </c>
      <c r="BK302" s="232">
        <f>ROUND(I302*H302,2)</f>
        <v>0</v>
      </c>
      <c r="BL302" s="24" t="s">
        <v>412</v>
      </c>
      <c r="BM302" s="24" t="s">
        <v>3374</v>
      </c>
    </row>
    <row r="303" spans="2:65" s="1" customFormat="1" ht="16.5" customHeight="1">
      <c r="B303" s="46"/>
      <c r="C303" s="279" t="s">
        <v>2494</v>
      </c>
      <c r="D303" s="279" t="s">
        <v>177</v>
      </c>
      <c r="E303" s="280" t="s">
        <v>3375</v>
      </c>
      <c r="F303" s="281" t="s">
        <v>3376</v>
      </c>
      <c r="G303" s="282" t="s">
        <v>242</v>
      </c>
      <c r="H303" s="283">
        <v>1900</v>
      </c>
      <c r="I303" s="284"/>
      <c r="J303" s="285">
        <f>ROUND(I303*H303,2)</f>
        <v>0</v>
      </c>
      <c r="K303" s="281" t="s">
        <v>21</v>
      </c>
      <c r="L303" s="286"/>
      <c r="M303" s="287" t="s">
        <v>21</v>
      </c>
      <c r="N303" s="288" t="s">
        <v>43</v>
      </c>
      <c r="O303" s="47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4" t="s">
        <v>2609</v>
      </c>
      <c r="AT303" s="24" t="s">
        <v>177</v>
      </c>
      <c r="AU303" s="24" t="s">
        <v>82</v>
      </c>
      <c r="AY303" s="24" t="s">
        <v>152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4" t="s">
        <v>80</v>
      </c>
      <c r="BK303" s="232">
        <f>ROUND(I303*H303,2)</f>
        <v>0</v>
      </c>
      <c r="BL303" s="24" t="s">
        <v>412</v>
      </c>
      <c r="BM303" s="24" t="s">
        <v>3377</v>
      </c>
    </row>
    <row r="304" spans="2:65" s="1" customFormat="1" ht="16.5" customHeight="1">
      <c r="B304" s="46"/>
      <c r="C304" s="221" t="s">
        <v>2498</v>
      </c>
      <c r="D304" s="221" t="s">
        <v>155</v>
      </c>
      <c r="E304" s="222" t="s">
        <v>3378</v>
      </c>
      <c r="F304" s="223" t="s">
        <v>3379</v>
      </c>
      <c r="G304" s="224" t="s">
        <v>804</v>
      </c>
      <c r="H304" s="225">
        <v>200</v>
      </c>
      <c r="I304" s="226"/>
      <c r="J304" s="227">
        <f>ROUND(I304*H304,2)</f>
        <v>0</v>
      </c>
      <c r="K304" s="223" t="s">
        <v>21</v>
      </c>
      <c r="L304" s="72"/>
      <c r="M304" s="228" t="s">
        <v>21</v>
      </c>
      <c r="N304" s="229" t="s">
        <v>43</v>
      </c>
      <c r="O304" s="47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AR304" s="24" t="s">
        <v>412</v>
      </c>
      <c r="AT304" s="24" t="s">
        <v>155</v>
      </c>
      <c r="AU304" s="24" t="s">
        <v>82</v>
      </c>
      <c r="AY304" s="24" t="s">
        <v>152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4" t="s">
        <v>80</v>
      </c>
      <c r="BK304" s="232">
        <f>ROUND(I304*H304,2)</f>
        <v>0</v>
      </c>
      <c r="BL304" s="24" t="s">
        <v>412</v>
      </c>
      <c r="BM304" s="24" t="s">
        <v>3380</v>
      </c>
    </row>
    <row r="305" spans="2:65" s="1" customFormat="1" ht="16.5" customHeight="1">
      <c r="B305" s="46"/>
      <c r="C305" s="279" t="s">
        <v>2502</v>
      </c>
      <c r="D305" s="279" t="s">
        <v>177</v>
      </c>
      <c r="E305" s="280" t="s">
        <v>3381</v>
      </c>
      <c r="F305" s="281" t="s">
        <v>3382</v>
      </c>
      <c r="G305" s="282" t="s">
        <v>804</v>
      </c>
      <c r="H305" s="283">
        <v>200</v>
      </c>
      <c r="I305" s="284"/>
      <c r="J305" s="285">
        <f>ROUND(I305*H305,2)</f>
        <v>0</v>
      </c>
      <c r="K305" s="281" t="s">
        <v>21</v>
      </c>
      <c r="L305" s="286"/>
      <c r="M305" s="287" t="s">
        <v>21</v>
      </c>
      <c r="N305" s="288" t="s">
        <v>43</v>
      </c>
      <c r="O305" s="47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4" t="s">
        <v>2609</v>
      </c>
      <c r="AT305" s="24" t="s">
        <v>177</v>
      </c>
      <c r="AU305" s="24" t="s">
        <v>82</v>
      </c>
      <c r="AY305" s="24" t="s">
        <v>152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4" t="s">
        <v>80</v>
      </c>
      <c r="BK305" s="232">
        <f>ROUND(I305*H305,2)</f>
        <v>0</v>
      </c>
      <c r="BL305" s="24" t="s">
        <v>412</v>
      </c>
      <c r="BM305" s="24" t="s">
        <v>3383</v>
      </c>
    </row>
    <row r="306" spans="2:65" s="1" customFormat="1" ht="16.5" customHeight="1">
      <c r="B306" s="46"/>
      <c r="C306" s="221" t="s">
        <v>2506</v>
      </c>
      <c r="D306" s="221" t="s">
        <v>155</v>
      </c>
      <c r="E306" s="222" t="s">
        <v>3384</v>
      </c>
      <c r="F306" s="223" t="s">
        <v>3385</v>
      </c>
      <c r="G306" s="224" t="s">
        <v>1019</v>
      </c>
      <c r="H306" s="225">
        <v>20</v>
      </c>
      <c r="I306" s="226"/>
      <c r="J306" s="227">
        <f>ROUND(I306*H306,2)</f>
        <v>0</v>
      </c>
      <c r="K306" s="223" t="s">
        <v>21</v>
      </c>
      <c r="L306" s="72"/>
      <c r="M306" s="228" t="s">
        <v>21</v>
      </c>
      <c r="N306" s="229" t="s">
        <v>43</v>
      </c>
      <c r="O306" s="47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AR306" s="24" t="s">
        <v>412</v>
      </c>
      <c r="AT306" s="24" t="s">
        <v>155</v>
      </c>
      <c r="AU306" s="24" t="s">
        <v>82</v>
      </c>
      <c r="AY306" s="24" t="s">
        <v>152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4" t="s">
        <v>80</v>
      </c>
      <c r="BK306" s="232">
        <f>ROUND(I306*H306,2)</f>
        <v>0</v>
      </c>
      <c r="BL306" s="24" t="s">
        <v>412</v>
      </c>
      <c r="BM306" s="24" t="s">
        <v>3386</v>
      </c>
    </row>
    <row r="307" spans="2:65" s="1" customFormat="1" ht="16.5" customHeight="1">
      <c r="B307" s="46"/>
      <c r="C307" s="279" t="s">
        <v>2509</v>
      </c>
      <c r="D307" s="279" t="s">
        <v>177</v>
      </c>
      <c r="E307" s="280" t="s">
        <v>3387</v>
      </c>
      <c r="F307" s="281" t="s">
        <v>3388</v>
      </c>
      <c r="G307" s="282" t="s">
        <v>1019</v>
      </c>
      <c r="H307" s="283">
        <v>20</v>
      </c>
      <c r="I307" s="284"/>
      <c r="J307" s="285">
        <f>ROUND(I307*H307,2)</f>
        <v>0</v>
      </c>
      <c r="K307" s="281" t="s">
        <v>21</v>
      </c>
      <c r="L307" s="286"/>
      <c r="M307" s="287" t="s">
        <v>21</v>
      </c>
      <c r="N307" s="288" t="s">
        <v>43</v>
      </c>
      <c r="O307" s="47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4" t="s">
        <v>2609</v>
      </c>
      <c r="AT307" s="24" t="s">
        <v>177</v>
      </c>
      <c r="AU307" s="24" t="s">
        <v>82</v>
      </c>
      <c r="AY307" s="24" t="s">
        <v>152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24" t="s">
        <v>80</v>
      </c>
      <c r="BK307" s="232">
        <f>ROUND(I307*H307,2)</f>
        <v>0</v>
      </c>
      <c r="BL307" s="24" t="s">
        <v>412</v>
      </c>
      <c r="BM307" s="24" t="s">
        <v>3389</v>
      </c>
    </row>
    <row r="308" spans="2:65" s="1" customFormat="1" ht="16.5" customHeight="1">
      <c r="B308" s="46"/>
      <c r="C308" s="221" t="s">
        <v>2512</v>
      </c>
      <c r="D308" s="221" t="s">
        <v>155</v>
      </c>
      <c r="E308" s="222" t="s">
        <v>3390</v>
      </c>
      <c r="F308" s="223" t="s">
        <v>3391</v>
      </c>
      <c r="G308" s="224" t="s">
        <v>242</v>
      </c>
      <c r="H308" s="225">
        <v>1200</v>
      </c>
      <c r="I308" s="226"/>
      <c r="J308" s="227">
        <f>ROUND(I308*H308,2)</f>
        <v>0</v>
      </c>
      <c r="K308" s="223" t="s">
        <v>21</v>
      </c>
      <c r="L308" s="72"/>
      <c r="M308" s="228" t="s">
        <v>21</v>
      </c>
      <c r="N308" s="229" t="s">
        <v>43</v>
      </c>
      <c r="O308" s="47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AR308" s="24" t="s">
        <v>412</v>
      </c>
      <c r="AT308" s="24" t="s">
        <v>155</v>
      </c>
      <c r="AU308" s="24" t="s">
        <v>82</v>
      </c>
      <c r="AY308" s="24" t="s">
        <v>152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4" t="s">
        <v>80</v>
      </c>
      <c r="BK308" s="232">
        <f>ROUND(I308*H308,2)</f>
        <v>0</v>
      </c>
      <c r="BL308" s="24" t="s">
        <v>412</v>
      </c>
      <c r="BM308" s="24" t="s">
        <v>3392</v>
      </c>
    </row>
    <row r="309" spans="2:65" s="1" customFormat="1" ht="16.5" customHeight="1">
      <c r="B309" s="46"/>
      <c r="C309" s="221" t="s">
        <v>2515</v>
      </c>
      <c r="D309" s="221" t="s">
        <v>155</v>
      </c>
      <c r="E309" s="222" t="s">
        <v>3393</v>
      </c>
      <c r="F309" s="223" t="s">
        <v>3393</v>
      </c>
      <c r="G309" s="224" t="s">
        <v>804</v>
      </c>
      <c r="H309" s="225">
        <v>35</v>
      </c>
      <c r="I309" s="226"/>
      <c r="J309" s="227">
        <f>ROUND(I309*H309,2)</f>
        <v>0</v>
      </c>
      <c r="K309" s="223" t="s">
        <v>21</v>
      </c>
      <c r="L309" s="72"/>
      <c r="M309" s="228" t="s">
        <v>21</v>
      </c>
      <c r="N309" s="229" t="s">
        <v>43</v>
      </c>
      <c r="O309" s="47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4" t="s">
        <v>412</v>
      </c>
      <c r="AT309" s="24" t="s">
        <v>155</v>
      </c>
      <c r="AU309" s="24" t="s">
        <v>82</v>
      </c>
      <c r="AY309" s="24" t="s">
        <v>152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4" t="s">
        <v>80</v>
      </c>
      <c r="BK309" s="232">
        <f>ROUND(I309*H309,2)</f>
        <v>0</v>
      </c>
      <c r="BL309" s="24" t="s">
        <v>412</v>
      </c>
      <c r="BM309" s="24" t="s">
        <v>3394</v>
      </c>
    </row>
    <row r="310" spans="2:65" s="1" customFormat="1" ht="25.5" customHeight="1">
      <c r="B310" s="46"/>
      <c r="C310" s="221" t="s">
        <v>2518</v>
      </c>
      <c r="D310" s="221" t="s">
        <v>155</v>
      </c>
      <c r="E310" s="222" t="s">
        <v>3395</v>
      </c>
      <c r="F310" s="223" t="s">
        <v>3396</v>
      </c>
      <c r="G310" s="224" t="s">
        <v>1842</v>
      </c>
      <c r="H310" s="225">
        <v>20</v>
      </c>
      <c r="I310" s="226"/>
      <c r="J310" s="227">
        <f>ROUND(I310*H310,2)</f>
        <v>0</v>
      </c>
      <c r="K310" s="223" t="s">
        <v>21</v>
      </c>
      <c r="L310" s="72"/>
      <c r="M310" s="228" t="s">
        <v>21</v>
      </c>
      <c r="N310" s="229" t="s">
        <v>43</v>
      </c>
      <c r="O310" s="47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AR310" s="24" t="s">
        <v>412</v>
      </c>
      <c r="AT310" s="24" t="s">
        <v>155</v>
      </c>
      <c r="AU310" s="24" t="s">
        <v>82</v>
      </c>
      <c r="AY310" s="24" t="s">
        <v>152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4" t="s">
        <v>80</v>
      </c>
      <c r="BK310" s="232">
        <f>ROUND(I310*H310,2)</f>
        <v>0</v>
      </c>
      <c r="BL310" s="24" t="s">
        <v>412</v>
      </c>
      <c r="BM310" s="24" t="s">
        <v>3397</v>
      </c>
    </row>
    <row r="311" spans="2:65" s="1" customFormat="1" ht="25.5" customHeight="1">
      <c r="B311" s="46"/>
      <c r="C311" s="221" t="s">
        <v>2522</v>
      </c>
      <c r="D311" s="221" t="s">
        <v>155</v>
      </c>
      <c r="E311" s="222" t="s">
        <v>3398</v>
      </c>
      <c r="F311" s="223" t="s">
        <v>3399</v>
      </c>
      <c r="G311" s="224" t="s">
        <v>3400</v>
      </c>
      <c r="H311" s="225">
        <v>1</v>
      </c>
      <c r="I311" s="226"/>
      <c r="J311" s="227">
        <f>ROUND(I311*H311,2)</f>
        <v>0</v>
      </c>
      <c r="K311" s="223" t="s">
        <v>21</v>
      </c>
      <c r="L311" s="72"/>
      <c r="M311" s="228" t="s">
        <v>21</v>
      </c>
      <c r="N311" s="229" t="s">
        <v>43</v>
      </c>
      <c r="O311" s="47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AR311" s="24" t="s">
        <v>412</v>
      </c>
      <c r="AT311" s="24" t="s">
        <v>155</v>
      </c>
      <c r="AU311" s="24" t="s">
        <v>82</v>
      </c>
      <c r="AY311" s="24" t="s">
        <v>152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4" t="s">
        <v>80</v>
      </c>
      <c r="BK311" s="232">
        <f>ROUND(I311*H311,2)</f>
        <v>0</v>
      </c>
      <c r="BL311" s="24" t="s">
        <v>412</v>
      </c>
      <c r="BM311" s="24" t="s">
        <v>3401</v>
      </c>
    </row>
    <row r="312" spans="2:65" s="1" customFormat="1" ht="16.5" customHeight="1">
      <c r="B312" s="46"/>
      <c r="C312" s="221" t="s">
        <v>2526</v>
      </c>
      <c r="D312" s="221" t="s">
        <v>155</v>
      </c>
      <c r="E312" s="222" t="s">
        <v>3402</v>
      </c>
      <c r="F312" s="223" t="s">
        <v>3403</v>
      </c>
      <c r="G312" s="224" t="s">
        <v>1842</v>
      </c>
      <c r="H312" s="225">
        <v>3</v>
      </c>
      <c r="I312" s="226"/>
      <c r="J312" s="227">
        <f>ROUND(I312*H312,2)</f>
        <v>0</v>
      </c>
      <c r="K312" s="223" t="s">
        <v>21</v>
      </c>
      <c r="L312" s="72"/>
      <c r="M312" s="228" t="s">
        <v>21</v>
      </c>
      <c r="N312" s="229" t="s">
        <v>43</v>
      </c>
      <c r="O312" s="47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AR312" s="24" t="s">
        <v>412</v>
      </c>
      <c r="AT312" s="24" t="s">
        <v>155</v>
      </c>
      <c r="AU312" s="24" t="s">
        <v>82</v>
      </c>
      <c r="AY312" s="24" t="s">
        <v>152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4" t="s">
        <v>80</v>
      </c>
      <c r="BK312" s="232">
        <f>ROUND(I312*H312,2)</f>
        <v>0</v>
      </c>
      <c r="BL312" s="24" t="s">
        <v>412</v>
      </c>
      <c r="BM312" s="24" t="s">
        <v>3404</v>
      </c>
    </row>
    <row r="313" spans="2:65" s="1" customFormat="1" ht="16.5" customHeight="1">
      <c r="B313" s="46"/>
      <c r="C313" s="221" t="s">
        <v>2530</v>
      </c>
      <c r="D313" s="221" t="s">
        <v>155</v>
      </c>
      <c r="E313" s="222" t="s">
        <v>3405</v>
      </c>
      <c r="F313" s="223" t="s">
        <v>3406</v>
      </c>
      <c r="G313" s="224" t="s">
        <v>1842</v>
      </c>
      <c r="H313" s="225">
        <v>5</v>
      </c>
      <c r="I313" s="226"/>
      <c r="J313" s="227">
        <f>ROUND(I313*H313,2)</f>
        <v>0</v>
      </c>
      <c r="K313" s="223" t="s">
        <v>21</v>
      </c>
      <c r="L313" s="72"/>
      <c r="M313" s="228" t="s">
        <v>21</v>
      </c>
      <c r="N313" s="229" t="s">
        <v>43</v>
      </c>
      <c r="O313" s="47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4" t="s">
        <v>412</v>
      </c>
      <c r="AT313" s="24" t="s">
        <v>155</v>
      </c>
      <c r="AU313" s="24" t="s">
        <v>82</v>
      </c>
      <c r="AY313" s="24" t="s">
        <v>152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4" t="s">
        <v>80</v>
      </c>
      <c r="BK313" s="232">
        <f>ROUND(I313*H313,2)</f>
        <v>0</v>
      </c>
      <c r="BL313" s="24" t="s">
        <v>412</v>
      </c>
      <c r="BM313" s="24" t="s">
        <v>3407</v>
      </c>
    </row>
    <row r="314" spans="2:63" s="10" customFormat="1" ht="37.4" customHeight="1">
      <c r="B314" s="205"/>
      <c r="C314" s="206"/>
      <c r="D314" s="207" t="s">
        <v>71</v>
      </c>
      <c r="E314" s="208" t="s">
        <v>3408</v>
      </c>
      <c r="F314" s="208" t="s">
        <v>3409</v>
      </c>
      <c r="G314" s="206"/>
      <c r="H314" s="206"/>
      <c r="I314" s="209"/>
      <c r="J314" s="210">
        <f>BK314</f>
        <v>0</v>
      </c>
      <c r="K314" s="206"/>
      <c r="L314" s="211"/>
      <c r="M314" s="212"/>
      <c r="N314" s="213"/>
      <c r="O314" s="213"/>
      <c r="P314" s="214">
        <f>SUM(P315:P334)</f>
        <v>0</v>
      </c>
      <c r="Q314" s="213"/>
      <c r="R314" s="214">
        <f>SUM(R315:R334)</f>
        <v>0</v>
      </c>
      <c r="S314" s="213"/>
      <c r="T314" s="215">
        <f>SUM(T315:T334)</f>
        <v>0</v>
      </c>
      <c r="AR314" s="216" t="s">
        <v>153</v>
      </c>
      <c r="AT314" s="217" t="s">
        <v>71</v>
      </c>
      <c r="AU314" s="217" t="s">
        <v>72</v>
      </c>
      <c r="AY314" s="216" t="s">
        <v>152</v>
      </c>
      <c r="BK314" s="218">
        <f>SUM(BK315:BK334)</f>
        <v>0</v>
      </c>
    </row>
    <row r="315" spans="2:65" s="1" customFormat="1" ht="25.5" customHeight="1">
      <c r="B315" s="46"/>
      <c r="C315" s="221" t="s">
        <v>2534</v>
      </c>
      <c r="D315" s="221" t="s">
        <v>155</v>
      </c>
      <c r="E315" s="222" t="s">
        <v>3410</v>
      </c>
      <c r="F315" s="223" t="s">
        <v>3411</v>
      </c>
      <c r="G315" s="224" t="s">
        <v>804</v>
      </c>
      <c r="H315" s="225">
        <v>3</v>
      </c>
      <c r="I315" s="226"/>
      <c r="J315" s="227">
        <f>ROUND(I315*H315,2)</f>
        <v>0</v>
      </c>
      <c r="K315" s="223" t="s">
        <v>21</v>
      </c>
      <c r="L315" s="72"/>
      <c r="M315" s="228" t="s">
        <v>21</v>
      </c>
      <c r="N315" s="229" t="s">
        <v>43</v>
      </c>
      <c r="O315" s="47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AR315" s="24" t="s">
        <v>412</v>
      </c>
      <c r="AT315" s="24" t="s">
        <v>155</v>
      </c>
      <c r="AU315" s="24" t="s">
        <v>80</v>
      </c>
      <c r="AY315" s="24" t="s">
        <v>152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4" t="s">
        <v>80</v>
      </c>
      <c r="BK315" s="232">
        <f>ROUND(I315*H315,2)</f>
        <v>0</v>
      </c>
      <c r="BL315" s="24" t="s">
        <v>412</v>
      </c>
      <c r="BM315" s="24" t="s">
        <v>3412</v>
      </c>
    </row>
    <row r="316" spans="2:65" s="1" customFormat="1" ht="25.5" customHeight="1">
      <c r="B316" s="46"/>
      <c r="C316" s="279" t="s">
        <v>2538</v>
      </c>
      <c r="D316" s="279" t="s">
        <v>177</v>
      </c>
      <c r="E316" s="280" t="s">
        <v>3413</v>
      </c>
      <c r="F316" s="281" t="s">
        <v>3414</v>
      </c>
      <c r="G316" s="282" t="s">
        <v>804</v>
      </c>
      <c r="H316" s="283">
        <v>3</v>
      </c>
      <c r="I316" s="284"/>
      <c r="J316" s="285">
        <f>ROUND(I316*H316,2)</f>
        <v>0</v>
      </c>
      <c r="K316" s="281" t="s">
        <v>21</v>
      </c>
      <c r="L316" s="286"/>
      <c r="M316" s="287" t="s">
        <v>21</v>
      </c>
      <c r="N316" s="288" t="s">
        <v>43</v>
      </c>
      <c r="O316" s="47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AR316" s="24" t="s">
        <v>2609</v>
      </c>
      <c r="AT316" s="24" t="s">
        <v>177</v>
      </c>
      <c r="AU316" s="24" t="s">
        <v>80</v>
      </c>
      <c r="AY316" s="24" t="s">
        <v>152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4" t="s">
        <v>80</v>
      </c>
      <c r="BK316" s="232">
        <f>ROUND(I316*H316,2)</f>
        <v>0</v>
      </c>
      <c r="BL316" s="24" t="s">
        <v>412</v>
      </c>
      <c r="BM316" s="24" t="s">
        <v>3415</v>
      </c>
    </row>
    <row r="317" spans="2:65" s="1" customFormat="1" ht="25.5" customHeight="1">
      <c r="B317" s="46"/>
      <c r="C317" s="221" t="s">
        <v>2542</v>
      </c>
      <c r="D317" s="221" t="s">
        <v>155</v>
      </c>
      <c r="E317" s="222" t="s">
        <v>3416</v>
      </c>
      <c r="F317" s="223" t="s">
        <v>3417</v>
      </c>
      <c r="G317" s="224" t="s">
        <v>804</v>
      </c>
      <c r="H317" s="225">
        <v>2</v>
      </c>
      <c r="I317" s="226"/>
      <c r="J317" s="227">
        <f>ROUND(I317*H317,2)</f>
        <v>0</v>
      </c>
      <c r="K317" s="223" t="s">
        <v>21</v>
      </c>
      <c r="L317" s="72"/>
      <c r="M317" s="228" t="s">
        <v>21</v>
      </c>
      <c r="N317" s="229" t="s">
        <v>43</v>
      </c>
      <c r="O317" s="47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AR317" s="24" t="s">
        <v>412</v>
      </c>
      <c r="AT317" s="24" t="s">
        <v>155</v>
      </c>
      <c r="AU317" s="24" t="s">
        <v>80</v>
      </c>
      <c r="AY317" s="24" t="s">
        <v>152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4" t="s">
        <v>80</v>
      </c>
      <c r="BK317" s="232">
        <f>ROUND(I317*H317,2)</f>
        <v>0</v>
      </c>
      <c r="BL317" s="24" t="s">
        <v>412</v>
      </c>
      <c r="BM317" s="24" t="s">
        <v>3418</v>
      </c>
    </row>
    <row r="318" spans="2:65" s="1" customFormat="1" ht="25.5" customHeight="1">
      <c r="B318" s="46"/>
      <c r="C318" s="279" t="s">
        <v>2546</v>
      </c>
      <c r="D318" s="279" t="s">
        <v>177</v>
      </c>
      <c r="E318" s="280" t="s">
        <v>3419</v>
      </c>
      <c r="F318" s="281" t="s">
        <v>3420</v>
      </c>
      <c r="G318" s="282" t="s">
        <v>804</v>
      </c>
      <c r="H318" s="283">
        <v>2</v>
      </c>
      <c r="I318" s="284"/>
      <c r="J318" s="285">
        <f>ROUND(I318*H318,2)</f>
        <v>0</v>
      </c>
      <c r="K318" s="281" t="s">
        <v>21</v>
      </c>
      <c r="L318" s="286"/>
      <c r="M318" s="287" t="s">
        <v>21</v>
      </c>
      <c r="N318" s="288" t="s">
        <v>43</v>
      </c>
      <c r="O318" s="47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AR318" s="24" t="s">
        <v>2609</v>
      </c>
      <c r="AT318" s="24" t="s">
        <v>177</v>
      </c>
      <c r="AU318" s="24" t="s">
        <v>80</v>
      </c>
      <c r="AY318" s="24" t="s">
        <v>152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4" t="s">
        <v>80</v>
      </c>
      <c r="BK318" s="232">
        <f>ROUND(I318*H318,2)</f>
        <v>0</v>
      </c>
      <c r="BL318" s="24" t="s">
        <v>412</v>
      </c>
      <c r="BM318" s="24" t="s">
        <v>3421</v>
      </c>
    </row>
    <row r="319" spans="2:65" s="1" customFormat="1" ht="25.5" customHeight="1">
      <c r="B319" s="46"/>
      <c r="C319" s="221" t="s">
        <v>2550</v>
      </c>
      <c r="D319" s="221" t="s">
        <v>155</v>
      </c>
      <c r="E319" s="222" t="s">
        <v>3422</v>
      </c>
      <c r="F319" s="223" t="s">
        <v>3423</v>
      </c>
      <c r="G319" s="224" t="s">
        <v>804</v>
      </c>
      <c r="H319" s="225">
        <v>4</v>
      </c>
      <c r="I319" s="226"/>
      <c r="J319" s="227">
        <f>ROUND(I319*H319,2)</f>
        <v>0</v>
      </c>
      <c r="K319" s="223" t="s">
        <v>21</v>
      </c>
      <c r="L319" s="72"/>
      <c r="M319" s="228" t="s">
        <v>21</v>
      </c>
      <c r="N319" s="229" t="s">
        <v>43</v>
      </c>
      <c r="O319" s="47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AR319" s="24" t="s">
        <v>412</v>
      </c>
      <c r="AT319" s="24" t="s">
        <v>155</v>
      </c>
      <c r="AU319" s="24" t="s">
        <v>80</v>
      </c>
      <c r="AY319" s="24" t="s">
        <v>152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24" t="s">
        <v>80</v>
      </c>
      <c r="BK319" s="232">
        <f>ROUND(I319*H319,2)</f>
        <v>0</v>
      </c>
      <c r="BL319" s="24" t="s">
        <v>412</v>
      </c>
      <c r="BM319" s="24" t="s">
        <v>3424</v>
      </c>
    </row>
    <row r="320" spans="2:65" s="1" customFormat="1" ht="25.5" customHeight="1">
      <c r="B320" s="46"/>
      <c r="C320" s="279" t="s">
        <v>2555</v>
      </c>
      <c r="D320" s="279" t="s">
        <v>177</v>
      </c>
      <c r="E320" s="280" t="s">
        <v>3425</v>
      </c>
      <c r="F320" s="281" t="s">
        <v>3426</v>
      </c>
      <c r="G320" s="282" t="s">
        <v>804</v>
      </c>
      <c r="H320" s="283">
        <v>4</v>
      </c>
      <c r="I320" s="284"/>
      <c r="J320" s="285">
        <f>ROUND(I320*H320,2)</f>
        <v>0</v>
      </c>
      <c r="K320" s="281" t="s">
        <v>21</v>
      </c>
      <c r="L320" s="286"/>
      <c r="M320" s="287" t="s">
        <v>21</v>
      </c>
      <c r="N320" s="288" t="s">
        <v>43</v>
      </c>
      <c r="O320" s="47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AR320" s="24" t="s">
        <v>2609</v>
      </c>
      <c r="AT320" s="24" t="s">
        <v>177</v>
      </c>
      <c r="AU320" s="24" t="s">
        <v>80</v>
      </c>
      <c r="AY320" s="24" t="s">
        <v>152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24" t="s">
        <v>80</v>
      </c>
      <c r="BK320" s="232">
        <f>ROUND(I320*H320,2)</f>
        <v>0</v>
      </c>
      <c r="BL320" s="24" t="s">
        <v>412</v>
      </c>
      <c r="BM320" s="24" t="s">
        <v>3427</v>
      </c>
    </row>
    <row r="321" spans="2:65" s="1" customFormat="1" ht="25.5" customHeight="1">
      <c r="B321" s="46"/>
      <c r="C321" s="221" t="s">
        <v>2559</v>
      </c>
      <c r="D321" s="221" t="s">
        <v>155</v>
      </c>
      <c r="E321" s="222" t="s">
        <v>3428</v>
      </c>
      <c r="F321" s="223" t="s">
        <v>3429</v>
      </c>
      <c r="G321" s="224" t="s">
        <v>804</v>
      </c>
      <c r="H321" s="225">
        <v>6</v>
      </c>
      <c r="I321" s="226"/>
      <c r="J321" s="227">
        <f>ROUND(I321*H321,2)</f>
        <v>0</v>
      </c>
      <c r="K321" s="223" t="s">
        <v>21</v>
      </c>
      <c r="L321" s="72"/>
      <c r="M321" s="228" t="s">
        <v>21</v>
      </c>
      <c r="N321" s="229" t="s">
        <v>43</v>
      </c>
      <c r="O321" s="47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AR321" s="24" t="s">
        <v>412</v>
      </c>
      <c r="AT321" s="24" t="s">
        <v>155</v>
      </c>
      <c r="AU321" s="24" t="s">
        <v>80</v>
      </c>
      <c r="AY321" s="24" t="s">
        <v>152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24" t="s">
        <v>80</v>
      </c>
      <c r="BK321" s="232">
        <f>ROUND(I321*H321,2)</f>
        <v>0</v>
      </c>
      <c r="BL321" s="24" t="s">
        <v>412</v>
      </c>
      <c r="BM321" s="24" t="s">
        <v>3430</v>
      </c>
    </row>
    <row r="322" spans="2:65" s="1" customFormat="1" ht="25.5" customHeight="1">
      <c r="B322" s="46"/>
      <c r="C322" s="279" t="s">
        <v>2563</v>
      </c>
      <c r="D322" s="279" t="s">
        <v>177</v>
      </c>
      <c r="E322" s="280" t="s">
        <v>3431</v>
      </c>
      <c r="F322" s="281" t="s">
        <v>3432</v>
      </c>
      <c r="G322" s="282" t="s">
        <v>804</v>
      </c>
      <c r="H322" s="283">
        <v>6</v>
      </c>
      <c r="I322" s="284"/>
      <c r="J322" s="285">
        <f>ROUND(I322*H322,2)</f>
        <v>0</v>
      </c>
      <c r="K322" s="281" t="s">
        <v>21</v>
      </c>
      <c r="L322" s="286"/>
      <c r="M322" s="287" t="s">
        <v>21</v>
      </c>
      <c r="N322" s="288" t="s">
        <v>43</v>
      </c>
      <c r="O322" s="47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AR322" s="24" t="s">
        <v>2609</v>
      </c>
      <c r="AT322" s="24" t="s">
        <v>177</v>
      </c>
      <c r="AU322" s="24" t="s">
        <v>80</v>
      </c>
      <c r="AY322" s="24" t="s">
        <v>152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24" t="s">
        <v>80</v>
      </c>
      <c r="BK322" s="232">
        <f>ROUND(I322*H322,2)</f>
        <v>0</v>
      </c>
      <c r="BL322" s="24" t="s">
        <v>412</v>
      </c>
      <c r="BM322" s="24" t="s">
        <v>3433</v>
      </c>
    </row>
    <row r="323" spans="2:65" s="1" customFormat="1" ht="25.5" customHeight="1">
      <c r="B323" s="46"/>
      <c r="C323" s="221" t="s">
        <v>2569</v>
      </c>
      <c r="D323" s="221" t="s">
        <v>155</v>
      </c>
      <c r="E323" s="222" t="s">
        <v>3434</v>
      </c>
      <c r="F323" s="223" t="s">
        <v>3435</v>
      </c>
      <c r="G323" s="224" t="s">
        <v>804</v>
      </c>
      <c r="H323" s="225">
        <v>2</v>
      </c>
      <c r="I323" s="226"/>
      <c r="J323" s="227">
        <f>ROUND(I323*H323,2)</f>
        <v>0</v>
      </c>
      <c r="K323" s="223" t="s">
        <v>21</v>
      </c>
      <c r="L323" s="72"/>
      <c r="M323" s="228" t="s">
        <v>21</v>
      </c>
      <c r="N323" s="229" t="s">
        <v>43</v>
      </c>
      <c r="O323" s="47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AR323" s="24" t="s">
        <v>412</v>
      </c>
      <c r="AT323" s="24" t="s">
        <v>155</v>
      </c>
      <c r="AU323" s="24" t="s">
        <v>80</v>
      </c>
      <c r="AY323" s="24" t="s">
        <v>152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24" t="s">
        <v>80</v>
      </c>
      <c r="BK323" s="232">
        <f>ROUND(I323*H323,2)</f>
        <v>0</v>
      </c>
      <c r="BL323" s="24" t="s">
        <v>412</v>
      </c>
      <c r="BM323" s="24" t="s">
        <v>3436</v>
      </c>
    </row>
    <row r="324" spans="2:65" s="1" customFormat="1" ht="25.5" customHeight="1">
      <c r="B324" s="46"/>
      <c r="C324" s="279" t="s">
        <v>2573</v>
      </c>
      <c r="D324" s="279" t="s">
        <v>177</v>
      </c>
      <c r="E324" s="280" t="s">
        <v>3437</v>
      </c>
      <c r="F324" s="281" t="s">
        <v>3438</v>
      </c>
      <c r="G324" s="282" t="s">
        <v>804</v>
      </c>
      <c r="H324" s="283">
        <v>2</v>
      </c>
      <c r="I324" s="284"/>
      <c r="J324" s="285">
        <f>ROUND(I324*H324,2)</f>
        <v>0</v>
      </c>
      <c r="K324" s="281" t="s">
        <v>21</v>
      </c>
      <c r="L324" s="286"/>
      <c r="M324" s="287" t="s">
        <v>21</v>
      </c>
      <c r="N324" s="288" t="s">
        <v>43</v>
      </c>
      <c r="O324" s="47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AR324" s="24" t="s">
        <v>2609</v>
      </c>
      <c r="AT324" s="24" t="s">
        <v>177</v>
      </c>
      <c r="AU324" s="24" t="s">
        <v>80</v>
      </c>
      <c r="AY324" s="24" t="s">
        <v>152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4" t="s">
        <v>80</v>
      </c>
      <c r="BK324" s="232">
        <f>ROUND(I324*H324,2)</f>
        <v>0</v>
      </c>
      <c r="BL324" s="24" t="s">
        <v>412</v>
      </c>
      <c r="BM324" s="24" t="s">
        <v>3439</v>
      </c>
    </row>
    <row r="325" spans="2:65" s="1" customFormat="1" ht="25.5" customHeight="1">
      <c r="B325" s="46"/>
      <c r="C325" s="221" t="s">
        <v>2577</v>
      </c>
      <c r="D325" s="221" t="s">
        <v>155</v>
      </c>
      <c r="E325" s="222" t="s">
        <v>3440</v>
      </c>
      <c r="F325" s="223" t="s">
        <v>3441</v>
      </c>
      <c r="G325" s="224" t="s">
        <v>804</v>
      </c>
      <c r="H325" s="225">
        <v>2</v>
      </c>
      <c r="I325" s="226"/>
      <c r="J325" s="227">
        <f>ROUND(I325*H325,2)</f>
        <v>0</v>
      </c>
      <c r="K325" s="223" t="s">
        <v>21</v>
      </c>
      <c r="L325" s="72"/>
      <c r="M325" s="228" t="s">
        <v>21</v>
      </c>
      <c r="N325" s="229" t="s">
        <v>43</v>
      </c>
      <c r="O325" s="47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AR325" s="24" t="s">
        <v>412</v>
      </c>
      <c r="AT325" s="24" t="s">
        <v>155</v>
      </c>
      <c r="AU325" s="24" t="s">
        <v>80</v>
      </c>
      <c r="AY325" s="24" t="s">
        <v>152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4" t="s">
        <v>80</v>
      </c>
      <c r="BK325" s="232">
        <f>ROUND(I325*H325,2)</f>
        <v>0</v>
      </c>
      <c r="BL325" s="24" t="s">
        <v>412</v>
      </c>
      <c r="BM325" s="24" t="s">
        <v>3442</v>
      </c>
    </row>
    <row r="326" spans="2:65" s="1" customFormat="1" ht="25.5" customHeight="1">
      <c r="B326" s="46"/>
      <c r="C326" s="279" t="s">
        <v>2581</v>
      </c>
      <c r="D326" s="279" t="s">
        <v>177</v>
      </c>
      <c r="E326" s="280" t="s">
        <v>3443</v>
      </c>
      <c r="F326" s="281" t="s">
        <v>3444</v>
      </c>
      <c r="G326" s="282" t="s">
        <v>804</v>
      </c>
      <c r="H326" s="283">
        <v>2</v>
      </c>
      <c r="I326" s="284"/>
      <c r="J326" s="285">
        <f>ROUND(I326*H326,2)</f>
        <v>0</v>
      </c>
      <c r="K326" s="281" t="s">
        <v>21</v>
      </c>
      <c r="L326" s="286"/>
      <c r="M326" s="287" t="s">
        <v>21</v>
      </c>
      <c r="N326" s="288" t="s">
        <v>43</v>
      </c>
      <c r="O326" s="47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AR326" s="24" t="s">
        <v>2609</v>
      </c>
      <c r="AT326" s="24" t="s">
        <v>177</v>
      </c>
      <c r="AU326" s="24" t="s">
        <v>80</v>
      </c>
      <c r="AY326" s="24" t="s">
        <v>152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24" t="s">
        <v>80</v>
      </c>
      <c r="BK326" s="232">
        <f>ROUND(I326*H326,2)</f>
        <v>0</v>
      </c>
      <c r="BL326" s="24" t="s">
        <v>412</v>
      </c>
      <c r="BM326" s="24" t="s">
        <v>3445</v>
      </c>
    </row>
    <row r="327" spans="2:65" s="1" customFormat="1" ht="16.5" customHeight="1">
      <c r="B327" s="46"/>
      <c r="C327" s="221" t="s">
        <v>2585</v>
      </c>
      <c r="D327" s="221" t="s">
        <v>155</v>
      </c>
      <c r="E327" s="222" t="s">
        <v>3446</v>
      </c>
      <c r="F327" s="223" t="s">
        <v>3447</v>
      </c>
      <c r="G327" s="224" t="s">
        <v>804</v>
      </c>
      <c r="H327" s="225">
        <v>1</v>
      </c>
      <c r="I327" s="226"/>
      <c r="J327" s="227">
        <f>ROUND(I327*H327,2)</f>
        <v>0</v>
      </c>
      <c r="K327" s="223" t="s">
        <v>21</v>
      </c>
      <c r="L327" s="72"/>
      <c r="M327" s="228" t="s">
        <v>21</v>
      </c>
      <c r="N327" s="229" t="s">
        <v>43</v>
      </c>
      <c r="O327" s="47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AR327" s="24" t="s">
        <v>412</v>
      </c>
      <c r="AT327" s="24" t="s">
        <v>155</v>
      </c>
      <c r="AU327" s="24" t="s">
        <v>80</v>
      </c>
      <c r="AY327" s="24" t="s">
        <v>152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4" t="s">
        <v>80</v>
      </c>
      <c r="BK327" s="232">
        <f>ROUND(I327*H327,2)</f>
        <v>0</v>
      </c>
      <c r="BL327" s="24" t="s">
        <v>412</v>
      </c>
      <c r="BM327" s="24" t="s">
        <v>3448</v>
      </c>
    </row>
    <row r="328" spans="2:65" s="1" customFormat="1" ht="16.5" customHeight="1">
      <c r="B328" s="46"/>
      <c r="C328" s="279" t="s">
        <v>2589</v>
      </c>
      <c r="D328" s="279" t="s">
        <v>177</v>
      </c>
      <c r="E328" s="280" t="s">
        <v>3449</v>
      </c>
      <c r="F328" s="281" t="s">
        <v>3450</v>
      </c>
      <c r="G328" s="282" t="s">
        <v>804</v>
      </c>
      <c r="H328" s="283">
        <v>1</v>
      </c>
      <c r="I328" s="284"/>
      <c r="J328" s="285">
        <f>ROUND(I328*H328,2)</f>
        <v>0</v>
      </c>
      <c r="K328" s="281" t="s">
        <v>21</v>
      </c>
      <c r="L328" s="286"/>
      <c r="M328" s="287" t="s">
        <v>21</v>
      </c>
      <c r="N328" s="288" t="s">
        <v>43</v>
      </c>
      <c r="O328" s="47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AR328" s="24" t="s">
        <v>2609</v>
      </c>
      <c r="AT328" s="24" t="s">
        <v>177</v>
      </c>
      <c r="AU328" s="24" t="s">
        <v>80</v>
      </c>
      <c r="AY328" s="24" t="s">
        <v>152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24" t="s">
        <v>80</v>
      </c>
      <c r="BK328" s="232">
        <f>ROUND(I328*H328,2)</f>
        <v>0</v>
      </c>
      <c r="BL328" s="24" t="s">
        <v>412</v>
      </c>
      <c r="BM328" s="24" t="s">
        <v>3451</v>
      </c>
    </row>
    <row r="329" spans="2:65" s="1" customFormat="1" ht="16.5" customHeight="1">
      <c r="B329" s="46"/>
      <c r="C329" s="221" t="s">
        <v>2593</v>
      </c>
      <c r="D329" s="221" t="s">
        <v>155</v>
      </c>
      <c r="E329" s="222" t="s">
        <v>3452</v>
      </c>
      <c r="F329" s="223" t="s">
        <v>3453</v>
      </c>
      <c r="G329" s="224" t="s">
        <v>804</v>
      </c>
      <c r="H329" s="225">
        <v>6</v>
      </c>
      <c r="I329" s="226"/>
      <c r="J329" s="227">
        <f>ROUND(I329*H329,2)</f>
        <v>0</v>
      </c>
      <c r="K329" s="223" t="s">
        <v>21</v>
      </c>
      <c r="L329" s="72"/>
      <c r="M329" s="228" t="s">
        <v>21</v>
      </c>
      <c r="N329" s="229" t="s">
        <v>43</v>
      </c>
      <c r="O329" s="47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4" t="s">
        <v>412</v>
      </c>
      <c r="AT329" s="24" t="s">
        <v>155</v>
      </c>
      <c r="AU329" s="24" t="s">
        <v>80</v>
      </c>
      <c r="AY329" s="24" t="s">
        <v>152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4" t="s">
        <v>80</v>
      </c>
      <c r="BK329" s="232">
        <f>ROUND(I329*H329,2)</f>
        <v>0</v>
      </c>
      <c r="BL329" s="24" t="s">
        <v>412</v>
      </c>
      <c r="BM329" s="24" t="s">
        <v>3454</v>
      </c>
    </row>
    <row r="330" spans="2:65" s="1" customFormat="1" ht="16.5" customHeight="1">
      <c r="B330" s="46"/>
      <c r="C330" s="279" t="s">
        <v>2597</v>
      </c>
      <c r="D330" s="279" t="s">
        <v>177</v>
      </c>
      <c r="E330" s="280" t="s">
        <v>3455</v>
      </c>
      <c r="F330" s="281" t="s">
        <v>3456</v>
      </c>
      <c r="G330" s="282" t="s">
        <v>804</v>
      </c>
      <c r="H330" s="283">
        <v>6</v>
      </c>
      <c r="I330" s="284"/>
      <c r="J330" s="285">
        <f>ROUND(I330*H330,2)</f>
        <v>0</v>
      </c>
      <c r="K330" s="281" t="s">
        <v>21</v>
      </c>
      <c r="L330" s="286"/>
      <c r="M330" s="287" t="s">
        <v>21</v>
      </c>
      <c r="N330" s="288" t="s">
        <v>43</v>
      </c>
      <c r="O330" s="47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AR330" s="24" t="s">
        <v>2609</v>
      </c>
      <c r="AT330" s="24" t="s">
        <v>177</v>
      </c>
      <c r="AU330" s="24" t="s">
        <v>80</v>
      </c>
      <c r="AY330" s="24" t="s">
        <v>152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24" t="s">
        <v>80</v>
      </c>
      <c r="BK330" s="232">
        <f>ROUND(I330*H330,2)</f>
        <v>0</v>
      </c>
      <c r="BL330" s="24" t="s">
        <v>412</v>
      </c>
      <c r="BM330" s="24" t="s">
        <v>3457</v>
      </c>
    </row>
    <row r="331" spans="2:65" s="1" customFormat="1" ht="16.5" customHeight="1">
      <c r="B331" s="46"/>
      <c r="C331" s="221" t="s">
        <v>3458</v>
      </c>
      <c r="D331" s="221" t="s">
        <v>155</v>
      </c>
      <c r="E331" s="222" t="s">
        <v>3459</v>
      </c>
      <c r="F331" s="223" t="s">
        <v>3460</v>
      </c>
      <c r="G331" s="224" t="s">
        <v>804</v>
      </c>
      <c r="H331" s="225">
        <v>3</v>
      </c>
      <c r="I331" s="226"/>
      <c r="J331" s="227">
        <f>ROUND(I331*H331,2)</f>
        <v>0</v>
      </c>
      <c r="K331" s="223" t="s">
        <v>21</v>
      </c>
      <c r="L331" s="72"/>
      <c r="M331" s="228" t="s">
        <v>21</v>
      </c>
      <c r="N331" s="229" t="s">
        <v>43</v>
      </c>
      <c r="O331" s="47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AR331" s="24" t="s">
        <v>412</v>
      </c>
      <c r="AT331" s="24" t="s">
        <v>155</v>
      </c>
      <c r="AU331" s="24" t="s">
        <v>80</v>
      </c>
      <c r="AY331" s="24" t="s">
        <v>152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4" t="s">
        <v>80</v>
      </c>
      <c r="BK331" s="232">
        <f>ROUND(I331*H331,2)</f>
        <v>0</v>
      </c>
      <c r="BL331" s="24" t="s">
        <v>412</v>
      </c>
      <c r="BM331" s="24" t="s">
        <v>3461</v>
      </c>
    </row>
    <row r="332" spans="2:65" s="1" customFormat="1" ht="16.5" customHeight="1">
      <c r="B332" s="46"/>
      <c r="C332" s="279" t="s">
        <v>3462</v>
      </c>
      <c r="D332" s="279" t="s">
        <v>177</v>
      </c>
      <c r="E332" s="280" t="s">
        <v>3463</v>
      </c>
      <c r="F332" s="281" t="s">
        <v>3464</v>
      </c>
      <c r="G332" s="282" t="s">
        <v>804</v>
      </c>
      <c r="H332" s="283">
        <v>3</v>
      </c>
      <c r="I332" s="284"/>
      <c r="J332" s="285">
        <f>ROUND(I332*H332,2)</f>
        <v>0</v>
      </c>
      <c r="K332" s="281" t="s">
        <v>21</v>
      </c>
      <c r="L332" s="286"/>
      <c r="M332" s="287" t="s">
        <v>21</v>
      </c>
      <c r="N332" s="288" t="s">
        <v>43</v>
      </c>
      <c r="O332" s="47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AR332" s="24" t="s">
        <v>2609</v>
      </c>
      <c r="AT332" s="24" t="s">
        <v>177</v>
      </c>
      <c r="AU332" s="24" t="s">
        <v>80</v>
      </c>
      <c r="AY332" s="24" t="s">
        <v>152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24" t="s">
        <v>80</v>
      </c>
      <c r="BK332" s="232">
        <f>ROUND(I332*H332,2)</f>
        <v>0</v>
      </c>
      <c r="BL332" s="24" t="s">
        <v>412</v>
      </c>
      <c r="BM332" s="24" t="s">
        <v>3465</v>
      </c>
    </row>
    <row r="333" spans="2:65" s="1" customFormat="1" ht="16.5" customHeight="1">
      <c r="B333" s="46"/>
      <c r="C333" s="221" t="s">
        <v>3466</v>
      </c>
      <c r="D333" s="221" t="s">
        <v>155</v>
      </c>
      <c r="E333" s="222" t="s">
        <v>3467</v>
      </c>
      <c r="F333" s="223" t="s">
        <v>3468</v>
      </c>
      <c r="G333" s="224" t="s">
        <v>804</v>
      </c>
      <c r="H333" s="225">
        <v>1</v>
      </c>
      <c r="I333" s="226"/>
      <c r="J333" s="227">
        <f>ROUND(I333*H333,2)</f>
        <v>0</v>
      </c>
      <c r="K333" s="223" t="s">
        <v>21</v>
      </c>
      <c r="L333" s="72"/>
      <c r="M333" s="228" t="s">
        <v>21</v>
      </c>
      <c r="N333" s="229" t="s">
        <v>43</v>
      </c>
      <c r="O333" s="47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AR333" s="24" t="s">
        <v>412</v>
      </c>
      <c r="AT333" s="24" t="s">
        <v>155</v>
      </c>
      <c r="AU333" s="24" t="s">
        <v>80</v>
      </c>
      <c r="AY333" s="24" t="s">
        <v>152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80</v>
      </c>
      <c r="BK333" s="232">
        <f>ROUND(I333*H333,2)</f>
        <v>0</v>
      </c>
      <c r="BL333" s="24" t="s">
        <v>412</v>
      </c>
      <c r="BM333" s="24" t="s">
        <v>3469</v>
      </c>
    </row>
    <row r="334" spans="2:65" s="1" customFormat="1" ht="16.5" customHeight="1">
      <c r="B334" s="46"/>
      <c r="C334" s="279" t="s">
        <v>3470</v>
      </c>
      <c r="D334" s="279" t="s">
        <v>177</v>
      </c>
      <c r="E334" s="280" t="s">
        <v>3471</v>
      </c>
      <c r="F334" s="281" t="s">
        <v>3472</v>
      </c>
      <c r="G334" s="282" t="s">
        <v>804</v>
      </c>
      <c r="H334" s="283">
        <v>1</v>
      </c>
      <c r="I334" s="284"/>
      <c r="J334" s="285">
        <f>ROUND(I334*H334,2)</f>
        <v>0</v>
      </c>
      <c r="K334" s="281" t="s">
        <v>21</v>
      </c>
      <c r="L334" s="286"/>
      <c r="M334" s="287" t="s">
        <v>21</v>
      </c>
      <c r="N334" s="288" t="s">
        <v>43</v>
      </c>
      <c r="O334" s="47"/>
      <c r="P334" s="230">
        <f>O334*H334</f>
        <v>0</v>
      </c>
      <c r="Q334" s="230">
        <v>0</v>
      </c>
      <c r="R334" s="230">
        <f>Q334*H334</f>
        <v>0</v>
      </c>
      <c r="S334" s="230">
        <v>0</v>
      </c>
      <c r="T334" s="231">
        <f>S334*H334</f>
        <v>0</v>
      </c>
      <c r="AR334" s="24" t="s">
        <v>2609</v>
      </c>
      <c r="AT334" s="24" t="s">
        <v>177</v>
      </c>
      <c r="AU334" s="24" t="s">
        <v>80</v>
      </c>
      <c r="AY334" s="24" t="s">
        <v>152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4" t="s">
        <v>80</v>
      </c>
      <c r="BK334" s="232">
        <f>ROUND(I334*H334,2)</f>
        <v>0</v>
      </c>
      <c r="BL334" s="24" t="s">
        <v>412</v>
      </c>
      <c r="BM334" s="24" t="s">
        <v>3473</v>
      </c>
    </row>
    <row r="335" spans="2:63" s="10" customFormat="1" ht="37.4" customHeight="1">
      <c r="B335" s="205"/>
      <c r="C335" s="206"/>
      <c r="D335" s="207" t="s">
        <v>71</v>
      </c>
      <c r="E335" s="208" t="s">
        <v>3474</v>
      </c>
      <c r="F335" s="208" t="s">
        <v>3475</v>
      </c>
      <c r="G335" s="206"/>
      <c r="H335" s="206"/>
      <c r="I335" s="209"/>
      <c r="J335" s="210">
        <f>BK335</f>
        <v>0</v>
      </c>
      <c r="K335" s="206"/>
      <c r="L335" s="211"/>
      <c r="M335" s="212"/>
      <c r="N335" s="213"/>
      <c r="O335" s="213"/>
      <c r="P335" s="214">
        <f>SUM(P336:P363)</f>
        <v>0</v>
      </c>
      <c r="Q335" s="213"/>
      <c r="R335" s="214">
        <f>SUM(R336:R363)</f>
        <v>0</v>
      </c>
      <c r="S335" s="213"/>
      <c r="T335" s="215">
        <f>SUM(T336:T363)</f>
        <v>0</v>
      </c>
      <c r="AR335" s="216" t="s">
        <v>153</v>
      </c>
      <c r="AT335" s="217" t="s">
        <v>71</v>
      </c>
      <c r="AU335" s="217" t="s">
        <v>72</v>
      </c>
      <c r="AY335" s="216" t="s">
        <v>152</v>
      </c>
      <c r="BK335" s="218">
        <f>SUM(BK336:BK363)</f>
        <v>0</v>
      </c>
    </row>
    <row r="336" spans="2:65" s="1" customFormat="1" ht="16.5" customHeight="1">
      <c r="B336" s="46"/>
      <c r="C336" s="221" t="s">
        <v>3476</v>
      </c>
      <c r="D336" s="221" t="s">
        <v>155</v>
      </c>
      <c r="E336" s="222" t="s">
        <v>3477</v>
      </c>
      <c r="F336" s="223" t="s">
        <v>3478</v>
      </c>
      <c r="G336" s="224" t="s">
        <v>242</v>
      </c>
      <c r="H336" s="225">
        <v>600</v>
      </c>
      <c r="I336" s="226"/>
      <c r="J336" s="227">
        <f>ROUND(I336*H336,2)</f>
        <v>0</v>
      </c>
      <c r="K336" s="223" t="s">
        <v>21</v>
      </c>
      <c r="L336" s="72"/>
      <c r="M336" s="228" t="s">
        <v>21</v>
      </c>
      <c r="N336" s="229" t="s">
        <v>43</v>
      </c>
      <c r="O336" s="47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AR336" s="24" t="s">
        <v>412</v>
      </c>
      <c r="AT336" s="24" t="s">
        <v>155</v>
      </c>
      <c r="AU336" s="24" t="s">
        <v>80</v>
      </c>
      <c r="AY336" s="24" t="s">
        <v>152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24" t="s">
        <v>80</v>
      </c>
      <c r="BK336" s="232">
        <f>ROUND(I336*H336,2)</f>
        <v>0</v>
      </c>
      <c r="BL336" s="24" t="s">
        <v>412</v>
      </c>
      <c r="BM336" s="24" t="s">
        <v>3479</v>
      </c>
    </row>
    <row r="337" spans="2:65" s="1" customFormat="1" ht="16.5" customHeight="1">
      <c r="B337" s="46"/>
      <c r="C337" s="279" t="s">
        <v>3480</v>
      </c>
      <c r="D337" s="279" t="s">
        <v>177</v>
      </c>
      <c r="E337" s="280" t="s">
        <v>3481</v>
      </c>
      <c r="F337" s="281" t="s">
        <v>3482</v>
      </c>
      <c r="G337" s="282" t="s">
        <v>242</v>
      </c>
      <c r="H337" s="283">
        <v>600</v>
      </c>
      <c r="I337" s="284"/>
      <c r="J337" s="285">
        <f>ROUND(I337*H337,2)</f>
        <v>0</v>
      </c>
      <c r="K337" s="281" t="s">
        <v>21</v>
      </c>
      <c r="L337" s="286"/>
      <c r="M337" s="287" t="s">
        <v>21</v>
      </c>
      <c r="N337" s="288" t="s">
        <v>43</v>
      </c>
      <c r="O337" s="47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AR337" s="24" t="s">
        <v>2609</v>
      </c>
      <c r="AT337" s="24" t="s">
        <v>177</v>
      </c>
      <c r="AU337" s="24" t="s">
        <v>80</v>
      </c>
      <c r="AY337" s="24" t="s">
        <v>152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4" t="s">
        <v>80</v>
      </c>
      <c r="BK337" s="232">
        <f>ROUND(I337*H337,2)</f>
        <v>0</v>
      </c>
      <c r="BL337" s="24" t="s">
        <v>412</v>
      </c>
      <c r="BM337" s="24" t="s">
        <v>3483</v>
      </c>
    </row>
    <row r="338" spans="2:65" s="1" customFormat="1" ht="16.5" customHeight="1">
      <c r="B338" s="46"/>
      <c r="C338" s="221" t="s">
        <v>3484</v>
      </c>
      <c r="D338" s="221" t="s">
        <v>155</v>
      </c>
      <c r="E338" s="222" t="s">
        <v>3485</v>
      </c>
      <c r="F338" s="223" t="s">
        <v>3486</v>
      </c>
      <c r="G338" s="224" t="s">
        <v>242</v>
      </c>
      <c r="H338" s="225">
        <v>800</v>
      </c>
      <c r="I338" s="226"/>
      <c r="J338" s="227">
        <f>ROUND(I338*H338,2)</f>
        <v>0</v>
      </c>
      <c r="K338" s="223" t="s">
        <v>21</v>
      </c>
      <c r="L338" s="72"/>
      <c r="M338" s="228" t="s">
        <v>21</v>
      </c>
      <c r="N338" s="229" t="s">
        <v>43</v>
      </c>
      <c r="O338" s="47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AR338" s="24" t="s">
        <v>412</v>
      </c>
      <c r="AT338" s="24" t="s">
        <v>155</v>
      </c>
      <c r="AU338" s="24" t="s">
        <v>80</v>
      </c>
      <c r="AY338" s="24" t="s">
        <v>152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4" t="s">
        <v>80</v>
      </c>
      <c r="BK338" s="232">
        <f>ROUND(I338*H338,2)</f>
        <v>0</v>
      </c>
      <c r="BL338" s="24" t="s">
        <v>412</v>
      </c>
      <c r="BM338" s="24" t="s">
        <v>3487</v>
      </c>
    </row>
    <row r="339" spans="2:65" s="1" customFormat="1" ht="16.5" customHeight="1">
      <c r="B339" s="46"/>
      <c r="C339" s="279" t="s">
        <v>3488</v>
      </c>
      <c r="D339" s="279" t="s">
        <v>177</v>
      </c>
      <c r="E339" s="280" t="s">
        <v>3489</v>
      </c>
      <c r="F339" s="281" t="s">
        <v>3490</v>
      </c>
      <c r="G339" s="282" t="s">
        <v>242</v>
      </c>
      <c r="H339" s="283">
        <v>800</v>
      </c>
      <c r="I339" s="284"/>
      <c r="J339" s="285">
        <f>ROUND(I339*H339,2)</f>
        <v>0</v>
      </c>
      <c r="K339" s="281" t="s">
        <v>21</v>
      </c>
      <c r="L339" s="286"/>
      <c r="M339" s="287" t="s">
        <v>21</v>
      </c>
      <c r="N339" s="288" t="s">
        <v>43</v>
      </c>
      <c r="O339" s="47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AR339" s="24" t="s">
        <v>2609</v>
      </c>
      <c r="AT339" s="24" t="s">
        <v>177</v>
      </c>
      <c r="AU339" s="24" t="s">
        <v>80</v>
      </c>
      <c r="AY339" s="24" t="s">
        <v>152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24" t="s">
        <v>80</v>
      </c>
      <c r="BK339" s="232">
        <f>ROUND(I339*H339,2)</f>
        <v>0</v>
      </c>
      <c r="BL339" s="24" t="s">
        <v>412</v>
      </c>
      <c r="BM339" s="24" t="s">
        <v>3491</v>
      </c>
    </row>
    <row r="340" spans="2:65" s="1" customFormat="1" ht="16.5" customHeight="1">
      <c r="B340" s="46"/>
      <c r="C340" s="221" t="s">
        <v>3492</v>
      </c>
      <c r="D340" s="221" t="s">
        <v>155</v>
      </c>
      <c r="E340" s="222" t="s">
        <v>3493</v>
      </c>
      <c r="F340" s="223" t="s">
        <v>3494</v>
      </c>
      <c r="G340" s="224" t="s">
        <v>242</v>
      </c>
      <c r="H340" s="225">
        <v>300</v>
      </c>
      <c r="I340" s="226"/>
      <c r="J340" s="227">
        <f>ROUND(I340*H340,2)</f>
        <v>0</v>
      </c>
      <c r="K340" s="223" t="s">
        <v>21</v>
      </c>
      <c r="L340" s="72"/>
      <c r="M340" s="228" t="s">
        <v>21</v>
      </c>
      <c r="N340" s="229" t="s">
        <v>43</v>
      </c>
      <c r="O340" s="47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AR340" s="24" t="s">
        <v>412</v>
      </c>
      <c r="AT340" s="24" t="s">
        <v>155</v>
      </c>
      <c r="AU340" s="24" t="s">
        <v>80</v>
      </c>
      <c r="AY340" s="24" t="s">
        <v>152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4" t="s">
        <v>80</v>
      </c>
      <c r="BK340" s="232">
        <f>ROUND(I340*H340,2)</f>
        <v>0</v>
      </c>
      <c r="BL340" s="24" t="s">
        <v>412</v>
      </c>
      <c r="BM340" s="24" t="s">
        <v>3495</v>
      </c>
    </row>
    <row r="341" spans="2:65" s="1" customFormat="1" ht="16.5" customHeight="1">
      <c r="B341" s="46"/>
      <c r="C341" s="279" t="s">
        <v>3496</v>
      </c>
      <c r="D341" s="279" t="s">
        <v>177</v>
      </c>
      <c r="E341" s="280" t="s">
        <v>3497</v>
      </c>
      <c r="F341" s="281" t="s">
        <v>3498</v>
      </c>
      <c r="G341" s="282" t="s">
        <v>242</v>
      </c>
      <c r="H341" s="283">
        <v>300</v>
      </c>
      <c r="I341" s="284"/>
      <c r="J341" s="285">
        <f>ROUND(I341*H341,2)</f>
        <v>0</v>
      </c>
      <c r="K341" s="281" t="s">
        <v>21</v>
      </c>
      <c r="L341" s="286"/>
      <c r="M341" s="287" t="s">
        <v>21</v>
      </c>
      <c r="N341" s="288" t="s">
        <v>43</v>
      </c>
      <c r="O341" s="47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AR341" s="24" t="s">
        <v>2609</v>
      </c>
      <c r="AT341" s="24" t="s">
        <v>177</v>
      </c>
      <c r="AU341" s="24" t="s">
        <v>80</v>
      </c>
      <c r="AY341" s="24" t="s">
        <v>152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24" t="s">
        <v>80</v>
      </c>
      <c r="BK341" s="232">
        <f>ROUND(I341*H341,2)</f>
        <v>0</v>
      </c>
      <c r="BL341" s="24" t="s">
        <v>412</v>
      </c>
      <c r="BM341" s="24" t="s">
        <v>3499</v>
      </c>
    </row>
    <row r="342" spans="2:65" s="1" customFormat="1" ht="16.5" customHeight="1">
      <c r="B342" s="46"/>
      <c r="C342" s="221" t="s">
        <v>3500</v>
      </c>
      <c r="D342" s="221" t="s">
        <v>155</v>
      </c>
      <c r="E342" s="222" t="s">
        <v>3501</v>
      </c>
      <c r="F342" s="223" t="s">
        <v>3502</v>
      </c>
      <c r="G342" s="224" t="s">
        <v>242</v>
      </c>
      <c r="H342" s="225">
        <v>200</v>
      </c>
      <c r="I342" s="226"/>
      <c r="J342" s="227">
        <f>ROUND(I342*H342,2)</f>
        <v>0</v>
      </c>
      <c r="K342" s="223" t="s">
        <v>21</v>
      </c>
      <c r="L342" s="72"/>
      <c r="M342" s="228" t="s">
        <v>21</v>
      </c>
      <c r="N342" s="229" t="s">
        <v>43</v>
      </c>
      <c r="O342" s="47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AR342" s="24" t="s">
        <v>412</v>
      </c>
      <c r="AT342" s="24" t="s">
        <v>155</v>
      </c>
      <c r="AU342" s="24" t="s">
        <v>80</v>
      </c>
      <c r="AY342" s="24" t="s">
        <v>152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4" t="s">
        <v>80</v>
      </c>
      <c r="BK342" s="232">
        <f>ROUND(I342*H342,2)</f>
        <v>0</v>
      </c>
      <c r="BL342" s="24" t="s">
        <v>412</v>
      </c>
      <c r="BM342" s="24" t="s">
        <v>3503</v>
      </c>
    </row>
    <row r="343" spans="2:65" s="1" customFormat="1" ht="16.5" customHeight="1">
      <c r="B343" s="46"/>
      <c r="C343" s="279" t="s">
        <v>3504</v>
      </c>
      <c r="D343" s="279" t="s">
        <v>177</v>
      </c>
      <c r="E343" s="280" t="s">
        <v>3505</v>
      </c>
      <c r="F343" s="281" t="s">
        <v>3506</v>
      </c>
      <c r="G343" s="282" t="s">
        <v>242</v>
      </c>
      <c r="H343" s="283">
        <v>200</v>
      </c>
      <c r="I343" s="284"/>
      <c r="J343" s="285">
        <f>ROUND(I343*H343,2)</f>
        <v>0</v>
      </c>
      <c r="K343" s="281" t="s">
        <v>21</v>
      </c>
      <c r="L343" s="286"/>
      <c r="M343" s="287" t="s">
        <v>21</v>
      </c>
      <c r="N343" s="288" t="s">
        <v>43</v>
      </c>
      <c r="O343" s="47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AR343" s="24" t="s">
        <v>2609</v>
      </c>
      <c r="AT343" s="24" t="s">
        <v>177</v>
      </c>
      <c r="AU343" s="24" t="s">
        <v>80</v>
      </c>
      <c r="AY343" s="24" t="s">
        <v>152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24" t="s">
        <v>80</v>
      </c>
      <c r="BK343" s="232">
        <f>ROUND(I343*H343,2)</f>
        <v>0</v>
      </c>
      <c r="BL343" s="24" t="s">
        <v>412</v>
      </c>
      <c r="BM343" s="24" t="s">
        <v>3507</v>
      </c>
    </row>
    <row r="344" spans="2:65" s="1" customFormat="1" ht="16.5" customHeight="1">
      <c r="B344" s="46"/>
      <c r="C344" s="221" t="s">
        <v>3508</v>
      </c>
      <c r="D344" s="221" t="s">
        <v>155</v>
      </c>
      <c r="E344" s="222" t="s">
        <v>3509</v>
      </c>
      <c r="F344" s="223" t="s">
        <v>3510</v>
      </c>
      <c r="G344" s="224" t="s">
        <v>242</v>
      </c>
      <c r="H344" s="225">
        <v>50</v>
      </c>
      <c r="I344" s="226"/>
      <c r="J344" s="227">
        <f>ROUND(I344*H344,2)</f>
        <v>0</v>
      </c>
      <c r="K344" s="223" t="s">
        <v>21</v>
      </c>
      <c r="L344" s="72"/>
      <c r="M344" s="228" t="s">
        <v>21</v>
      </c>
      <c r="N344" s="229" t="s">
        <v>43</v>
      </c>
      <c r="O344" s="47"/>
      <c r="P344" s="230">
        <f>O344*H344</f>
        <v>0</v>
      </c>
      <c r="Q344" s="230">
        <v>0</v>
      </c>
      <c r="R344" s="230">
        <f>Q344*H344</f>
        <v>0</v>
      </c>
      <c r="S344" s="230">
        <v>0</v>
      </c>
      <c r="T344" s="231">
        <f>S344*H344</f>
        <v>0</v>
      </c>
      <c r="AR344" s="24" t="s">
        <v>412</v>
      </c>
      <c r="AT344" s="24" t="s">
        <v>155</v>
      </c>
      <c r="AU344" s="24" t="s">
        <v>80</v>
      </c>
      <c r="AY344" s="24" t="s">
        <v>152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24" t="s">
        <v>80</v>
      </c>
      <c r="BK344" s="232">
        <f>ROUND(I344*H344,2)</f>
        <v>0</v>
      </c>
      <c r="BL344" s="24" t="s">
        <v>412</v>
      </c>
      <c r="BM344" s="24" t="s">
        <v>3511</v>
      </c>
    </row>
    <row r="345" spans="2:65" s="1" customFormat="1" ht="16.5" customHeight="1">
      <c r="B345" s="46"/>
      <c r="C345" s="279" t="s">
        <v>3512</v>
      </c>
      <c r="D345" s="279" t="s">
        <v>177</v>
      </c>
      <c r="E345" s="280" t="s">
        <v>3513</v>
      </c>
      <c r="F345" s="281" t="s">
        <v>3514</v>
      </c>
      <c r="G345" s="282" t="s">
        <v>242</v>
      </c>
      <c r="H345" s="283">
        <v>50</v>
      </c>
      <c r="I345" s="284"/>
      <c r="J345" s="285">
        <f>ROUND(I345*H345,2)</f>
        <v>0</v>
      </c>
      <c r="K345" s="281" t="s">
        <v>21</v>
      </c>
      <c r="L345" s="286"/>
      <c r="M345" s="287" t="s">
        <v>21</v>
      </c>
      <c r="N345" s="288" t="s">
        <v>43</v>
      </c>
      <c r="O345" s="47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AR345" s="24" t="s">
        <v>2609</v>
      </c>
      <c r="AT345" s="24" t="s">
        <v>177</v>
      </c>
      <c r="AU345" s="24" t="s">
        <v>80</v>
      </c>
      <c r="AY345" s="24" t="s">
        <v>152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4" t="s">
        <v>80</v>
      </c>
      <c r="BK345" s="232">
        <f>ROUND(I345*H345,2)</f>
        <v>0</v>
      </c>
      <c r="BL345" s="24" t="s">
        <v>412</v>
      </c>
      <c r="BM345" s="24" t="s">
        <v>3515</v>
      </c>
    </row>
    <row r="346" spans="2:65" s="1" customFormat="1" ht="16.5" customHeight="1">
      <c r="B346" s="46"/>
      <c r="C346" s="221" t="s">
        <v>3516</v>
      </c>
      <c r="D346" s="221" t="s">
        <v>155</v>
      </c>
      <c r="E346" s="222" t="s">
        <v>3517</v>
      </c>
      <c r="F346" s="223" t="s">
        <v>3518</v>
      </c>
      <c r="G346" s="224" t="s">
        <v>242</v>
      </c>
      <c r="H346" s="225">
        <v>100</v>
      </c>
      <c r="I346" s="226"/>
      <c r="J346" s="227">
        <f>ROUND(I346*H346,2)</f>
        <v>0</v>
      </c>
      <c r="K346" s="223" t="s">
        <v>21</v>
      </c>
      <c r="L346" s="72"/>
      <c r="M346" s="228" t="s">
        <v>21</v>
      </c>
      <c r="N346" s="229" t="s">
        <v>43</v>
      </c>
      <c r="O346" s="47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AR346" s="24" t="s">
        <v>412</v>
      </c>
      <c r="AT346" s="24" t="s">
        <v>155</v>
      </c>
      <c r="AU346" s="24" t="s">
        <v>80</v>
      </c>
      <c r="AY346" s="24" t="s">
        <v>152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4" t="s">
        <v>80</v>
      </c>
      <c r="BK346" s="232">
        <f>ROUND(I346*H346,2)</f>
        <v>0</v>
      </c>
      <c r="BL346" s="24" t="s">
        <v>412</v>
      </c>
      <c r="BM346" s="24" t="s">
        <v>3519</v>
      </c>
    </row>
    <row r="347" spans="2:65" s="1" customFormat="1" ht="16.5" customHeight="1">
      <c r="B347" s="46"/>
      <c r="C347" s="279" t="s">
        <v>3520</v>
      </c>
      <c r="D347" s="279" t="s">
        <v>177</v>
      </c>
      <c r="E347" s="280" t="s">
        <v>3521</v>
      </c>
      <c r="F347" s="281" t="s">
        <v>3522</v>
      </c>
      <c r="G347" s="282" t="s">
        <v>242</v>
      </c>
      <c r="H347" s="283">
        <v>100</v>
      </c>
      <c r="I347" s="284"/>
      <c r="J347" s="285">
        <f>ROUND(I347*H347,2)</f>
        <v>0</v>
      </c>
      <c r="K347" s="281" t="s">
        <v>21</v>
      </c>
      <c r="L347" s="286"/>
      <c r="M347" s="287" t="s">
        <v>21</v>
      </c>
      <c r="N347" s="288" t="s">
        <v>43</v>
      </c>
      <c r="O347" s="47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AR347" s="24" t="s">
        <v>2609</v>
      </c>
      <c r="AT347" s="24" t="s">
        <v>177</v>
      </c>
      <c r="AU347" s="24" t="s">
        <v>80</v>
      </c>
      <c r="AY347" s="24" t="s">
        <v>152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24" t="s">
        <v>80</v>
      </c>
      <c r="BK347" s="232">
        <f>ROUND(I347*H347,2)</f>
        <v>0</v>
      </c>
      <c r="BL347" s="24" t="s">
        <v>412</v>
      </c>
      <c r="BM347" s="24" t="s">
        <v>3523</v>
      </c>
    </row>
    <row r="348" spans="2:65" s="1" customFormat="1" ht="16.5" customHeight="1">
      <c r="B348" s="46"/>
      <c r="C348" s="221" t="s">
        <v>3524</v>
      </c>
      <c r="D348" s="221" t="s">
        <v>155</v>
      </c>
      <c r="E348" s="222" t="s">
        <v>3525</v>
      </c>
      <c r="F348" s="223" t="s">
        <v>3526</v>
      </c>
      <c r="G348" s="224" t="s">
        <v>242</v>
      </c>
      <c r="H348" s="225">
        <v>15</v>
      </c>
      <c r="I348" s="226"/>
      <c r="J348" s="227">
        <f>ROUND(I348*H348,2)</f>
        <v>0</v>
      </c>
      <c r="K348" s="223" t="s">
        <v>21</v>
      </c>
      <c r="L348" s="72"/>
      <c r="M348" s="228" t="s">
        <v>21</v>
      </c>
      <c r="N348" s="229" t="s">
        <v>43</v>
      </c>
      <c r="O348" s="47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AR348" s="24" t="s">
        <v>412</v>
      </c>
      <c r="AT348" s="24" t="s">
        <v>155</v>
      </c>
      <c r="AU348" s="24" t="s">
        <v>80</v>
      </c>
      <c r="AY348" s="24" t="s">
        <v>152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4" t="s">
        <v>80</v>
      </c>
      <c r="BK348" s="232">
        <f>ROUND(I348*H348,2)</f>
        <v>0</v>
      </c>
      <c r="BL348" s="24" t="s">
        <v>412</v>
      </c>
      <c r="BM348" s="24" t="s">
        <v>3527</v>
      </c>
    </row>
    <row r="349" spans="2:65" s="1" customFormat="1" ht="16.5" customHeight="1">
      <c r="B349" s="46"/>
      <c r="C349" s="279" t="s">
        <v>3528</v>
      </c>
      <c r="D349" s="279" t="s">
        <v>177</v>
      </c>
      <c r="E349" s="280" t="s">
        <v>3529</v>
      </c>
      <c r="F349" s="281" t="s">
        <v>3530</v>
      </c>
      <c r="G349" s="282" t="s">
        <v>242</v>
      </c>
      <c r="H349" s="283">
        <v>15</v>
      </c>
      <c r="I349" s="284"/>
      <c r="J349" s="285">
        <f>ROUND(I349*H349,2)</f>
        <v>0</v>
      </c>
      <c r="K349" s="281" t="s">
        <v>21</v>
      </c>
      <c r="L349" s="286"/>
      <c r="M349" s="287" t="s">
        <v>21</v>
      </c>
      <c r="N349" s="288" t="s">
        <v>43</v>
      </c>
      <c r="O349" s="47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AR349" s="24" t="s">
        <v>2609</v>
      </c>
      <c r="AT349" s="24" t="s">
        <v>177</v>
      </c>
      <c r="AU349" s="24" t="s">
        <v>80</v>
      </c>
      <c r="AY349" s="24" t="s">
        <v>152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24" t="s">
        <v>80</v>
      </c>
      <c r="BK349" s="232">
        <f>ROUND(I349*H349,2)</f>
        <v>0</v>
      </c>
      <c r="BL349" s="24" t="s">
        <v>412</v>
      </c>
      <c r="BM349" s="24" t="s">
        <v>3531</v>
      </c>
    </row>
    <row r="350" spans="2:65" s="1" customFormat="1" ht="16.5" customHeight="1">
      <c r="B350" s="46"/>
      <c r="C350" s="221" t="s">
        <v>3532</v>
      </c>
      <c r="D350" s="221" t="s">
        <v>155</v>
      </c>
      <c r="E350" s="222" t="s">
        <v>3533</v>
      </c>
      <c r="F350" s="223" t="s">
        <v>3534</v>
      </c>
      <c r="G350" s="224" t="s">
        <v>242</v>
      </c>
      <c r="H350" s="225">
        <v>200</v>
      </c>
      <c r="I350" s="226"/>
      <c r="J350" s="227">
        <f>ROUND(I350*H350,2)</f>
        <v>0</v>
      </c>
      <c r="K350" s="223" t="s">
        <v>21</v>
      </c>
      <c r="L350" s="72"/>
      <c r="M350" s="228" t="s">
        <v>21</v>
      </c>
      <c r="N350" s="229" t="s">
        <v>43</v>
      </c>
      <c r="O350" s="47"/>
      <c r="P350" s="230">
        <f>O350*H350</f>
        <v>0</v>
      </c>
      <c r="Q350" s="230">
        <v>0</v>
      </c>
      <c r="R350" s="230">
        <f>Q350*H350</f>
        <v>0</v>
      </c>
      <c r="S350" s="230">
        <v>0</v>
      </c>
      <c r="T350" s="231">
        <f>S350*H350</f>
        <v>0</v>
      </c>
      <c r="AR350" s="24" t="s">
        <v>412</v>
      </c>
      <c r="AT350" s="24" t="s">
        <v>155</v>
      </c>
      <c r="AU350" s="24" t="s">
        <v>80</v>
      </c>
      <c r="AY350" s="24" t="s">
        <v>152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24" t="s">
        <v>80</v>
      </c>
      <c r="BK350" s="232">
        <f>ROUND(I350*H350,2)</f>
        <v>0</v>
      </c>
      <c r="BL350" s="24" t="s">
        <v>412</v>
      </c>
      <c r="BM350" s="24" t="s">
        <v>3535</v>
      </c>
    </row>
    <row r="351" spans="2:65" s="1" customFormat="1" ht="16.5" customHeight="1">
      <c r="B351" s="46"/>
      <c r="C351" s="279" t="s">
        <v>3536</v>
      </c>
      <c r="D351" s="279" t="s">
        <v>177</v>
      </c>
      <c r="E351" s="280" t="s">
        <v>3537</v>
      </c>
      <c r="F351" s="281" t="s">
        <v>3538</v>
      </c>
      <c r="G351" s="282" t="s">
        <v>242</v>
      </c>
      <c r="H351" s="283">
        <v>200</v>
      </c>
      <c r="I351" s="284"/>
      <c r="J351" s="285">
        <f>ROUND(I351*H351,2)</f>
        <v>0</v>
      </c>
      <c r="K351" s="281" t="s">
        <v>21</v>
      </c>
      <c r="L351" s="286"/>
      <c r="M351" s="287" t="s">
        <v>21</v>
      </c>
      <c r="N351" s="288" t="s">
        <v>43</v>
      </c>
      <c r="O351" s="47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AR351" s="24" t="s">
        <v>2609</v>
      </c>
      <c r="AT351" s="24" t="s">
        <v>177</v>
      </c>
      <c r="AU351" s="24" t="s">
        <v>80</v>
      </c>
      <c r="AY351" s="24" t="s">
        <v>152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24" t="s">
        <v>80</v>
      </c>
      <c r="BK351" s="232">
        <f>ROUND(I351*H351,2)</f>
        <v>0</v>
      </c>
      <c r="BL351" s="24" t="s">
        <v>412</v>
      </c>
      <c r="BM351" s="24" t="s">
        <v>3539</v>
      </c>
    </row>
    <row r="352" spans="2:65" s="1" customFormat="1" ht="16.5" customHeight="1">
      <c r="B352" s="46"/>
      <c r="C352" s="221" t="s">
        <v>3540</v>
      </c>
      <c r="D352" s="221" t="s">
        <v>155</v>
      </c>
      <c r="E352" s="222" t="s">
        <v>3541</v>
      </c>
      <c r="F352" s="223" t="s">
        <v>3542</v>
      </c>
      <c r="G352" s="224" t="s">
        <v>242</v>
      </c>
      <c r="H352" s="225">
        <v>300</v>
      </c>
      <c r="I352" s="226"/>
      <c r="J352" s="227">
        <f>ROUND(I352*H352,2)</f>
        <v>0</v>
      </c>
      <c r="K352" s="223" t="s">
        <v>21</v>
      </c>
      <c r="L352" s="72"/>
      <c r="M352" s="228" t="s">
        <v>21</v>
      </c>
      <c r="N352" s="229" t="s">
        <v>43</v>
      </c>
      <c r="O352" s="47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AR352" s="24" t="s">
        <v>412</v>
      </c>
      <c r="AT352" s="24" t="s">
        <v>155</v>
      </c>
      <c r="AU352" s="24" t="s">
        <v>80</v>
      </c>
      <c r="AY352" s="24" t="s">
        <v>152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4" t="s">
        <v>80</v>
      </c>
      <c r="BK352" s="232">
        <f>ROUND(I352*H352,2)</f>
        <v>0</v>
      </c>
      <c r="BL352" s="24" t="s">
        <v>412</v>
      </c>
      <c r="BM352" s="24" t="s">
        <v>3543</v>
      </c>
    </row>
    <row r="353" spans="2:65" s="1" customFormat="1" ht="16.5" customHeight="1">
      <c r="B353" s="46"/>
      <c r="C353" s="279" t="s">
        <v>3544</v>
      </c>
      <c r="D353" s="279" t="s">
        <v>177</v>
      </c>
      <c r="E353" s="280" t="s">
        <v>3545</v>
      </c>
      <c r="F353" s="281" t="s">
        <v>3546</v>
      </c>
      <c r="G353" s="282" t="s">
        <v>242</v>
      </c>
      <c r="H353" s="283">
        <v>300</v>
      </c>
      <c r="I353" s="284"/>
      <c r="J353" s="285">
        <f>ROUND(I353*H353,2)</f>
        <v>0</v>
      </c>
      <c r="K353" s="281" t="s">
        <v>21</v>
      </c>
      <c r="L353" s="286"/>
      <c r="M353" s="287" t="s">
        <v>21</v>
      </c>
      <c r="N353" s="288" t="s">
        <v>43</v>
      </c>
      <c r="O353" s="47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AR353" s="24" t="s">
        <v>2609</v>
      </c>
      <c r="AT353" s="24" t="s">
        <v>177</v>
      </c>
      <c r="AU353" s="24" t="s">
        <v>80</v>
      </c>
      <c r="AY353" s="24" t="s">
        <v>152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24" t="s">
        <v>80</v>
      </c>
      <c r="BK353" s="232">
        <f>ROUND(I353*H353,2)</f>
        <v>0</v>
      </c>
      <c r="BL353" s="24" t="s">
        <v>412</v>
      </c>
      <c r="BM353" s="24" t="s">
        <v>3547</v>
      </c>
    </row>
    <row r="354" spans="2:65" s="1" customFormat="1" ht="16.5" customHeight="1">
      <c r="B354" s="46"/>
      <c r="C354" s="221" t="s">
        <v>3548</v>
      </c>
      <c r="D354" s="221" t="s">
        <v>155</v>
      </c>
      <c r="E354" s="222" t="s">
        <v>3549</v>
      </c>
      <c r="F354" s="223" t="s">
        <v>3550</v>
      </c>
      <c r="G354" s="224" t="s">
        <v>242</v>
      </c>
      <c r="H354" s="225">
        <v>150</v>
      </c>
      <c r="I354" s="226"/>
      <c r="J354" s="227">
        <f>ROUND(I354*H354,2)</f>
        <v>0</v>
      </c>
      <c r="K354" s="223" t="s">
        <v>21</v>
      </c>
      <c r="L354" s="72"/>
      <c r="M354" s="228" t="s">
        <v>21</v>
      </c>
      <c r="N354" s="229" t="s">
        <v>43</v>
      </c>
      <c r="O354" s="47"/>
      <c r="P354" s="230">
        <f>O354*H354</f>
        <v>0</v>
      </c>
      <c r="Q354" s="230">
        <v>0</v>
      </c>
      <c r="R354" s="230">
        <f>Q354*H354</f>
        <v>0</v>
      </c>
      <c r="S354" s="230">
        <v>0</v>
      </c>
      <c r="T354" s="231">
        <f>S354*H354</f>
        <v>0</v>
      </c>
      <c r="AR354" s="24" t="s">
        <v>412</v>
      </c>
      <c r="AT354" s="24" t="s">
        <v>155</v>
      </c>
      <c r="AU354" s="24" t="s">
        <v>80</v>
      </c>
      <c r="AY354" s="24" t="s">
        <v>152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4" t="s">
        <v>80</v>
      </c>
      <c r="BK354" s="232">
        <f>ROUND(I354*H354,2)</f>
        <v>0</v>
      </c>
      <c r="BL354" s="24" t="s">
        <v>412</v>
      </c>
      <c r="BM354" s="24" t="s">
        <v>3551</v>
      </c>
    </row>
    <row r="355" spans="2:65" s="1" customFormat="1" ht="16.5" customHeight="1">
      <c r="B355" s="46"/>
      <c r="C355" s="279" t="s">
        <v>3552</v>
      </c>
      <c r="D355" s="279" t="s">
        <v>177</v>
      </c>
      <c r="E355" s="280" t="s">
        <v>3553</v>
      </c>
      <c r="F355" s="281" t="s">
        <v>3554</v>
      </c>
      <c r="G355" s="282" t="s">
        <v>242</v>
      </c>
      <c r="H355" s="283">
        <v>150</v>
      </c>
      <c r="I355" s="284"/>
      <c r="J355" s="285">
        <f>ROUND(I355*H355,2)</f>
        <v>0</v>
      </c>
      <c r="K355" s="281" t="s">
        <v>21</v>
      </c>
      <c r="L355" s="286"/>
      <c r="M355" s="287" t="s">
        <v>21</v>
      </c>
      <c r="N355" s="288" t="s">
        <v>43</v>
      </c>
      <c r="O355" s="47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AR355" s="24" t="s">
        <v>2609</v>
      </c>
      <c r="AT355" s="24" t="s">
        <v>177</v>
      </c>
      <c r="AU355" s="24" t="s">
        <v>80</v>
      </c>
      <c r="AY355" s="24" t="s">
        <v>152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24" t="s">
        <v>80</v>
      </c>
      <c r="BK355" s="232">
        <f>ROUND(I355*H355,2)</f>
        <v>0</v>
      </c>
      <c r="BL355" s="24" t="s">
        <v>412</v>
      </c>
      <c r="BM355" s="24" t="s">
        <v>3555</v>
      </c>
    </row>
    <row r="356" spans="2:65" s="1" customFormat="1" ht="16.5" customHeight="1">
      <c r="B356" s="46"/>
      <c r="C356" s="221" t="s">
        <v>3556</v>
      </c>
      <c r="D356" s="221" t="s">
        <v>155</v>
      </c>
      <c r="E356" s="222" t="s">
        <v>3557</v>
      </c>
      <c r="F356" s="223" t="s">
        <v>3558</v>
      </c>
      <c r="G356" s="224" t="s">
        <v>242</v>
      </c>
      <c r="H356" s="225">
        <v>200</v>
      </c>
      <c r="I356" s="226"/>
      <c r="J356" s="227">
        <f>ROUND(I356*H356,2)</f>
        <v>0</v>
      </c>
      <c r="K356" s="223" t="s">
        <v>21</v>
      </c>
      <c r="L356" s="72"/>
      <c r="M356" s="228" t="s">
        <v>21</v>
      </c>
      <c r="N356" s="229" t="s">
        <v>43</v>
      </c>
      <c r="O356" s="47"/>
      <c r="P356" s="230">
        <f>O356*H356</f>
        <v>0</v>
      </c>
      <c r="Q356" s="230">
        <v>0</v>
      </c>
      <c r="R356" s="230">
        <f>Q356*H356</f>
        <v>0</v>
      </c>
      <c r="S356" s="230">
        <v>0</v>
      </c>
      <c r="T356" s="231">
        <f>S356*H356</f>
        <v>0</v>
      </c>
      <c r="AR356" s="24" t="s">
        <v>412</v>
      </c>
      <c r="AT356" s="24" t="s">
        <v>155</v>
      </c>
      <c r="AU356" s="24" t="s">
        <v>80</v>
      </c>
      <c r="AY356" s="24" t="s">
        <v>152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4" t="s">
        <v>80</v>
      </c>
      <c r="BK356" s="232">
        <f>ROUND(I356*H356,2)</f>
        <v>0</v>
      </c>
      <c r="BL356" s="24" t="s">
        <v>412</v>
      </c>
      <c r="BM356" s="24" t="s">
        <v>3559</v>
      </c>
    </row>
    <row r="357" spans="2:65" s="1" customFormat="1" ht="16.5" customHeight="1">
      <c r="B357" s="46"/>
      <c r="C357" s="279" t="s">
        <v>2609</v>
      </c>
      <c r="D357" s="279" t="s">
        <v>177</v>
      </c>
      <c r="E357" s="280" t="s">
        <v>3560</v>
      </c>
      <c r="F357" s="281" t="s">
        <v>3561</v>
      </c>
      <c r="G357" s="282" t="s">
        <v>242</v>
      </c>
      <c r="H357" s="283">
        <v>200</v>
      </c>
      <c r="I357" s="284"/>
      <c r="J357" s="285">
        <f>ROUND(I357*H357,2)</f>
        <v>0</v>
      </c>
      <c r="K357" s="281" t="s">
        <v>21</v>
      </c>
      <c r="L357" s="286"/>
      <c r="M357" s="287" t="s">
        <v>21</v>
      </c>
      <c r="N357" s="288" t="s">
        <v>43</v>
      </c>
      <c r="O357" s="47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AR357" s="24" t="s">
        <v>2609</v>
      </c>
      <c r="AT357" s="24" t="s">
        <v>177</v>
      </c>
      <c r="AU357" s="24" t="s">
        <v>80</v>
      </c>
      <c r="AY357" s="24" t="s">
        <v>152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24" t="s">
        <v>80</v>
      </c>
      <c r="BK357" s="232">
        <f>ROUND(I357*H357,2)</f>
        <v>0</v>
      </c>
      <c r="BL357" s="24" t="s">
        <v>412</v>
      </c>
      <c r="BM357" s="24" t="s">
        <v>3562</v>
      </c>
    </row>
    <row r="358" spans="2:65" s="1" customFormat="1" ht="16.5" customHeight="1">
      <c r="B358" s="46"/>
      <c r="C358" s="221" t="s">
        <v>3563</v>
      </c>
      <c r="D358" s="221" t="s">
        <v>155</v>
      </c>
      <c r="E358" s="222" t="s">
        <v>3564</v>
      </c>
      <c r="F358" s="223" t="s">
        <v>3565</v>
      </c>
      <c r="G358" s="224" t="s">
        <v>242</v>
      </c>
      <c r="H358" s="225">
        <v>750</v>
      </c>
      <c r="I358" s="226"/>
      <c r="J358" s="227">
        <f>ROUND(I358*H358,2)</f>
        <v>0</v>
      </c>
      <c r="K358" s="223" t="s">
        <v>21</v>
      </c>
      <c r="L358" s="72"/>
      <c r="M358" s="228" t="s">
        <v>21</v>
      </c>
      <c r="N358" s="229" t="s">
        <v>43</v>
      </c>
      <c r="O358" s="47"/>
      <c r="P358" s="230">
        <f>O358*H358</f>
        <v>0</v>
      </c>
      <c r="Q358" s="230">
        <v>0</v>
      </c>
      <c r="R358" s="230">
        <f>Q358*H358</f>
        <v>0</v>
      </c>
      <c r="S358" s="230">
        <v>0</v>
      </c>
      <c r="T358" s="231">
        <f>S358*H358</f>
        <v>0</v>
      </c>
      <c r="AR358" s="24" t="s">
        <v>412</v>
      </c>
      <c r="AT358" s="24" t="s">
        <v>155</v>
      </c>
      <c r="AU358" s="24" t="s">
        <v>80</v>
      </c>
      <c r="AY358" s="24" t="s">
        <v>152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24" t="s">
        <v>80</v>
      </c>
      <c r="BK358" s="232">
        <f>ROUND(I358*H358,2)</f>
        <v>0</v>
      </c>
      <c r="BL358" s="24" t="s">
        <v>412</v>
      </c>
      <c r="BM358" s="24" t="s">
        <v>3566</v>
      </c>
    </row>
    <row r="359" spans="2:65" s="1" customFormat="1" ht="16.5" customHeight="1">
      <c r="B359" s="46"/>
      <c r="C359" s="279" t="s">
        <v>3567</v>
      </c>
      <c r="D359" s="279" t="s">
        <v>177</v>
      </c>
      <c r="E359" s="280" t="s">
        <v>3568</v>
      </c>
      <c r="F359" s="281" t="s">
        <v>3569</v>
      </c>
      <c r="G359" s="282" t="s">
        <v>242</v>
      </c>
      <c r="H359" s="283">
        <v>750</v>
      </c>
      <c r="I359" s="284"/>
      <c r="J359" s="285">
        <f>ROUND(I359*H359,2)</f>
        <v>0</v>
      </c>
      <c r="K359" s="281" t="s">
        <v>21</v>
      </c>
      <c r="L359" s="286"/>
      <c r="M359" s="287" t="s">
        <v>21</v>
      </c>
      <c r="N359" s="288" t="s">
        <v>43</v>
      </c>
      <c r="O359" s="47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AR359" s="24" t="s">
        <v>2609</v>
      </c>
      <c r="AT359" s="24" t="s">
        <v>177</v>
      </c>
      <c r="AU359" s="24" t="s">
        <v>80</v>
      </c>
      <c r="AY359" s="24" t="s">
        <v>152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24" t="s">
        <v>80</v>
      </c>
      <c r="BK359" s="232">
        <f>ROUND(I359*H359,2)</f>
        <v>0</v>
      </c>
      <c r="BL359" s="24" t="s">
        <v>412</v>
      </c>
      <c r="BM359" s="24" t="s">
        <v>3570</v>
      </c>
    </row>
    <row r="360" spans="2:65" s="1" customFormat="1" ht="16.5" customHeight="1">
      <c r="B360" s="46"/>
      <c r="C360" s="221" t="s">
        <v>3571</v>
      </c>
      <c r="D360" s="221" t="s">
        <v>155</v>
      </c>
      <c r="E360" s="222" t="s">
        <v>3572</v>
      </c>
      <c r="F360" s="223" t="s">
        <v>3573</v>
      </c>
      <c r="G360" s="224" t="s">
        <v>242</v>
      </c>
      <c r="H360" s="225">
        <v>330</v>
      </c>
      <c r="I360" s="226"/>
      <c r="J360" s="227">
        <f>ROUND(I360*H360,2)</f>
        <v>0</v>
      </c>
      <c r="K360" s="223" t="s">
        <v>21</v>
      </c>
      <c r="L360" s="72"/>
      <c r="M360" s="228" t="s">
        <v>21</v>
      </c>
      <c r="N360" s="229" t="s">
        <v>43</v>
      </c>
      <c r="O360" s="47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AR360" s="24" t="s">
        <v>412</v>
      </c>
      <c r="AT360" s="24" t="s">
        <v>155</v>
      </c>
      <c r="AU360" s="24" t="s">
        <v>80</v>
      </c>
      <c r="AY360" s="24" t="s">
        <v>152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4" t="s">
        <v>80</v>
      </c>
      <c r="BK360" s="232">
        <f>ROUND(I360*H360,2)</f>
        <v>0</v>
      </c>
      <c r="BL360" s="24" t="s">
        <v>412</v>
      </c>
      <c r="BM360" s="24" t="s">
        <v>3574</v>
      </c>
    </row>
    <row r="361" spans="2:65" s="1" customFormat="1" ht="16.5" customHeight="1">
      <c r="B361" s="46"/>
      <c r="C361" s="279" t="s">
        <v>3575</v>
      </c>
      <c r="D361" s="279" t="s">
        <v>177</v>
      </c>
      <c r="E361" s="280" t="s">
        <v>3576</v>
      </c>
      <c r="F361" s="281" t="s">
        <v>3577</v>
      </c>
      <c r="G361" s="282" t="s">
        <v>242</v>
      </c>
      <c r="H361" s="283">
        <v>330</v>
      </c>
      <c r="I361" s="284"/>
      <c r="J361" s="285">
        <f>ROUND(I361*H361,2)</f>
        <v>0</v>
      </c>
      <c r="K361" s="281" t="s">
        <v>21</v>
      </c>
      <c r="L361" s="286"/>
      <c r="M361" s="287" t="s">
        <v>21</v>
      </c>
      <c r="N361" s="288" t="s">
        <v>43</v>
      </c>
      <c r="O361" s="47"/>
      <c r="P361" s="230">
        <f>O361*H361</f>
        <v>0</v>
      </c>
      <c r="Q361" s="230">
        <v>0</v>
      </c>
      <c r="R361" s="230">
        <f>Q361*H361</f>
        <v>0</v>
      </c>
      <c r="S361" s="230">
        <v>0</v>
      </c>
      <c r="T361" s="231">
        <f>S361*H361</f>
        <v>0</v>
      </c>
      <c r="AR361" s="24" t="s">
        <v>2609</v>
      </c>
      <c r="AT361" s="24" t="s">
        <v>177</v>
      </c>
      <c r="AU361" s="24" t="s">
        <v>80</v>
      </c>
      <c r="AY361" s="24" t="s">
        <v>152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24" t="s">
        <v>80</v>
      </c>
      <c r="BK361" s="232">
        <f>ROUND(I361*H361,2)</f>
        <v>0</v>
      </c>
      <c r="BL361" s="24" t="s">
        <v>412</v>
      </c>
      <c r="BM361" s="24" t="s">
        <v>3578</v>
      </c>
    </row>
    <row r="362" spans="2:65" s="1" customFormat="1" ht="16.5" customHeight="1">
      <c r="B362" s="46"/>
      <c r="C362" s="221" t="s">
        <v>3579</v>
      </c>
      <c r="D362" s="221" t="s">
        <v>155</v>
      </c>
      <c r="E362" s="222" t="s">
        <v>3580</v>
      </c>
      <c r="F362" s="223" t="s">
        <v>3581</v>
      </c>
      <c r="G362" s="224" t="s">
        <v>242</v>
      </c>
      <c r="H362" s="225">
        <v>10</v>
      </c>
      <c r="I362" s="226"/>
      <c r="J362" s="227">
        <f>ROUND(I362*H362,2)</f>
        <v>0</v>
      </c>
      <c r="K362" s="223" t="s">
        <v>21</v>
      </c>
      <c r="L362" s="72"/>
      <c r="M362" s="228" t="s">
        <v>21</v>
      </c>
      <c r="N362" s="229" t="s">
        <v>43</v>
      </c>
      <c r="O362" s="47"/>
      <c r="P362" s="230">
        <f>O362*H362</f>
        <v>0</v>
      </c>
      <c r="Q362" s="230">
        <v>0</v>
      </c>
      <c r="R362" s="230">
        <f>Q362*H362</f>
        <v>0</v>
      </c>
      <c r="S362" s="230">
        <v>0</v>
      </c>
      <c r="T362" s="231">
        <f>S362*H362</f>
        <v>0</v>
      </c>
      <c r="AR362" s="24" t="s">
        <v>412</v>
      </c>
      <c r="AT362" s="24" t="s">
        <v>155</v>
      </c>
      <c r="AU362" s="24" t="s">
        <v>80</v>
      </c>
      <c r="AY362" s="24" t="s">
        <v>152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24" t="s">
        <v>80</v>
      </c>
      <c r="BK362" s="232">
        <f>ROUND(I362*H362,2)</f>
        <v>0</v>
      </c>
      <c r="BL362" s="24" t="s">
        <v>412</v>
      </c>
      <c r="BM362" s="24" t="s">
        <v>3582</v>
      </c>
    </row>
    <row r="363" spans="2:65" s="1" customFormat="1" ht="16.5" customHeight="1">
      <c r="B363" s="46"/>
      <c r="C363" s="279" t="s">
        <v>3583</v>
      </c>
      <c r="D363" s="279" t="s">
        <v>177</v>
      </c>
      <c r="E363" s="280" t="s">
        <v>3584</v>
      </c>
      <c r="F363" s="281" t="s">
        <v>3585</v>
      </c>
      <c r="G363" s="282" t="s">
        <v>242</v>
      </c>
      <c r="H363" s="283">
        <v>10</v>
      </c>
      <c r="I363" s="284"/>
      <c r="J363" s="285">
        <f>ROUND(I363*H363,2)</f>
        <v>0</v>
      </c>
      <c r="K363" s="281" t="s">
        <v>21</v>
      </c>
      <c r="L363" s="286"/>
      <c r="M363" s="287" t="s">
        <v>21</v>
      </c>
      <c r="N363" s="288" t="s">
        <v>43</v>
      </c>
      <c r="O363" s="47"/>
      <c r="P363" s="230">
        <f>O363*H363</f>
        <v>0</v>
      </c>
      <c r="Q363" s="230">
        <v>0</v>
      </c>
      <c r="R363" s="230">
        <f>Q363*H363</f>
        <v>0</v>
      </c>
      <c r="S363" s="230">
        <v>0</v>
      </c>
      <c r="T363" s="231">
        <f>S363*H363</f>
        <v>0</v>
      </c>
      <c r="AR363" s="24" t="s">
        <v>2609</v>
      </c>
      <c r="AT363" s="24" t="s">
        <v>177</v>
      </c>
      <c r="AU363" s="24" t="s">
        <v>80</v>
      </c>
      <c r="AY363" s="24" t="s">
        <v>152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24" t="s">
        <v>80</v>
      </c>
      <c r="BK363" s="232">
        <f>ROUND(I363*H363,2)</f>
        <v>0</v>
      </c>
      <c r="BL363" s="24" t="s">
        <v>412</v>
      </c>
      <c r="BM363" s="24" t="s">
        <v>3586</v>
      </c>
    </row>
    <row r="364" spans="2:63" s="10" customFormat="1" ht="37.4" customHeight="1">
      <c r="B364" s="205"/>
      <c r="C364" s="206"/>
      <c r="D364" s="207" t="s">
        <v>71</v>
      </c>
      <c r="E364" s="208" t="s">
        <v>3587</v>
      </c>
      <c r="F364" s="208" t="s">
        <v>2568</v>
      </c>
      <c r="G364" s="206"/>
      <c r="H364" s="206"/>
      <c r="I364" s="209"/>
      <c r="J364" s="210">
        <f>BK364</f>
        <v>0</v>
      </c>
      <c r="K364" s="206"/>
      <c r="L364" s="211"/>
      <c r="M364" s="212"/>
      <c r="N364" s="213"/>
      <c r="O364" s="213"/>
      <c r="P364" s="214">
        <f>SUM(P365:P385)</f>
        <v>0</v>
      </c>
      <c r="Q364" s="213"/>
      <c r="R364" s="214">
        <f>SUM(R365:R385)</f>
        <v>0</v>
      </c>
      <c r="S364" s="213"/>
      <c r="T364" s="215">
        <f>SUM(T365:T385)</f>
        <v>0</v>
      </c>
      <c r="AR364" s="216" t="s">
        <v>153</v>
      </c>
      <c r="AT364" s="217" t="s">
        <v>71</v>
      </c>
      <c r="AU364" s="217" t="s">
        <v>72</v>
      </c>
      <c r="AY364" s="216" t="s">
        <v>152</v>
      </c>
      <c r="BK364" s="218">
        <f>SUM(BK365:BK385)</f>
        <v>0</v>
      </c>
    </row>
    <row r="365" spans="2:65" s="1" customFormat="1" ht="16.5" customHeight="1">
      <c r="B365" s="46"/>
      <c r="C365" s="221" t="s">
        <v>3588</v>
      </c>
      <c r="D365" s="221" t="s">
        <v>155</v>
      </c>
      <c r="E365" s="222" t="s">
        <v>785</v>
      </c>
      <c r="F365" s="223" t="s">
        <v>3589</v>
      </c>
      <c r="G365" s="224" t="s">
        <v>804</v>
      </c>
      <c r="H365" s="225">
        <v>1</v>
      </c>
      <c r="I365" s="226"/>
      <c r="J365" s="227">
        <f>ROUND(I365*H365,2)</f>
        <v>0</v>
      </c>
      <c r="K365" s="223" t="s">
        <v>21</v>
      </c>
      <c r="L365" s="72"/>
      <c r="M365" s="228" t="s">
        <v>21</v>
      </c>
      <c r="N365" s="229" t="s">
        <v>43</v>
      </c>
      <c r="O365" s="47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AR365" s="24" t="s">
        <v>412</v>
      </c>
      <c r="AT365" s="24" t="s">
        <v>155</v>
      </c>
      <c r="AU365" s="24" t="s">
        <v>80</v>
      </c>
      <c r="AY365" s="24" t="s">
        <v>152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24" t="s">
        <v>80</v>
      </c>
      <c r="BK365" s="232">
        <f>ROUND(I365*H365,2)</f>
        <v>0</v>
      </c>
      <c r="BL365" s="24" t="s">
        <v>412</v>
      </c>
      <c r="BM365" s="24" t="s">
        <v>3590</v>
      </c>
    </row>
    <row r="366" spans="2:65" s="1" customFormat="1" ht="16.5" customHeight="1">
      <c r="B366" s="46"/>
      <c r="C366" s="221" t="s">
        <v>3591</v>
      </c>
      <c r="D366" s="221" t="s">
        <v>155</v>
      </c>
      <c r="E366" s="222" t="s">
        <v>791</v>
      </c>
      <c r="F366" s="223" t="s">
        <v>3592</v>
      </c>
      <c r="G366" s="224" t="s">
        <v>804</v>
      </c>
      <c r="H366" s="225">
        <v>1</v>
      </c>
      <c r="I366" s="226"/>
      <c r="J366" s="227">
        <f>ROUND(I366*H366,2)</f>
        <v>0</v>
      </c>
      <c r="K366" s="223" t="s">
        <v>21</v>
      </c>
      <c r="L366" s="72"/>
      <c r="M366" s="228" t="s">
        <v>21</v>
      </c>
      <c r="N366" s="229" t="s">
        <v>43</v>
      </c>
      <c r="O366" s="47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AR366" s="24" t="s">
        <v>412</v>
      </c>
      <c r="AT366" s="24" t="s">
        <v>155</v>
      </c>
      <c r="AU366" s="24" t="s">
        <v>80</v>
      </c>
      <c r="AY366" s="24" t="s">
        <v>152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24" t="s">
        <v>80</v>
      </c>
      <c r="BK366" s="232">
        <f>ROUND(I366*H366,2)</f>
        <v>0</v>
      </c>
      <c r="BL366" s="24" t="s">
        <v>412</v>
      </c>
      <c r="BM366" s="24" t="s">
        <v>3593</v>
      </c>
    </row>
    <row r="367" spans="2:65" s="1" customFormat="1" ht="16.5" customHeight="1">
      <c r="B367" s="46"/>
      <c r="C367" s="221" t="s">
        <v>3594</v>
      </c>
      <c r="D367" s="221" t="s">
        <v>155</v>
      </c>
      <c r="E367" s="222" t="s">
        <v>795</v>
      </c>
      <c r="F367" s="223" t="s">
        <v>3595</v>
      </c>
      <c r="G367" s="224" t="s">
        <v>804</v>
      </c>
      <c r="H367" s="225">
        <v>1</v>
      </c>
      <c r="I367" s="226"/>
      <c r="J367" s="227">
        <f>ROUND(I367*H367,2)</f>
        <v>0</v>
      </c>
      <c r="K367" s="223" t="s">
        <v>21</v>
      </c>
      <c r="L367" s="72"/>
      <c r="M367" s="228" t="s">
        <v>21</v>
      </c>
      <c r="N367" s="229" t="s">
        <v>43</v>
      </c>
      <c r="O367" s="47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AR367" s="24" t="s">
        <v>412</v>
      </c>
      <c r="AT367" s="24" t="s">
        <v>155</v>
      </c>
      <c r="AU367" s="24" t="s">
        <v>80</v>
      </c>
      <c r="AY367" s="24" t="s">
        <v>152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24" t="s">
        <v>80</v>
      </c>
      <c r="BK367" s="232">
        <f>ROUND(I367*H367,2)</f>
        <v>0</v>
      </c>
      <c r="BL367" s="24" t="s">
        <v>412</v>
      </c>
      <c r="BM367" s="24" t="s">
        <v>3596</v>
      </c>
    </row>
    <row r="368" spans="2:65" s="1" customFormat="1" ht="16.5" customHeight="1">
      <c r="B368" s="46"/>
      <c r="C368" s="221" t="s">
        <v>3597</v>
      </c>
      <c r="D368" s="221" t="s">
        <v>155</v>
      </c>
      <c r="E368" s="222" t="s">
        <v>801</v>
      </c>
      <c r="F368" s="223" t="s">
        <v>3598</v>
      </c>
      <c r="G368" s="224" t="s">
        <v>804</v>
      </c>
      <c r="H368" s="225">
        <v>1</v>
      </c>
      <c r="I368" s="226"/>
      <c r="J368" s="227">
        <f>ROUND(I368*H368,2)</f>
        <v>0</v>
      </c>
      <c r="K368" s="223" t="s">
        <v>21</v>
      </c>
      <c r="L368" s="72"/>
      <c r="M368" s="228" t="s">
        <v>21</v>
      </c>
      <c r="N368" s="229" t="s">
        <v>43</v>
      </c>
      <c r="O368" s="47"/>
      <c r="P368" s="230">
        <f>O368*H368</f>
        <v>0</v>
      </c>
      <c r="Q368" s="230">
        <v>0</v>
      </c>
      <c r="R368" s="230">
        <f>Q368*H368</f>
        <v>0</v>
      </c>
      <c r="S368" s="230">
        <v>0</v>
      </c>
      <c r="T368" s="231">
        <f>S368*H368</f>
        <v>0</v>
      </c>
      <c r="AR368" s="24" t="s">
        <v>412</v>
      </c>
      <c r="AT368" s="24" t="s">
        <v>155</v>
      </c>
      <c r="AU368" s="24" t="s">
        <v>80</v>
      </c>
      <c r="AY368" s="24" t="s">
        <v>152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24" t="s">
        <v>80</v>
      </c>
      <c r="BK368" s="232">
        <f>ROUND(I368*H368,2)</f>
        <v>0</v>
      </c>
      <c r="BL368" s="24" t="s">
        <v>412</v>
      </c>
      <c r="BM368" s="24" t="s">
        <v>3599</v>
      </c>
    </row>
    <row r="369" spans="2:65" s="1" customFormat="1" ht="16.5" customHeight="1">
      <c r="B369" s="46"/>
      <c r="C369" s="221" t="s">
        <v>3600</v>
      </c>
      <c r="D369" s="221" t="s">
        <v>155</v>
      </c>
      <c r="E369" s="222" t="s">
        <v>807</v>
      </c>
      <c r="F369" s="223" t="s">
        <v>3601</v>
      </c>
      <c r="G369" s="224" t="s">
        <v>804</v>
      </c>
      <c r="H369" s="225">
        <v>1</v>
      </c>
      <c r="I369" s="226"/>
      <c r="J369" s="227">
        <f>ROUND(I369*H369,2)</f>
        <v>0</v>
      </c>
      <c r="K369" s="223" t="s">
        <v>21</v>
      </c>
      <c r="L369" s="72"/>
      <c r="M369" s="228" t="s">
        <v>21</v>
      </c>
      <c r="N369" s="229" t="s">
        <v>43</v>
      </c>
      <c r="O369" s="47"/>
      <c r="P369" s="230">
        <f>O369*H369</f>
        <v>0</v>
      </c>
      <c r="Q369" s="230">
        <v>0</v>
      </c>
      <c r="R369" s="230">
        <f>Q369*H369</f>
        <v>0</v>
      </c>
      <c r="S369" s="230">
        <v>0</v>
      </c>
      <c r="T369" s="231">
        <f>S369*H369</f>
        <v>0</v>
      </c>
      <c r="AR369" s="24" t="s">
        <v>412</v>
      </c>
      <c r="AT369" s="24" t="s">
        <v>155</v>
      </c>
      <c r="AU369" s="24" t="s">
        <v>80</v>
      </c>
      <c r="AY369" s="24" t="s">
        <v>152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24" t="s">
        <v>80</v>
      </c>
      <c r="BK369" s="232">
        <f>ROUND(I369*H369,2)</f>
        <v>0</v>
      </c>
      <c r="BL369" s="24" t="s">
        <v>412</v>
      </c>
      <c r="BM369" s="24" t="s">
        <v>3602</v>
      </c>
    </row>
    <row r="370" spans="2:65" s="1" customFormat="1" ht="16.5" customHeight="1">
      <c r="B370" s="46"/>
      <c r="C370" s="221" t="s">
        <v>3603</v>
      </c>
      <c r="D370" s="221" t="s">
        <v>155</v>
      </c>
      <c r="E370" s="222" t="s">
        <v>811</v>
      </c>
      <c r="F370" s="223" t="s">
        <v>3604</v>
      </c>
      <c r="G370" s="224" t="s">
        <v>1842</v>
      </c>
      <c r="H370" s="225">
        <v>8</v>
      </c>
      <c r="I370" s="226"/>
      <c r="J370" s="227">
        <f>ROUND(I370*H370,2)</f>
        <v>0</v>
      </c>
      <c r="K370" s="223" t="s">
        <v>21</v>
      </c>
      <c r="L370" s="72"/>
      <c r="M370" s="228" t="s">
        <v>21</v>
      </c>
      <c r="N370" s="229" t="s">
        <v>43</v>
      </c>
      <c r="O370" s="47"/>
      <c r="P370" s="230">
        <f>O370*H370</f>
        <v>0</v>
      </c>
      <c r="Q370" s="230">
        <v>0</v>
      </c>
      <c r="R370" s="230">
        <f>Q370*H370</f>
        <v>0</v>
      </c>
      <c r="S370" s="230">
        <v>0</v>
      </c>
      <c r="T370" s="231">
        <f>S370*H370</f>
        <v>0</v>
      </c>
      <c r="AR370" s="24" t="s">
        <v>412</v>
      </c>
      <c r="AT370" s="24" t="s">
        <v>155</v>
      </c>
      <c r="AU370" s="24" t="s">
        <v>80</v>
      </c>
      <c r="AY370" s="24" t="s">
        <v>152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24" t="s">
        <v>80</v>
      </c>
      <c r="BK370" s="232">
        <f>ROUND(I370*H370,2)</f>
        <v>0</v>
      </c>
      <c r="BL370" s="24" t="s">
        <v>412</v>
      </c>
      <c r="BM370" s="24" t="s">
        <v>3605</v>
      </c>
    </row>
    <row r="371" spans="2:65" s="1" customFormat="1" ht="16.5" customHeight="1">
      <c r="B371" s="46"/>
      <c r="C371" s="221" t="s">
        <v>3606</v>
      </c>
      <c r="D371" s="221" t="s">
        <v>155</v>
      </c>
      <c r="E371" s="222" t="s">
        <v>815</v>
      </c>
      <c r="F371" s="223" t="s">
        <v>3607</v>
      </c>
      <c r="G371" s="224" t="s">
        <v>1842</v>
      </c>
      <c r="H371" s="225">
        <v>1</v>
      </c>
      <c r="I371" s="226"/>
      <c r="J371" s="227">
        <f>ROUND(I371*H371,2)</f>
        <v>0</v>
      </c>
      <c r="K371" s="223" t="s">
        <v>21</v>
      </c>
      <c r="L371" s="72"/>
      <c r="M371" s="228" t="s">
        <v>21</v>
      </c>
      <c r="N371" s="229" t="s">
        <v>43</v>
      </c>
      <c r="O371" s="47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AR371" s="24" t="s">
        <v>412</v>
      </c>
      <c r="AT371" s="24" t="s">
        <v>155</v>
      </c>
      <c r="AU371" s="24" t="s">
        <v>80</v>
      </c>
      <c r="AY371" s="24" t="s">
        <v>152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24" t="s">
        <v>80</v>
      </c>
      <c r="BK371" s="232">
        <f>ROUND(I371*H371,2)</f>
        <v>0</v>
      </c>
      <c r="BL371" s="24" t="s">
        <v>412</v>
      </c>
      <c r="BM371" s="24" t="s">
        <v>3608</v>
      </c>
    </row>
    <row r="372" spans="2:65" s="1" customFormat="1" ht="16.5" customHeight="1">
      <c r="B372" s="46"/>
      <c r="C372" s="221" t="s">
        <v>3609</v>
      </c>
      <c r="D372" s="221" t="s">
        <v>155</v>
      </c>
      <c r="E372" s="222" t="s">
        <v>822</v>
      </c>
      <c r="F372" s="223" t="s">
        <v>3610</v>
      </c>
      <c r="G372" s="224" t="s">
        <v>804</v>
      </c>
      <c r="H372" s="225">
        <v>1</v>
      </c>
      <c r="I372" s="226"/>
      <c r="J372" s="227">
        <f>ROUND(I372*H372,2)</f>
        <v>0</v>
      </c>
      <c r="K372" s="223" t="s">
        <v>21</v>
      </c>
      <c r="L372" s="72"/>
      <c r="M372" s="228" t="s">
        <v>21</v>
      </c>
      <c r="N372" s="229" t="s">
        <v>43</v>
      </c>
      <c r="O372" s="47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AR372" s="24" t="s">
        <v>412</v>
      </c>
      <c r="AT372" s="24" t="s">
        <v>155</v>
      </c>
      <c r="AU372" s="24" t="s">
        <v>80</v>
      </c>
      <c r="AY372" s="24" t="s">
        <v>152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24" t="s">
        <v>80</v>
      </c>
      <c r="BK372" s="232">
        <f>ROUND(I372*H372,2)</f>
        <v>0</v>
      </c>
      <c r="BL372" s="24" t="s">
        <v>412</v>
      </c>
      <c r="BM372" s="24" t="s">
        <v>3611</v>
      </c>
    </row>
    <row r="373" spans="2:65" s="1" customFormat="1" ht="16.5" customHeight="1">
      <c r="B373" s="46"/>
      <c r="C373" s="221" t="s">
        <v>3612</v>
      </c>
      <c r="D373" s="221" t="s">
        <v>155</v>
      </c>
      <c r="E373" s="222" t="s">
        <v>3613</v>
      </c>
      <c r="F373" s="223" t="s">
        <v>3614</v>
      </c>
      <c r="G373" s="224" t="s">
        <v>804</v>
      </c>
      <c r="H373" s="225">
        <v>1</v>
      </c>
      <c r="I373" s="226"/>
      <c r="J373" s="227">
        <f>ROUND(I373*H373,2)</f>
        <v>0</v>
      </c>
      <c r="K373" s="223" t="s">
        <v>21</v>
      </c>
      <c r="L373" s="72"/>
      <c r="M373" s="228" t="s">
        <v>21</v>
      </c>
      <c r="N373" s="229" t="s">
        <v>43</v>
      </c>
      <c r="O373" s="47"/>
      <c r="P373" s="230">
        <f>O373*H373</f>
        <v>0</v>
      </c>
      <c r="Q373" s="230">
        <v>0</v>
      </c>
      <c r="R373" s="230">
        <f>Q373*H373</f>
        <v>0</v>
      </c>
      <c r="S373" s="230">
        <v>0</v>
      </c>
      <c r="T373" s="231">
        <f>S373*H373</f>
        <v>0</v>
      </c>
      <c r="AR373" s="24" t="s">
        <v>412</v>
      </c>
      <c r="AT373" s="24" t="s">
        <v>155</v>
      </c>
      <c r="AU373" s="24" t="s">
        <v>80</v>
      </c>
      <c r="AY373" s="24" t="s">
        <v>152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24" t="s">
        <v>80</v>
      </c>
      <c r="BK373" s="232">
        <f>ROUND(I373*H373,2)</f>
        <v>0</v>
      </c>
      <c r="BL373" s="24" t="s">
        <v>412</v>
      </c>
      <c r="BM373" s="24" t="s">
        <v>3615</v>
      </c>
    </row>
    <row r="374" spans="2:65" s="1" customFormat="1" ht="16.5" customHeight="1">
      <c r="B374" s="46"/>
      <c r="C374" s="221" t="s">
        <v>3616</v>
      </c>
      <c r="D374" s="221" t="s">
        <v>155</v>
      </c>
      <c r="E374" s="222" t="s">
        <v>831</v>
      </c>
      <c r="F374" s="223" t="s">
        <v>3617</v>
      </c>
      <c r="G374" s="224" t="s">
        <v>242</v>
      </c>
      <c r="H374" s="225">
        <v>500</v>
      </c>
      <c r="I374" s="226"/>
      <c r="J374" s="227">
        <f>ROUND(I374*H374,2)</f>
        <v>0</v>
      </c>
      <c r="K374" s="223" t="s">
        <v>21</v>
      </c>
      <c r="L374" s="72"/>
      <c r="M374" s="228" t="s">
        <v>21</v>
      </c>
      <c r="N374" s="229" t="s">
        <v>43</v>
      </c>
      <c r="O374" s="47"/>
      <c r="P374" s="230">
        <f>O374*H374</f>
        <v>0</v>
      </c>
      <c r="Q374" s="230">
        <v>0</v>
      </c>
      <c r="R374" s="230">
        <f>Q374*H374</f>
        <v>0</v>
      </c>
      <c r="S374" s="230">
        <v>0</v>
      </c>
      <c r="T374" s="231">
        <f>S374*H374</f>
        <v>0</v>
      </c>
      <c r="AR374" s="24" t="s">
        <v>412</v>
      </c>
      <c r="AT374" s="24" t="s">
        <v>155</v>
      </c>
      <c r="AU374" s="24" t="s">
        <v>80</v>
      </c>
      <c r="AY374" s="24" t="s">
        <v>152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24" t="s">
        <v>80</v>
      </c>
      <c r="BK374" s="232">
        <f>ROUND(I374*H374,2)</f>
        <v>0</v>
      </c>
      <c r="BL374" s="24" t="s">
        <v>412</v>
      </c>
      <c r="BM374" s="24" t="s">
        <v>3618</v>
      </c>
    </row>
    <row r="375" spans="2:65" s="1" customFormat="1" ht="16.5" customHeight="1">
      <c r="B375" s="46"/>
      <c r="C375" s="221" t="s">
        <v>3619</v>
      </c>
      <c r="D375" s="221" t="s">
        <v>155</v>
      </c>
      <c r="E375" s="222" t="s">
        <v>839</v>
      </c>
      <c r="F375" s="223" t="s">
        <v>3620</v>
      </c>
      <c r="G375" s="224" t="s">
        <v>242</v>
      </c>
      <c r="H375" s="225">
        <v>500</v>
      </c>
      <c r="I375" s="226"/>
      <c r="J375" s="227">
        <f>ROUND(I375*H375,2)</f>
        <v>0</v>
      </c>
      <c r="K375" s="223" t="s">
        <v>21</v>
      </c>
      <c r="L375" s="72"/>
      <c r="M375" s="228" t="s">
        <v>21</v>
      </c>
      <c r="N375" s="229" t="s">
        <v>43</v>
      </c>
      <c r="O375" s="47"/>
      <c r="P375" s="230">
        <f>O375*H375</f>
        <v>0</v>
      </c>
      <c r="Q375" s="230">
        <v>0</v>
      </c>
      <c r="R375" s="230">
        <f>Q375*H375</f>
        <v>0</v>
      </c>
      <c r="S375" s="230">
        <v>0</v>
      </c>
      <c r="T375" s="231">
        <f>S375*H375</f>
        <v>0</v>
      </c>
      <c r="AR375" s="24" t="s">
        <v>412</v>
      </c>
      <c r="AT375" s="24" t="s">
        <v>155</v>
      </c>
      <c r="AU375" s="24" t="s">
        <v>80</v>
      </c>
      <c r="AY375" s="24" t="s">
        <v>152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24" t="s">
        <v>80</v>
      </c>
      <c r="BK375" s="232">
        <f>ROUND(I375*H375,2)</f>
        <v>0</v>
      </c>
      <c r="BL375" s="24" t="s">
        <v>412</v>
      </c>
      <c r="BM375" s="24" t="s">
        <v>3621</v>
      </c>
    </row>
    <row r="376" spans="2:65" s="1" customFormat="1" ht="16.5" customHeight="1">
      <c r="B376" s="46"/>
      <c r="C376" s="221" t="s">
        <v>3622</v>
      </c>
      <c r="D376" s="221" t="s">
        <v>155</v>
      </c>
      <c r="E376" s="222" t="s">
        <v>845</v>
      </c>
      <c r="F376" s="223" t="s">
        <v>3623</v>
      </c>
      <c r="G376" s="224" t="s">
        <v>242</v>
      </c>
      <c r="H376" s="225">
        <v>500</v>
      </c>
      <c r="I376" s="226"/>
      <c r="J376" s="227">
        <f>ROUND(I376*H376,2)</f>
        <v>0</v>
      </c>
      <c r="K376" s="223" t="s">
        <v>21</v>
      </c>
      <c r="L376" s="72"/>
      <c r="M376" s="228" t="s">
        <v>21</v>
      </c>
      <c r="N376" s="229" t="s">
        <v>43</v>
      </c>
      <c r="O376" s="47"/>
      <c r="P376" s="230">
        <f>O376*H376</f>
        <v>0</v>
      </c>
      <c r="Q376" s="230">
        <v>0</v>
      </c>
      <c r="R376" s="230">
        <f>Q376*H376</f>
        <v>0</v>
      </c>
      <c r="S376" s="230">
        <v>0</v>
      </c>
      <c r="T376" s="231">
        <f>S376*H376</f>
        <v>0</v>
      </c>
      <c r="AR376" s="24" t="s">
        <v>412</v>
      </c>
      <c r="AT376" s="24" t="s">
        <v>155</v>
      </c>
      <c r="AU376" s="24" t="s">
        <v>80</v>
      </c>
      <c r="AY376" s="24" t="s">
        <v>152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24" t="s">
        <v>80</v>
      </c>
      <c r="BK376" s="232">
        <f>ROUND(I376*H376,2)</f>
        <v>0</v>
      </c>
      <c r="BL376" s="24" t="s">
        <v>412</v>
      </c>
      <c r="BM376" s="24" t="s">
        <v>3624</v>
      </c>
    </row>
    <row r="377" spans="2:65" s="1" customFormat="1" ht="16.5" customHeight="1">
      <c r="B377" s="46"/>
      <c r="C377" s="221" t="s">
        <v>3625</v>
      </c>
      <c r="D377" s="221" t="s">
        <v>155</v>
      </c>
      <c r="E377" s="222" t="s">
        <v>850</v>
      </c>
      <c r="F377" s="223" t="s">
        <v>3626</v>
      </c>
      <c r="G377" s="224" t="s">
        <v>804</v>
      </c>
      <c r="H377" s="225">
        <v>1</v>
      </c>
      <c r="I377" s="226"/>
      <c r="J377" s="227">
        <f>ROUND(I377*H377,2)</f>
        <v>0</v>
      </c>
      <c r="K377" s="223" t="s">
        <v>21</v>
      </c>
      <c r="L377" s="72"/>
      <c r="M377" s="228" t="s">
        <v>21</v>
      </c>
      <c r="N377" s="229" t="s">
        <v>43</v>
      </c>
      <c r="O377" s="47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AR377" s="24" t="s">
        <v>412</v>
      </c>
      <c r="AT377" s="24" t="s">
        <v>155</v>
      </c>
      <c r="AU377" s="24" t="s">
        <v>80</v>
      </c>
      <c r="AY377" s="24" t="s">
        <v>152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24" t="s">
        <v>80</v>
      </c>
      <c r="BK377" s="232">
        <f>ROUND(I377*H377,2)</f>
        <v>0</v>
      </c>
      <c r="BL377" s="24" t="s">
        <v>412</v>
      </c>
      <c r="BM377" s="24" t="s">
        <v>3627</v>
      </c>
    </row>
    <row r="378" spans="2:65" s="1" customFormat="1" ht="16.5" customHeight="1">
      <c r="B378" s="46"/>
      <c r="C378" s="221" t="s">
        <v>3628</v>
      </c>
      <c r="D378" s="221" t="s">
        <v>155</v>
      </c>
      <c r="E378" s="222" t="s">
        <v>437</v>
      </c>
      <c r="F378" s="223" t="s">
        <v>3629</v>
      </c>
      <c r="G378" s="224" t="s">
        <v>804</v>
      </c>
      <c r="H378" s="225">
        <v>1</v>
      </c>
      <c r="I378" s="226"/>
      <c r="J378" s="227">
        <f>ROUND(I378*H378,2)</f>
        <v>0</v>
      </c>
      <c r="K378" s="223" t="s">
        <v>21</v>
      </c>
      <c r="L378" s="72"/>
      <c r="M378" s="228" t="s">
        <v>21</v>
      </c>
      <c r="N378" s="229" t="s">
        <v>43</v>
      </c>
      <c r="O378" s="47"/>
      <c r="P378" s="230">
        <f>O378*H378</f>
        <v>0</v>
      </c>
      <c r="Q378" s="230">
        <v>0</v>
      </c>
      <c r="R378" s="230">
        <f>Q378*H378</f>
        <v>0</v>
      </c>
      <c r="S378" s="230">
        <v>0</v>
      </c>
      <c r="T378" s="231">
        <f>S378*H378</f>
        <v>0</v>
      </c>
      <c r="AR378" s="24" t="s">
        <v>412</v>
      </c>
      <c r="AT378" s="24" t="s">
        <v>155</v>
      </c>
      <c r="AU378" s="24" t="s">
        <v>80</v>
      </c>
      <c r="AY378" s="24" t="s">
        <v>152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24" t="s">
        <v>80</v>
      </c>
      <c r="BK378" s="232">
        <f>ROUND(I378*H378,2)</f>
        <v>0</v>
      </c>
      <c r="BL378" s="24" t="s">
        <v>412</v>
      </c>
      <c r="BM378" s="24" t="s">
        <v>3630</v>
      </c>
    </row>
    <row r="379" spans="2:65" s="1" customFormat="1" ht="16.5" customHeight="1">
      <c r="B379" s="46"/>
      <c r="C379" s="221" t="s">
        <v>3631</v>
      </c>
      <c r="D379" s="221" t="s">
        <v>155</v>
      </c>
      <c r="E379" s="222" t="s">
        <v>446</v>
      </c>
      <c r="F379" s="223" t="s">
        <v>3632</v>
      </c>
      <c r="G379" s="224" t="s">
        <v>242</v>
      </c>
      <c r="H379" s="225">
        <v>300</v>
      </c>
      <c r="I379" s="226"/>
      <c r="J379" s="227">
        <f>ROUND(I379*H379,2)</f>
        <v>0</v>
      </c>
      <c r="K379" s="223" t="s">
        <v>21</v>
      </c>
      <c r="L379" s="72"/>
      <c r="M379" s="228" t="s">
        <v>21</v>
      </c>
      <c r="N379" s="229" t="s">
        <v>43</v>
      </c>
      <c r="O379" s="47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AR379" s="24" t="s">
        <v>412</v>
      </c>
      <c r="AT379" s="24" t="s">
        <v>155</v>
      </c>
      <c r="AU379" s="24" t="s">
        <v>80</v>
      </c>
      <c r="AY379" s="24" t="s">
        <v>152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24" t="s">
        <v>80</v>
      </c>
      <c r="BK379" s="232">
        <f>ROUND(I379*H379,2)</f>
        <v>0</v>
      </c>
      <c r="BL379" s="24" t="s">
        <v>412</v>
      </c>
      <c r="BM379" s="24" t="s">
        <v>3633</v>
      </c>
    </row>
    <row r="380" spans="2:65" s="1" customFormat="1" ht="25.5" customHeight="1">
      <c r="B380" s="46"/>
      <c r="C380" s="221" t="s">
        <v>3634</v>
      </c>
      <c r="D380" s="221" t="s">
        <v>155</v>
      </c>
      <c r="E380" s="222" t="s">
        <v>465</v>
      </c>
      <c r="F380" s="223" t="s">
        <v>3635</v>
      </c>
      <c r="G380" s="224" t="s">
        <v>804</v>
      </c>
      <c r="H380" s="225">
        <v>7</v>
      </c>
      <c r="I380" s="226"/>
      <c r="J380" s="227">
        <f>ROUND(I380*H380,2)</f>
        <v>0</v>
      </c>
      <c r="K380" s="223" t="s">
        <v>21</v>
      </c>
      <c r="L380" s="72"/>
      <c r="M380" s="228" t="s">
        <v>21</v>
      </c>
      <c r="N380" s="229" t="s">
        <v>43</v>
      </c>
      <c r="O380" s="47"/>
      <c r="P380" s="230">
        <f>O380*H380</f>
        <v>0</v>
      </c>
      <c r="Q380" s="230">
        <v>0</v>
      </c>
      <c r="R380" s="230">
        <f>Q380*H380</f>
        <v>0</v>
      </c>
      <c r="S380" s="230">
        <v>0</v>
      </c>
      <c r="T380" s="231">
        <f>S380*H380</f>
        <v>0</v>
      </c>
      <c r="AR380" s="24" t="s">
        <v>412</v>
      </c>
      <c r="AT380" s="24" t="s">
        <v>155</v>
      </c>
      <c r="AU380" s="24" t="s">
        <v>80</v>
      </c>
      <c r="AY380" s="24" t="s">
        <v>152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24" t="s">
        <v>80</v>
      </c>
      <c r="BK380" s="232">
        <f>ROUND(I380*H380,2)</f>
        <v>0</v>
      </c>
      <c r="BL380" s="24" t="s">
        <v>412</v>
      </c>
      <c r="BM380" s="24" t="s">
        <v>3636</v>
      </c>
    </row>
    <row r="381" spans="2:65" s="1" customFormat="1" ht="16.5" customHeight="1">
      <c r="B381" s="46"/>
      <c r="C381" s="221" t="s">
        <v>3637</v>
      </c>
      <c r="D381" s="221" t="s">
        <v>155</v>
      </c>
      <c r="E381" s="222" t="s">
        <v>871</v>
      </c>
      <c r="F381" s="223" t="s">
        <v>3638</v>
      </c>
      <c r="G381" s="224" t="s">
        <v>804</v>
      </c>
      <c r="H381" s="225">
        <v>20</v>
      </c>
      <c r="I381" s="226"/>
      <c r="J381" s="227">
        <f>ROUND(I381*H381,2)</f>
        <v>0</v>
      </c>
      <c r="K381" s="223" t="s">
        <v>21</v>
      </c>
      <c r="L381" s="72"/>
      <c r="M381" s="228" t="s">
        <v>21</v>
      </c>
      <c r="N381" s="229" t="s">
        <v>43</v>
      </c>
      <c r="O381" s="47"/>
      <c r="P381" s="230">
        <f>O381*H381</f>
        <v>0</v>
      </c>
      <c r="Q381" s="230">
        <v>0</v>
      </c>
      <c r="R381" s="230">
        <f>Q381*H381</f>
        <v>0</v>
      </c>
      <c r="S381" s="230">
        <v>0</v>
      </c>
      <c r="T381" s="231">
        <f>S381*H381</f>
        <v>0</v>
      </c>
      <c r="AR381" s="24" t="s">
        <v>412</v>
      </c>
      <c r="AT381" s="24" t="s">
        <v>155</v>
      </c>
      <c r="AU381" s="24" t="s">
        <v>80</v>
      </c>
      <c r="AY381" s="24" t="s">
        <v>152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24" t="s">
        <v>80</v>
      </c>
      <c r="BK381" s="232">
        <f>ROUND(I381*H381,2)</f>
        <v>0</v>
      </c>
      <c r="BL381" s="24" t="s">
        <v>412</v>
      </c>
      <c r="BM381" s="24" t="s">
        <v>3639</v>
      </c>
    </row>
    <row r="382" spans="2:65" s="1" customFormat="1" ht="25.5" customHeight="1">
      <c r="B382" s="46"/>
      <c r="C382" s="221" t="s">
        <v>3640</v>
      </c>
      <c r="D382" s="221" t="s">
        <v>155</v>
      </c>
      <c r="E382" s="222" t="s">
        <v>3641</v>
      </c>
      <c r="F382" s="223" t="s">
        <v>3642</v>
      </c>
      <c r="G382" s="224" t="s">
        <v>804</v>
      </c>
      <c r="H382" s="225">
        <v>20</v>
      </c>
      <c r="I382" s="226"/>
      <c r="J382" s="227">
        <f>ROUND(I382*H382,2)</f>
        <v>0</v>
      </c>
      <c r="K382" s="223" t="s">
        <v>21</v>
      </c>
      <c r="L382" s="72"/>
      <c r="M382" s="228" t="s">
        <v>21</v>
      </c>
      <c r="N382" s="229" t="s">
        <v>43</v>
      </c>
      <c r="O382" s="47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AR382" s="24" t="s">
        <v>412</v>
      </c>
      <c r="AT382" s="24" t="s">
        <v>155</v>
      </c>
      <c r="AU382" s="24" t="s">
        <v>80</v>
      </c>
      <c r="AY382" s="24" t="s">
        <v>152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24" t="s">
        <v>80</v>
      </c>
      <c r="BK382" s="232">
        <f>ROUND(I382*H382,2)</f>
        <v>0</v>
      </c>
      <c r="BL382" s="24" t="s">
        <v>412</v>
      </c>
      <c r="BM382" s="24" t="s">
        <v>3643</v>
      </c>
    </row>
    <row r="383" spans="2:65" s="1" customFormat="1" ht="25.5" customHeight="1">
      <c r="B383" s="46"/>
      <c r="C383" s="279" t="s">
        <v>3644</v>
      </c>
      <c r="D383" s="279" t="s">
        <v>177</v>
      </c>
      <c r="E383" s="280" t="s">
        <v>3645</v>
      </c>
      <c r="F383" s="281" t="s">
        <v>3646</v>
      </c>
      <c r="G383" s="282" t="s">
        <v>804</v>
      </c>
      <c r="H383" s="283">
        <v>20</v>
      </c>
      <c r="I383" s="284"/>
      <c r="J383" s="285">
        <f>ROUND(I383*H383,2)</f>
        <v>0</v>
      </c>
      <c r="K383" s="281" t="s">
        <v>21</v>
      </c>
      <c r="L383" s="286"/>
      <c r="M383" s="287" t="s">
        <v>21</v>
      </c>
      <c r="N383" s="288" t="s">
        <v>43</v>
      </c>
      <c r="O383" s="47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AR383" s="24" t="s">
        <v>2609</v>
      </c>
      <c r="AT383" s="24" t="s">
        <v>177</v>
      </c>
      <c r="AU383" s="24" t="s">
        <v>80</v>
      </c>
      <c r="AY383" s="24" t="s">
        <v>152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4" t="s">
        <v>80</v>
      </c>
      <c r="BK383" s="232">
        <f>ROUND(I383*H383,2)</f>
        <v>0</v>
      </c>
      <c r="BL383" s="24" t="s">
        <v>412</v>
      </c>
      <c r="BM383" s="24" t="s">
        <v>3647</v>
      </c>
    </row>
    <row r="384" spans="2:65" s="1" customFormat="1" ht="16.5" customHeight="1">
      <c r="B384" s="46"/>
      <c r="C384" s="221" t="s">
        <v>3648</v>
      </c>
      <c r="D384" s="221" t="s">
        <v>155</v>
      </c>
      <c r="E384" s="222" t="s">
        <v>880</v>
      </c>
      <c r="F384" s="223" t="s">
        <v>3649</v>
      </c>
      <c r="G384" s="224" t="s">
        <v>1842</v>
      </c>
      <c r="H384" s="225">
        <v>16</v>
      </c>
      <c r="I384" s="226"/>
      <c r="J384" s="227">
        <f>ROUND(I384*H384,2)</f>
        <v>0</v>
      </c>
      <c r="K384" s="223" t="s">
        <v>21</v>
      </c>
      <c r="L384" s="72"/>
      <c r="M384" s="228" t="s">
        <v>21</v>
      </c>
      <c r="N384" s="229" t="s">
        <v>43</v>
      </c>
      <c r="O384" s="47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AR384" s="24" t="s">
        <v>412</v>
      </c>
      <c r="AT384" s="24" t="s">
        <v>155</v>
      </c>
      <c r="AU384" s="24" t="s">
        <v>80</v>
      </c>
      <c r="AY384" s="24" t="s">
        <v>152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24" t="s">
        <v>80</v>
      </c>
      <c r="BK384" s="232">
        <f>ROUND(I384*H384,2)</f>
        <v>0</v>
      </c>
      <c r="BL384" s="24" t="s">
        <v>412</v>
      </c>
      <c r="BM384" s="24" t="s">
        <v>3650</v>
      </c>
    </row>
    <row r="385" spans="2:65" s="1" customFormat="1" ht="16.5" customHeight="1">
      <c r="B385" s="46"/>
      <c r="C385" s="221" t="s">
        <v>3651</v>
      </c>
      <c r="D385" s="221" t="s">
        <v>155</v>
      </c>
      <c r="E385" s="222" t="s">
        <v>885</v>
      </c>
      <c r="F385" s="223" t="s">
        <v>3652</v>
      </c>
      <c r="G385" s="224" t="s">
        <v>3101</v>
      </c>
      <c r="H385" s="225">
        <v>1</v>
      </c>
      <c r="I385" s="226"/>
      <c r="J385" s="227">
        <f>ROUND(I385*H385,2)</f>
        <v>0</v>
      </c>
      <c r="K385" s="223" t="s">
        <v>21</v>
      </c>
      <c r="L385" s="72"/>
      <c r="M385" s="228" t="s">
        <v>21</v>
      </c>
      <c r="N385" s="229" t="s">
        <v>43</v>
      </c>
      <c r="O385" s="47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AR385" s="24" t="s">
        <v>412</v>
      </c>
      <c r="AT385" s="24" t="s">
        <v>155</v>
      </c>
      <c r="AU385" s="24" t="s">
        <v>80</v>
      </c>
      <c r="AY385" s="24" t="s">
        <v>152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24" t="s">
        <v>80</v>
      </c>
      <c r="BK385" s="232">
        <f>ROUND(I385*H385,2)</f>
        <v>0</v>
      </c>
      <c r="BL385" s="24" t="s">
        <v>412</v>
      </c>
      <c r="BM385" s="24" t="s">
        <v>3653</v>
      </c>
    </row>
    <row r="386" spans="2:63" s="10" customFormat="1" ht="37.4" customHeight="1">
      <c r="B386" s="205"/>
      <c r="C386" s="206"/>
      <c r="D386" s="207" t="s">
        <v>71</v>
      </c>
      <c r="E386" s="208" t="s">
        <v>3654</v>
      </c>
      <c r="F386" s="208" t="s">
        <v>3655</v>
      </c>
      <c r="G386" s="206"/>
      <c r="H386" s="206"/>
      <c r="I386" s="209"/>
      <c r="J386" s="210">
        <f>BK386</f>
        <v>0</v>
      </c>
      <c r="K386" s="206"/>
      <c r="L386" s="211"/>
      <c r="M386" s="212"/>
      <c r="N386" s="213"/>
      <c r="O386" s="213"/>
      <c r="P386" s="214">
        <f>SUM(P387:P391)</f>
        <v>0</v>
      </c>
      <c r="Q386" s="213"/>
      <c r="R386" s="214">
        <f>SUM(R387:R391)</f>
        <v>0</v>
      </c>
      <c r="S386" s="213"/>
      <c r="T386" s="215">
        <f>SUM(T387:T391)</f>
        <v>0</v>
      </c>
      <c r="AR386" s="216" t="s">
        <v>153</v>
      </c>
      <c r="AT386" s="217" t="s">
        <v>71</v>
      </c>
      <c r="AU386" s="217" t="s">
        <v>72</v>
      </c>
      <c r="AY386" s="216" t="s">
        <v>152</v>
      </c>
      <c r="BK386" s="218">
        <f>SUM(BK387:BK391)</f>
        <v>0</v>
      </c>
    </row>
    <row r="387" spans="2:65" s="1" customFormat="1" ht="16.5" customHeight="1">
      <c r="B387" s="46"/>
      <c r="C387" s="221" t="s">
        <v>3656</v>
      </c>
      <c r="D387" s="221" t="s">
        <v>155</v>
      </c>
      <c r="E387" s="222" t="s">
        <v>889</v>
      </c>
      <c r="F387" s="223" t="s">
        <v>3657</v>
      </c>
      <c r="G387" s="224" t="s">
        <v>804</v>
      </c>
      <c r="H387" s="225">
        <v>141</v>
      </c>
      <c r="I387" s="226"/>
      <c r="J387" s="227">
        <f>ROUND(I387*H387,2)</f>
        <v>0</v>
      </c>
      <c r="K387" s="223" t="s">
        <v>21</v>
      </c>
      <c r="L387" s="72"/>
      <c r="M387" s="228" t="s">
        <v>21</v>
      </c>
      <c r="N387" s="229" t="s">
        <v>43</v>
      </c>
      <c r="O387" s="47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AR387" s="24" t="s">
        <v>412</v>
      </c>
      <c r="AT387" s="24" t="s">
        <v>155</v>
      </c>
      <c r="AU387" s="24" t="s">
        <v>80</v>
      </c>
      <c r="AY387" s="24" t="s">
        <v>152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24" t="s">
        <v>80</v>
      </c>
      <c r="BK387" s="232">
        <f>ROUND(I387*H387,2)</f>
        <v>0</v>
      </c>
      <c r="BL387" s="24" t="s">
        <v>412</v>
      </c>
      <c r="BM387" s="24" t="s">
        <v>3658</v>
      </c>
    </row>
    <row r="388" spans="2:65" s="1" customFormat="1" ht="16.5" customHeight="1">
      <c r="B388" s="46"/>
      <c r="C388" s="221" t="s">
        <v>3659</v>
      </c>
      <c r="D388" s="221" t="s">
        <v>155</v>
      </c>
      <c r="E388" s="222" t="s">
        <v>892</v>
      </c>
      <c r="F388" s="223" t="s">
        <v>3660</v>
      </c>
      <c r="G388" s="224" t="s">
        <v>804</v>
      </c>
      <c r="H388" s="225">
        <v>7</v>
      </c>
      <c r="I388" s="226"/>
      <c r="J388" s="227">
        <f>ROUND(I388*H388,2)</f>
        <v>0</v>
      </c>
      <c r="K388" s="223" t="s">
        <v>21</v>
      </c>
      <c r="L388" s="72"/>
      <c r="M388" s="228" t="s">
        <v>21</v>
      </c>
      <c r="N388" s="229" t="s">
        <v>43</v>
      </c>
      <c r="O388" s="47"/>
      <c r="P388" s="230">
        <f>O388*H388</f>
        <v>0</v>
      </c>
      <c r="Q388" s="230">
        <v>0</v>
      </c>
      <c r="R388" s="230">
        <f>Q388*H388</f>
        <v>0</v>
      </c>
      <c r="S388" s="230">
        <v>0</v>
      </c>
      <c r="T388" s="231">
        <f>S388*H388</f>
        <v>0</v>
      </c>
      <c r="AR388" s="24" t="s">
        <v>412</v>
      </c>
      <c r="AT388" s="24" t="s">
        <v>155</v>
      </c>
      <c r="AU388" s="24" t="s">
        <v>80</v>
      </c>
      <c r="AY388" s="24" t="s">
        <v>152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24" t="s">
        <v>80</v>
      </c>
      <c r="BK388" s="232">
        <f>ROUND(I388*H388,2)</f>
        <v>0</v>
      </c>
      <c r="BL388" s="24" t="s">
        <v>412</v>
      </c>
      <c r="BM388" s="24" t="s">
        <v>3661</v>
      </c>
    </row>
    <row r="389" spans="2:65" s="1" customFormat="1" ht="16.5" customHeight="1">
      <c r="B389" s="46"/>
      <c r="C389" s="221" t="s">
        <v>3662</v>
      </c>
      <c r="D389" s="221" t="s">
        <v>155</v>
      </c>
      <c r="E389" s="222" t="s">
        <v>897</v>
      </c>
      <c r="F389" s="223" t="s">
        <v>3663</v>
      </c>
      <c r="G389" s="224" t="s">
        <v>804</v>
      </c>
      <c r="H389" s="225">
        <v>40</v>
      </c>
      <c r="I389" s="226"/>
      <c r="J389" s="227">
        <f>ROUND(I389*H389,2)</f>
        <v>0</v>
      </c>
      <c r="K389" s="223" t="s">
        <v>21</v>
      </c>
      <c r="L389" s="72"/>
      <c r="M389" s="228" t="s">
        <v>21</v>
      </c>
      <c r="N389" s="229" t="s">
        <v>43</v>
      </c>
      <c r="O389" s="47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AR389" s="24" t="s">
        <v>412</v>
      </c>
      <c r="AT389" s="24" t="s">
        <v>155</v>
      </c>
      <c r="AU389" s="24" t="s">
        <v>80</v>
      </c>
      <c r="AY389" s="24" t="s">
        <v>152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24" t="s">
        <v>80</v>
      </c>
      <c r="BK389" s="232">
        <f>ROUND(I389*H389,2)</f>
        <v>0</v>
      </c>
      <c r="BL389" s="24" t="s">
        <v>412</v>
      </c>
      <c r="BM389" s="24" t="s">
        <v>3664</v>
      </c>
    </row>
    <row r="390" spans="2:65" s="1" customFormat="1" ht="16.5" customHeight="1">
      <c r="B390" s="46"/>
      <c r="C390" s="221" t="s">
        <v>3665</v>
      </c>
      <c r="D390" s="221" t="s">
        <v>155</v>
      </c>
      <c r="E390" s="222" t="s">
        <v>902</v>
      </c>
      <c r="F390" s="223" t="s">
        <v>3666</v>
      </c>
      <c r="G390" s="224" t="s">
        <v>804</v>
      </c>
      <c r="H390" s="225">
        <v>1</v>
      </c>
      <c r="I390" s="226"/>
      <c r="J390" s="227">
        <f>ROUND(I390*H390,2)</f>
        <v>0</v>
      </c>
      <c r="K390" s="223" t="s">
        <v>21</v>
      </c>
      <c r="L390" s="72"/>
      <c r="M390" s="228" t="s">
        <v>21</v>
      </c>
      <c r="N390" s="229" t="s">
        <v>43</v>
      </c>
      <c r="O390" s="47"/>
      <c r="P390" s="230">
        <f>O390*H390</f>
        <v>0</v>
      </c>
      <c r="Q390" s="230">
        <v>0</v>
      </c>
      <c r="R390" s="230">
        <f>Q390*H390</f>
        <v>0</v>
      </c>
      <c r="S390" s="230">
        <v>0</v>
      </c>
      <c r="T390" s="231">
        <f>S390*H390</f>
        <v>0</v>
      </c>
      <c r="AR390" s="24" t="s">
        <v>412</v>
      </c>
      <c r="AT390" s="24" t="s">
        <v>155</v>
      </c>
      <c r="AU390" s="24" t="s">
        <v>80</v>
      </c>
      <c r="AY390" s="24" t="s">
        <v>152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24" t="s">
        <v>80</v>
      </c>
      <c r="BK390" s="232">
        <f>ROUND(I390*H390,2)</f>
        <v>0</v>
      </c>
      <c r="BL390" s="24" t="s">
        <v>412</v>
      </c>
      <c r="BM390" s="24" t="s">
        <v>3667</v>
      </c>
    </row>
    <row r="391" spans="2:65" s="1" customFormat="1" ht="16.5" customHeight="1">
      <c r="B391" s="46"/>
      <c r="C391" s="221" t="s">
        <v>3668</v>
      </c>
      <c r="D391" s="221" t="s">
        <v>155</v>
      </c>
      <c r="E391" s="222" t="s">
        <v>908</v>
      </c>
      <c r="F391" s="223" t="s">
        <v>3669</v>
      </c>
      <c r="G391" s="224" t="s">
        <v>804</v>
      </c>
      <c r="H391" s="225">
        <v>162</v>
      </c>
      <c r="I391" s="226"/>
      <c r="J391" s="227">
        <f>ROUND(I391*H391,2)</f>
        <v>0</v>
      </c>
      <c r="K391" s="223" t="s">
        <v>21</v>
      </c>
      <c r="L391" s="72"/>
      <c r="M391" s="228" t="s">
        <v>21</v>
      </c>
      <c r="N391" s="229" t="s">
        <v>43</v>
      </c>
      <c r="O391" s="47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AR391" s="24" t="s">
        <v>412</v>
      </c>
      <c r="AT391" s="24" t="s">
        <v>155</v>
      </c>
      <c r="AU391" s="24" t="s">
        <v>80</v>
      </c>
      <c r="AY391" s="24" t="s">
        <v>152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24" t="s">
        <v>80</v>
      </c>
      <c r="BK391" s="232">
        <f>ROUND(I391*H391,2)</f>
        <v>0</v>
      </c>
      <c r="BL391" s="24" t="s">
        <v>412</v>
      </c>
      <c r="BM391" s="24" t="s">
        <v>3670</v>
      </c>
    </row>
    <row r="392" spans="2:63" s="10" customFormat="1" ht="37.4" customHeight="1">
      <c r="B392" s="205"/>
      <c r="C392" s="206"/>
      <c r="D392" s="207" t="s">
        <v>71</v>
      </c>
      <c r="E392" s="208" t="s">
        <v>3671</v>
      </c>
      <c r="F392" s="208" t="s">
        <v>3672</v>
      </c>
      <c r="G392" s="206"/>
      <c r="H392" s="206"/>
      <c r="I392" s="209"/>
      <c r="J392" s="210">
        <f>BK392</f>
        <v>0</v>
      </c>
      <c r="K392" s="206"/>
      <c r="L392" s="211"/>
      <c r="M392" s="212"/>
      <c r="N392" s="213"/>
      <c r="O392" s="213"/>
      <c r="P392" s="214">
        <f>P393</f>
        <v>0</v>
      </c>
      <c r="Q392" s="213"/>
      <c r="R392" s="214">
        <f>R393</f>
        <v>0</v>
      </c>
      <c r="S392" s="213"/>
      <c r="T392" s="215">
        <f>T393</f>
        <v>0</v>
      </c>
      <c r="AR392" s="216" t="s">
        <v>153</v>
      </c>
      <c r="AT392" s="217" t="s">
        <v>71</v>
      </c>
      <c r="AU392" s="217" t="s">
        <v>72</v>
      </c>
      <c r="AY392" s="216" t="s">
        <v>152</v>
      </c>
      <c r="BK392" s="218">
        <f>BK393</f>
        <v>0</v>
      </c>
    </row>
    <row r="393" spans="2:65" s="1" customFormat="1" ht="16.5" customHeight="1">
      <c r="B393" s="46"/>
      <c r="C393" s="221" t="s">
        <v>3673</v>
      </c>
      <c r="D393" s="221" t="s">
        <v>155</v>
      </c>
      <c r="E393" s="222" t="s">
        <v>913</v>
      </c>
      <c r="F393" s="223" t="s">
        <v>3674</v>
      </c>
      <c r="G393" s="224" t="s">
        <v>3101</v>
      </c>
      <c r="H393" s="225">
        <v>1</v>
      </c>
      <c r="I393" s="226"/>
      <c r="J393" s="227">
        <f>ROUND(I393*H393,2)</f>
        <v>0</v>
      </c>
      <c r="K393" s="223" t="s">
        <v>21</v>
      </c>
      <c r="L393" s="72"/>
      <c r="M393" s="228" t="s">
        <v>21</v>
      </c>
      <c r="N393" s="294" t="s">
        <v>43</v>
      </c>
      <c r="O393" s="291"/>
      <c r="P393" s="295">
        <f>O393*H393</f>
        <v>0</v>
      </c>
      <c r="Q393" s="295">
        <v>0</v>
      </c>
      <c r="R393" s="295">
        <f>Q393*H393</f>
        <v>0</v>
      </c>
      <c r="S393" s="295">
        <v>0</v>
      </c>
      <c r="T393" s="296">
        <f>S393*H393</f>
        <v>0</v>
      </c>
      <c r="AR393" s="24" t="s">
        <v>412</v>
      </c>
      <c r="AT393" s="24" t="s">
        <v>155</v>
      </c>
      <c r="AU393" s="24" t="s">
        <v>80</v>
      </c>
      <c r="AY393" s="24" t="s">
        <v>152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24" t="s">
        <v>80</v>
      </c>
      <c r="BK393" s="232">
        <f>ROUND(I393*H393,2)</f>
        <v>0</v>
      </c>
      <c r="BL393" s="24" t="s">
        <v>412</v>
      </c>
      <c r="BM393" s="24" t="s">
        <v>3675</v>
      </c>
    </row>
    <row r="394" spans="2:12" s="1" customFormat="1" ht="6.95" customHeight="1">
      <c r="B394" s="67"/>
      <c r="C394" s="68"/>
      <c r="D394" s="68"/>
      <c r="E394" s="68"/>
      <c r="F394" s="68"/>
      <c r="G394" s="68"/>
      <c r="H394" s="68"/>
      <c r="I394" s="166"/>
      <c r="J394" s="68"/>
      <c r="K394" s="68"/>
      <c r="L394" s="72"/>
    </row>
  </sheetData>
  <sheetProtection password="CC35" sheet="1" objects="1" scenarios="1" formatColumns="0" formatRows="0" autoFilter="0"/>
  <autoFilter ref="C89:K393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stanice st.dětí, dětská klinika-pavilon D3-4.NP, Krajská zdravotní a.s. - Masarykova nemocnice Ústí n.L.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3676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19. 12. 2017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57" customHeight="1">
      <c r="B24" s="148"/>
      <c r="C24" s="149"/>
      <c r="D24" s="149"/>
      <c r="E24" s="44" t="s">
        <v>37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ROUND(SUM(BE77:BE79),2)</f>
        <v>0</v>
      </c>
      <c r="G30" s="47"/>
      <c r="H30" s="47"/>
      <c r="I30" s="158">
        <v>0.21</v>
      </c>
      <c r="J30" s="157">
        <f>ROUND(ROUND((SUM(BE77:BE79)),2)*I30,2)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ROUND(SUM(BF77:BF79),2)</f>
        <v>0</v>
      </c>
      <c r="G31" s="47"/>
      <c r="H31" s="47"/>
      <c r="I31" s="158">
        <v>0.15</v>
      </c>
      <c r="J31" s="157">
        <f>ROUND(ROUND((SUM(BF77:BF79)),2)*I31,2)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ROUND(SUM(BG77:BG79),2)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ROUND(SUM(BH77:BH79),2)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ROUND(SUM(BI77:BI79),2)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stanice st.dětí, dětská klinika-pavilon D3-4.NP, Krajská zdravotní a.s. - Masarykova nemocnice Ústí n.L.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VON - Vedlejší a ostatní náklady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19. 12. 2017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Krajská zdravotní a.s., Masarykova nemocnice UL</v>
      </c>
      <c r="G51" s="47"/>
      <c r="H51" s="47"/>
      <c r="I51" s="146" t="s">
        <v>33</v>
      </c>
      <c r="J51" s="44" t="str">
        <f>E21</f>
        <v>ARCHATELIÉR, spol.s r.o., Ústí n.L.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J77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3677</v>
      </c>
      <c r="E57" s="180"/>
      <c r="F57" s="180"/>
      <c r="G57" s="180"/>
      <c r="H57" s="180"/>
      <c r="I57" s="181"/>
      <c r="J57" s="182">
        <f>J78</f>
        <v>0</v>
      </c>
      <c r="K57" s="183"/>
    </row>
    <row r="58" spans="2:11" s="1" customFormat="1" ht="21.8" customHeight="1">
      <c r="B58" s="46"/>
      <c r="C58" s="47"/>
      <c r="D58" s="47"/>
      <c r="E58" s="47"/>
      <c r="F58" s="47"/>
      <c r="G58" s="47"/>
      <c r="H58" s="47"/>
      <c r="I58" s="144"/>
      <c r="J58" s="47"/>
      <c r="K58" s="51"/>
    </row>
    <row r="59" spans="2:11" s="1" customFormat="1" ht="6.95" customHeight="1">
      <c r="B59" s="67"/>
      <c r="C59" s="68"/>
      <c r="D59" s="68"/>
      <c r="E59" s="68"/>
      <c r="F59" s="68"/>
      <c r="G59" s="68"/>
      <c r="H59" s="68"/>
      <c r="I59" s="166"/>
      <c r="J59" s="68"/>
      <c r="K59" s="69"/>
    </row>
    <row r="63" spans="2:12" s="1" customFormat="1" ht="6.95" customHeight="1">
      <c r="B63" s="70"/>
      <c r="C63" s="71"/>
      <c r="D63" s="71"/>
      <c r="E63" s="71"/>
      <c r="F63" s="71"/>
      <c r="G63" s="71"/>
      <c r="H63" s="71"/>
      <c r="I63" s="169"/>
      <c r="J63" s="71"/>
      <c r="K63" s="71"/>
      <c r="L63" s="72"/>
    </row>
    <row r="64" spans="2:12" s="1" customFormat="1" ht="36.95" customHeight="1">
      <c r="B64" s="46"/>
      <c r="C64" s="73" t="s">
        <v>136</v>
      </c>
      <c r="D64" s="74"/>
      <c r="E64" s="74"/>
      <c r="F64" s="74"/>
      <c r="G64" s="74"/>
      <c r="H64" s="74"/>
      <c r="I64" s="191"/>
      <c r="J64" s="74"/>
      <c r="K64" s="74"/>
      <c r="L64" s="72"/>
    </row>
    <row r="65" spans="2:12" s="1" customFormat="1" ht="6.95" customHeight="1">
      <c r="B65" s="46"/>
      <c r="C65" s="74"/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14.4" customHeight="1">
      <c r="B66" s="46"/>
      <c r="C66" s="76" t="s">
        <v>18</v>
      </c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6.5" customHeight="1">
      <c r="B67" s="46"/>
      <c r="C67" s="74"/>
      <c r="D67" s="74"/>
      <c r="E67" s="192" t="str">
        <f>E7</f>
        <v>Stavební úpravy stanice st.dětí, dětská klinika-pavilon D3-4.NP, Krajská zdravotní a.s. - Masarykova nemocnice Ústí n.L.</v>
      </c>
      <c r="F67" s="76"/>
      <c r="G67" s="76"/>
      <c r="H67" s="76"/>
      <c r="I67" s="191"/>
      <c r="J67" s="74"/>
      <c r="K67" s="74"/>
      <c r="L67" s="72"/>
    </row>
    <row r="68" spans="2:12" s="1" customFormat="1" ht="14.4" customHeight="1">
      <c r="B68" s="46"/>
      <c r="C68" s="76" t="s">
        <v>107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7.25" customHeight="1">
      <c r="B69" s="46"/>
      <c r="C69" s="74"/>
      <c r="D69" s="74"/>
      <c r="E69" s="82" t="str">
        <f>E9</f>
        <v>VON - Vedlejší a ostatní náklady</v>
      </c>
      <c r="F69" s="74"/>
      <c r="G69" s="74"/>
      <c r="H69" s="74"/>
      <c r="I69" s="191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8" customHeight="1">
      <c r="B71" s="46"/>
      <c r="C71" s="76" t="s">
        <v>23</v>
      </c>
      <c r="D71" s="74"/>
      <c r="E71" s="74"/>
      <c r="F71" s="193" t="str">
        <f>F12</f>
        <v>Ústí nad Labem</v>
      </c>
      <c r="G71" s="74"/>
      <c r="H71" s="74"/>
      <c r="I71" s="194" t="s">
        <v>25</v>
      </c>
      <c r="J71" s="85" t="str">
        <f>IF(J12="","",J12)</f>
        <v>19. 12. 2017</v>
      </c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3.5">
      <c r="B73" s="46"/>
      <c r="C73" s="76" t="s">
        <v>27</v>
      </c>
      <c r="D73" s="74"/>
      <c r="E73" s="74"/>
      <c r="F73" s="193" t="str">
        <f>E15</f>
        <v>Krajská zdravotní a.s., Masarykova nemocnice UL</v>
      </c>
      <c r="G73" s="74"/>
      <c r="H73" s="74"/>
      <c r="I73" s="194" t="s">
        <v>33</v>
      </c>
      <c r="J73" s="193" t="str">
        <f>E21</f>
        <v>ARCHATELIÉR, spol.s r.o., Ústí n.L.</v>
      </c>
      <c r="K73" s="74"/>
      <c r="L73" s="72"/>
    </row>
    <row r="74" spans="2:12" s="1" customFormat="1" ht="14.4" customHeight="1">
      <c r="B74" s="46"/>
      <c r="C74" s="76" t="s">
        <v>31</v>
      </c>
      <c r="D74" s="74"/>
      <c r="E74" s="74"/>
      <c r="F74" s="193" t="str">
        <f>IF(E18="","",E18)</f>
        <v/>
      </c>
      <c r="G74" s="74"/>
      <c r="H74" s="74"/>
      <c r="I74" s="191"/>
      <c r="J74" s="74"/>
      <c r="K74" s="74"/>
      <c r="L74" s="72"/>
    </row>
    <row r="75" spans="2:12" s="1" customFormat="1" ht="10.3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20" s="9" customFormat="1" ht="29.25" customHeight="1">
      <c r="B76" s="195"/>
      <c r="C76" s="196" t="s">
        <v>137</v>
      </c>
      <c r="D76" s="197" t="s">
        <v>57</v>
      </c>
      <c r="E76" s="197" t="s">
        <v>53</v>
      </c>
      <c r="F76" s="197" t="s">
        <v>138</v>
      </c>
      <c r="G76" s="197" t="s">
        <v>139</v>
      </c>
      <c r="H76" s="197" t="s">
        <v>140</v>
      </c>
      <c r="I76" s="198" t="s">
        <v>141</v>
      </c>
      <c r="J76" s="197" t="s">
        <v>111</v>
      </c>
      <c r="K76" s="199" t="s">
        <v>142</v>
      </c>
      <c r="L76" s="200"/>
      <c r="M76" s="102" t="s">
        <v>143</v>
      </c>
      <c r="N76" s="103" t="s">
        <v>42</v>
      </c>
      <c r="O76" s="103" t="s">
        <v>144</v>
      </c>
      <c r="P76" s="103" t="s">
        <v>145</v>
      </c>
      <c r="Q76" s="103" t="s">
        <v>146</v>
      </c>
      <c r="R76" s="103" t="s">
        <v>147</v>
      </c>
      <c r="S76" s="103" t="s">
        <v>148</v>
      </c>
      <c r="T76" s="104" t="s">
        <v>149</v>
      </c>
    </row>
    <row r="77" spans="2:63" s="1" customFormat="1" ht="29.25" customHeight="1">
      <c r="B77" s="46"/>
      <c r="C77" s="108" t="s">
        <v>112</v>
      </c>
      <c r="D77" s="74"/>
      <c r="E77" s="74"/>
      <c r="F77" s="74"/>
      <c r="G77" s="74"/>
      <c r="H77" s="74"/>
      <c r="I77" s="191"/>
      <c r="J77" s="201">
        <f>BK77</f>
        <v>0</v>
      </c>
      <c r="K77" s="74"/>
      <c r="L77" s="72"/>
      <c r="M77" s="105"/>
      <c r="N77" s="106"/>
      <c r="O77" s="106"/>
      <c r="P77" s="202">
        <f>P78</f>
        <v>0</v>
      </c>
      <c r="Q77" s="106"/>
      <c r="R77" s="202">
        <f>R78</f>
        <v>0</v>
      </c>
      <c r="S77" s="106"/>
      <c r="T77" s="203">
        <f>T78</f>
        <v>0</v>
      </c>
      <c r="AT77" s="24" t="s">
        <v>71</v>
      </c>
      <c r="AU77" s="24" t="s">
        <v>113</v>
      </c>
      <c r="BK77" s="204">
        <f>BK78</f>
        <v>0</v>
      </c>
    </row>
    <row r="78" spans="2:63" s="10" customFormat="1" ht="37.4" customHeight="1">
      <c r="B78" s="205"/>
      <c r="C78" s="206"/>
      <c r="D78" s="207" t="s">
        <v>71</v>
      </c>
      <c r="E78" s="208" t="s">
        <v>3678</v>
      </c>
      <c r="F78" s="208" t="s">
        <v>3679</v>
      </c>
      <c r="G78" s="206"/>
      <c r="H78" s="206"/>
      <c r="I78" s="209"/>
      <c r="J78" s="210">
        <f>BK78</f>
        <v>0</v>
      </c>
      <c r="K78" s="206"/>
      <c r="L78" s="211"/>
      <c r="M78" s="212"/>
      <c r="N78" s="213"/>
      <c r="O78" s="213"/>
      <c r="P78" s="214">
        <f>P79</f>
        <v>0</v>
      </c>
      <c r="Q78" s="213"/>
      <c r="R78" s="214">
        <f>R79</f>
        <v>0</v>
      </c>
      <c r="S78" s="213"/>
      <c r="T78" s="215">
        <f>T79</f>
        <v>0</v>
      </c>
      <c r="AR78" s="216" t="s">
        <v>80</v>
      </c>
      <c r="AT78" s="217" t="s">
        <v>71</v>
      </c>
      <c r="AU78" s="217" t="s">
        <v>72</v>
      </c>
      <c r="AY78" s="216" t="s">
        <v>152</v>
      </c>
      <c r="BK78" s="218">
        <f>BK79</f>
        <v>0</v>
      </c>
    </row>
    <row r="79" spans="2:65" s="1" customFormat="1" ht="16.5" customHeight="1">
      <c r="B79" s="46"/>
      <c r="C79" s="221" t="s">
        <v>80</v>
      </c>
      <c r="D79" s="221" t="s">
        <v>155</v>
      </c>
      <c r="E79" s="222" t="s">
        <v>3680</v>
      </c>
      <c r="F79" s="223" t="s">
        <v>3681</v>
      </c>
      <c r="G79" s="224" t="s">
        <v>3101</v>
      </c>
      <c r="H79" s="225">
        <v>1</v>
      </c>
      <c r="I79" s="226"/>
      <c r="J79" s="227">
        <f>ROUND(I79*H79,2)</f>
        <v>0</v>
      </c>
      <c r="K79" s="223" t="s">
        <v>21</v>
      </c>
      <c r="L79" s="72"/>
      <c r="M79" s="228" t="s">
        <v>21</v>
      </c>
      <c r="N79" s="294" t="s">
        <v>43</v>
      </c>
      <c r="O79" s="291"/>
      <c r="P79" s="295">
        <f>O79*H79</f>
        <v>0</v>
      </c>
      <c r="Q79" s="295">
        <v>0</v>
      </c>
      <c r="R79" s="295">
        <f>Q79*H79</f>
        <v>0</v>
      </c>
      <c r="S79" s="295">
        <v>0</v>
      </c>
      <c r="T79" s="296">
        <f>S79*H79</f>
        <v>0</v>
      </c>
      <c r="AR79" s="24" t="s">
        <v>3682</v>
      </c>
      <c r="AT79" s="24" t="s">
        <v>155</v>
      </c>
      <c r="AU79" s="24" t="s">
        <v>80</v>
      </c>
      <c r="AY79" s="24" t="s">
        <v>152</v>
      </c>
      <c r="BE79" s="232">
        <f>IF(N79="základní",J79,0)</f>
        <v>0</v>
      </c>
      <c r="BF79" s="232">
        <f>IF(N79="snížená",J79,0)</f>
        <v>0</v>
      </c>
      <c r="BG79" s="232">
        <f>IF(N79="zákl. přenesená",J79,0)</f>
        <v>0</v>
      </c>
      <c r="BH79" s="232">
        <f>IF(N79="sníž. přenesená",J79,0)</f>
        <v>0</v>
      </c>
      <c r="BI79" s="232">
        <f>IF(N79="nulová",J79,0)</f>
        <v>0</v>
      </c>
      <c r="BJ79" s="24" t="s">
        <v>80</v>
      </c>
      <c r="BK79" s="232">
        <f>ROUND(I79*H79,2)</f>
        <v>0</v>
      </c>
      <c r="BL79" s="24" t="s">
        <v>3682</v>
      </c>
      <c r="BM79" s="24" t="s">
        <v>3683</v>
      </c>
    </row>
    <row r="80" spans="2:12" s="1" customFormat="1" ht="6.95" customHeight="1">
      <c r="B80" s="67"/>
      <c r="C80" s="68"/>
      <c r="D80" s="68"/>
      <c r="E80" s="68"/>
      <c r="F80" s="68"/>
      <c r="G80" s="68"/>
      <c r="H80" s="68"/>
      <c r="I80" s="166"/>
      <c r="J80" s="68"/>
      <c r="K80" s="68"/>
      <c r="L80" s="72"/>
    </row>
  </sheetData>
  <sheetProtection password="CC35" sheet="1" objects="1" scenarios="1" formatColumns="0" formatRows="0" autoFilter="0"/>
  <autoFilter ref="C76:K79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7" customWidth="1"/>
    <col min="2" max="2" width="1.66796875" style="297" customWidth="1"/>
    <col min="3" max="4" width="5" style="297" customWidth="1"/>
    <col min="5" max="5" width="11.66015625" style="297" customWidth="1"/>
    <col min="6" max="6" width="9.16015625" style="297" customWidth="1"/>
    <col min="7" max="7" width="5" style="297" customWidth="1"/>
    <col min="8" max="8" width="77.83203125" style="297" customWidth="1"/>
    <col min="9" max="10" width="20" style="297" customWidth="1"/>
    <col min="11" max="11" width="1.66796875" style="297" customWidth="1"/>
  </cols>
  <sheetData>
    <row r="1" ht="37.5" customHeight="1"/>
    <row r="2" spans="2:1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5" customFormat="1" ht="45" customHeight="1">
      <c r="B3" s="301"/>
      <c r="C3" s="302" t="s">
        <v>3684</v>
      </c>
      <c r="D3" s="302"/>
      <c r="E3" s="302"/>
      <c r="F3" s="302"/>
      <c r="G3" s="302"/>
      <c r="H3" s="302"/>
      <c r="I3" s="302"/>
      <c r="J3" s="302"/>
      <c r="K3" s="303"/>
    </row>
    <row r="4" spans="2:11" ht="25.5" customHeight="1">
      <c r="B4" s="304"/>
      <c r="C4" s="305" t="s">
        <v>3685</v>
      </c>
      <c r="D4" s="305"/>
      <c r="E4" s="305"/>
      <c r="F4" s="305"/>
      <c r="G4" s="305"/>
      <c r="H4" s="305"/>
      <c r="I4" s="305"/>
      <c r="J4" s="305"/>
      <c r="K4" s="306"/>
    </row>
    <row r="5" spans="2:1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ht="15" customHeight="1">
      <c r="B6" s="304"/>
      <c r="C6" s="308" t="s">
        <v>3686</v>
      </c>
      <c r="D6" s="308"/>
      <c r="E6" s="308"/>
      <c r="F6" s="308"/>
      <c r="G6" s="308"/>
      <c r="H6" s="308"/>
      <c r="I6" s="308"/>
      <c r="J6" s="308"/>
      <c r="K6" s="306"/>
    </row>
    <row r="7" spans="2:11" ht="15" customHeight="1">
      <c r="B7" s="309"/>
      <c r="C7" s="308" t="s">
        <v>3687</v>
      </c>
      <c r="D7" s="308"/>
      <c r="E7" s="308"/>
      <c r="F7" s="308"/>
      <c r="G7" s="308"/>
      <c r="H7" s="308"/>
      <c r="I7" s="308"/>
      <c r="J7" s="308"/>
      <c r="K7" s="306"/>
    </row>
    <row r="8" spans="2:1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ht="15" customHeight="1">
      <c r="B9" s="309"/>
      <c r="C9" s="308" t="s">
        <v>3688</v>
      </c>
      <c r="D9" s="308"/>
      <c r="E9" s="308"/>
      <c r="F9" s="308"/>
      <c r="G9" s="308"/>
      <c r="H9" s="308"/>
      <c r="I9" s="308"/>
      <c r="J9" s="308"/>
      <c r="K9" s="306"/>
    </row>
    <row r="10" spans="2:11" ht="15" customHeight="1">
      <c r="B10" s="309"/>
      <c r="C10" s="308"/>
      <c r="D10" s="308" t="s">
        <v>3689</v>
      </c>
      <c r="E10" s="308"/>
      <c r="F10" s="308"/>
      <c r="G10" s="308"/>
      <c r="H10" s="308"/>
      <c r="I10" s="308"/>
      <c r="J10" s="308"/>
      <c r="K10" s="306"/>
    </row>
    <row r="11" spans="2:11" ht="15" customHeight="1">
      <c r="B11" s="309"/>
      <c r="C11" s="310"/>
      <c r="D11" s="308" t="s">
        <v>3690</v>
      </c>
      <c r="E11" s="308"/>
      <c r="F11" s="308"/>
      <c r="G11" s="308"/>
      <c r="H11" s="308"/>
      <c r="I11" s="308"/>
      <c r="J11" s="308"/>
      <c r="K11" s="306"/>
    </row>
    <row r="12" spans="2:11" ht="12.75" customHeight="1">
      <c r="B12" s="309"/>
      <c r="C12" s="310"/>
      <c r="D12" s="310"/>
      <c r="E12" s="310"/>
      <c r="F12" s="310"/>
      <c r="G12" s="310"/>
      <c r="H12" s="310"/>
      <c r="I12" s="310"/>
      <c r="J12" s="310"/>
      <c r="K12" s="306"/>
    </row>
    <row r="13" spans="2:11" ht="15" customHeight="1">
      <c r="B13" s="309"/>
      <c r="C13" s="310"/>
      <c r="D13" s="308" t="s">
        <v>3691</v>
      </c>
      <c r="E13" s="308"/>
      <c r="F13" s="308"/>
      <c r="G13" s="308"/>
      <c r="H13" s="308"/>
      <c r="I13" s="308"/>
      <c r="J13" s="308"/>
      <c r="K13" s="306"/>
    </row>
    <row r="14" spans="2:11" ht="15" customHeight="1">
      <c r="B14" s="309"/>
      <c r="C14" s="310"/>
      <c r="D14" s="308" t="s">
        <v>3692</v>
      </c>
      <c r="E14" s="308"/>
      <c r="F14" s="308"/>
      <c r="G14" s="308"/>
      <c r="H14" s="308"/>
      <c r="I14" s="308"/>
      <c r="J14" s="308"/>
      <c r="K14" s="306"/>
    </row>
    <row r="15" spans="2:11" ht="15" customHeight="1">
      <c r="B15" s="309"/>
      <c r="C15" s="310"/>
      <c r="D15" s="308" t="s">
        <v>3693</v>
      </c>
      <c r="E15" s="308"/>
      <c r="F15" s="308"/>
      <c r="G15" s="308"/>
      <c r="H15" s="308"/>
      <c r="I15" s="308"/>
      <c r="J15" s="308"/>
      <c r="K15" s="306"/>
    </row>
    <row r="16" spans="2:11" ht="15" customHeight="1">
      <c r="B16" s="309"/>
      <c r="C16" s="310"/>
      <c r="D16" s="310"/>
      <c r="E16" s="311" t="s">
        <v>79</v>
      </c>
      <c r="F16" s="308" t="s">
        <v>3694</v>
      </c>
      <c r="G16" s="308"/>
      <c r="H16" s="308"/>
      <c r="I16" s="308"/>
      <c r="J16" s="308"/>
      <c r="K16" s="306"/>
    </row>
    <row r="17" spans="2:11" ht="15" customHeight="1">
      <c r="B17" s="309"/>
      <c r="C17" s="310"/>
      <c r="D17" s="310"/>
      <c r="E17" s="311" t="s">
        <v>3695</v>
      </c>
      <c r="F17" s="308" t="s">
        <v>3696</v>
      </c>
      <c r="G17" s="308"/>
      <c r="H17" s="308"/>
      <c r="I17" s="308"/>
      <c r="J17" s="308"/>
      <c r="K17" s="306"/>
    </row>
    <row r="18" spans="2:11" ht="15" customHeight="1">
      <c r="B18" s="309"/>
      <c r="C18" s="310"/>
      <c r="D18" s="310"/>
      <c r="E18" s="311" t="s">
        <v>3697</v>
      </c>
      <c r="F18" s="308" t="s">
        <v>3698</v>
      </c>
      <c r="G18" s="308"/>
      <c r="H18" s="308"/>
      <c r="I18" s="308"/>
      <c r="J18" s="308"/>
      <c r="K18" s="306"/>
    </row>
    <row r="19" spans="2:11" ht="15" customHeight="1">
      <c r="B19" s="309"/>
      <c r="C19" s="310"/>
      <c r="D19" s="310"/>
      <c r="E19" s="311" t="s">
        <v>98</v>
      </c>
      <c r="F19" s="308" t="s">
        <v>99</v>
      </c>
      <c r="G19" s="308"/>
      <c r="H19" s="308"/>
      <c r="I19" s="308"/>
      <c r="J19" s="308"/>
      <c r="K19" s="306"/>
    </row>
    <row r="20" spans="2:11" ht="15" customHeight="1">
      <c r="B20" s="309"/>
      <c r="C20" s="310"/>
      <c r="D20" s="310"/>
      <c r="E20" s="311" t="s">
        <v>1856</v>
      </c>
      <c r="F20" s="308" t="s">
        <v>2568</v>
      </c>
      <c r="G20" s="308"/>
      <c r="H20" s="308"/>
      <c r="I20" s="308"/>
      <c r="J20" s="308"/>
      <c r="K20" s="306"/>
    </row>
    <row r="21" spans="2:11" ht="15" customHeight="1">
      <c r="B21" s="309"/>
      <c r="C21" s="310"/>
      <c r="D21" s="310"/>
      <c r="E21" s="311" t="s">
        <v>3699</v>
      </c>
      <c r="F21" s="308" t="s">
        <v>3700</v>
      </c>
      <c r="G21" s="308"/>
      <c r="H21" s="308"/>
      <c r="I21" s="308"/>
      <c r="J21" s="308"/>
      <c r="K21" s="306"/>
    </row>
    <row r="22" spans="2:11" ht="12.75" customHeight="1">
      <c r="B22" s="309"/>
      <c r="C22" s="310"/>
      <c r="D22" s="310"/>
      <c r="E22" s="310"/>
      <c r="F22" s="310"/>
      <c r="G22" s="310"/>
      <c r="H22" s="310"/>
      <c r="I22" s="310"/>
      <c r="J22" s="310"/>
      <c r="K22" s="306"/>
    </row>
    <row r="23" spans="2:11" ht="15" customHeight="1">
      <c r="B23" s="309"/>
      <c r="C23" s="308" t="s">
        <v>3701</v>
      </c>
      <c r="D23" s="308"/>
      <c r="E23" s="308"/>
      <c r="F23" s="308"/>
      <c r="G23" s="308"/>
      <c r="H23" s="308"/>
      <c r="I23" s="308"/>
      <c r="J23" s="308"/>
      <c r="K23" s="306"/>
    </row>
    <row r="24" spans="2:11" ht="15" customHeight="1">
      <c r="B24" s="309"/>
      <c r="C24" s="308" t="s">
        <v>3702</v>
      </c>
      <c r="D24" s="308"/>
      <c r="E24" s="308"/>
      <c r="F24" s="308"/>
      <c r="G24" s="308"/>
      <c r="H24" s="308"/>
      <c r="I24" s="308"/>
      <c r="J24" s="308"/>
      <c r="K24" s="306"/>
    </row>
    <row r="25" spans="2:11" ht="15" customHeight="1">
      <c r="B25" s="309"/>
      <c r="C25" s="308"/>
      <c r="D25" s="308" t="s">
        <v>3703</v>
      </c>
      <c r="E25" s="308"/>
      <c r="F25" s="308"/>
      <c r="G25" s="308"/>
      <c r="H25" s="308"/>
      <c r="I25" s="308"/>
      <c r="J25" s="308"/>
      <c r="K25" s="306"/>
    </row>
    <row r="26" spans="2:11" ht="15" customHeight="1">
      <c r="B26" s="309"/>
      <c r="C26" s="310"/>
      <c r="D26" s="308" t="s">
        <v>3704</v>
      </c>
      <c r="E26" s="308"/>
      <c r="F26" s="308"/>
      <c r="G26" s="308"/>
      <c r="H26" s="308"/>
      <c r="I26" s="308"/>
      <c r="J26" s="308"/>
      <c r="K26" s="306"/>
    </row>
    <row r="27" spans="2:11" ht="12.75" customHeight="1">
      <c r="B27" s="309"/>
      <c r="C27" s="310"/>
      <c r="D27" s="310"/>
      <c r="E27" s="310"/>
      <c r="F27" s="310"/>
      <c r="G27" s="310"/>
      <c r="H27" s="310"/>
      <c r="I27" s="310"/>
      <c r="J27" s="310"/>
      <c r="K27" s="306"/>
    </row>
    <row r="28" spans="2:11" ht="15" customHeight="1">
      <c r="B28" s="309"/>
      <c r="C28" s="310"/>
      <c r="D28" s="308" t="s">
        <v>3705</v>
      </c>
      <c r="E28" s="308"/>
      <c r="F28" s="308"/>
      <c r="G28" s="308"/>
      <c r="H28" s="308"/>
      <c r="I28" s="308"/>
      <c r="J28" s="308"/>
      <c r="K28" s="306"/>
    </row>
    <row r="29" spans="2:11" ht="15" customHeight="1">
      <c r="B29" s="309"/>
      <c r="C29" s="310"/>
      <c r="D29" s="308" t="s">
        <v>3706</v>
      </c>
      <c r="E29" s="308"/>
      <c r="F29" s="308"/>
      <c r="G29" s="308"/>
      <c r="H29" s="308"/>
      <c r="I29" s="308"/>
      <c r="J29" s="308"/>
      <c r="K29" s="306"/>
    </row>
    <row r="30" spans="2:11" ht="12.75" customHeight="1">
      <c r="B30" s="309"/>
      <c r="C30" s="310"/>
      <c r="D30" s="310"/>
      <c r="E30" s="310"/>
      <c r="F30" s="310"/>
      <c r="G30" s="310"/>
      <c r="H30" s="310"/>
      <c r="I30" s="310"/>
      <c r="J30" s="310"/>
      <c r="K30" s="306"/>
    </row>
    <row r="31" spans="2:11" ht="15" customHeight="1">
      <c r="B31" s="309"/>
      <c r="C31" s="310"/>
      <c r="D31" s="308" t="s">
        <v>3707</v>
      </c>
      <c r="E31" s="308"/>
      <c r="F31" s="308"/>
      <c r="G31" s="308"/>
      <c r="H31" s="308"/>
      <c r="I31" s="308"/>
      <c r="J31" s="308"/>
      <c r="K31" s="306"/>
    </row>
    <row r="32" spans="2:11" ht="15" customHeight="1">
      <c r="B32" s="309"/>
      <c r="C32" s="310"/>
      <c r="D32" s="308" t="s">
        <v>3708</v>
      </c>
      <c r="E32" s="308"/>
      <c r="F32" s="308"/>
      <c r="G32" s="308"/>
      <c r="H32" s="308"/>
      <c r="I32" s="308"/>
      <c r="J32" s="308"/>
      <c r="K32" s="306"/>
    </row>
    <row r="33" spans="2:11" ht="15" customHeight="1">
      <c r="B33" s="309"/>
      <c r="C33" s="310"/>
      <c r="D33" s="308" t="s">
        <v>3709</v>
      </c>
      <c r="E33" s="308"/>
      <c r="F33" s="308"/>
      <c r="G33" s="308"/>
      <c r="H33" s="308"/>
      <c r="I33" s="308"/>
      <c r="J33" s="308"/>
      <c r="K33" s="306"/>
    </row>
    <row r="34" spans="2:11" ht="15" customHeight="1">
      <c r="B34" s="309"/>
      <c r="C34" s="310"/>
      <c r="D34" s="308"/>
      <c r="E34" s="312" t="s">
        <v>137</v>
      </c>
      <c r="F34" s="308"/>
      <c r="G34" s="308" t="s">
        <v>3710</v>
      </c>
      <c r="H34" s="308"/>
      <c r="I34" s="308"/>
      <c r="J34" s="308"/>
      <c r="K34" s="306"/>
    </row>
    <row r="35" spans="2:11" ht="30.75" customHeight="1">
      <c r="B35" s="309"/>
      <c r="C35" s="310"/>
      <c r="D35" s="308"/>
      <c r="E35" s="312" t="s">
        <v>3711</v>
      </c>
      <c r="F35" s="308"/>
      <c r="G35" s="308" t="s">
        <v>3712</v>
      </c>
      <c r="H35" s="308"/>
      <c r="I35" s="308"/>
      <c r="J35" s="308"/>
      <c r="K35" s="306"/>
    </row>
    <row r="36" spans="2:11" ht="15" customHeight="1">
      <c r="B36" s="309"/>
      <c r="C36" s="310"/>
      <c r="D36" s="308"/>
      <c r="E36" s="312" t="s">
        <v>53</v>
      </c>
      <c r="F36" s="308"/>
      <c r="G36" s="308" t="s">
        <v>3713</v>
      </c>
      <c r="H36" s="308"/>
      <c r="I36" s="308"/>
      <c r="J36" s="308"/>
      <c r="K36" s="306"/>
    </row>
    <row r="37" spans="2:11" ht="15" customHeight="1">
      <c r="B37" s="309"/>
      <c r="C37" s="310"/>
      <c r="D37" s="308"/>
      <c r="E37" s="312" t="s">
        <v>138</v>
      </c>
      <c r="F37" s="308"/>
      <c r="G37" s="308" t="s">
        <v>3714</v>
      </c>
      <c r="H37" s="308"/>
      <c r="I37" s="308"/>
      <c r="J37" s="308"/>
      <c r="K37" s="306"/>
    </row>
    <row r="38" spans="2:11" ht="15" customHeight="1">
      <c r="B38" s="309"/>
      <c r="C38" s="310"/>
      <c r="D38" s="308"/>
      <c r="E38" s="312" t="s">
        <v>139</v>
      </c>
      <c r="F38" s="308"/>
      <c r="G38" s="308" t="s">
        <v>3715</v>
      </c>
      <c r="H38" s="308"/>
      <c r="I38" s="308"/>
      <c r="J38" s="308"/>
      <c r="K38" s="306"/>
    </row>
    <row r="39" spans="2:11" ht="15" customHeight="1">
      <c r="B39" s="309"/>
      <c r="C39" s="310"/>
      <c r="D39" s="308"/>
      <c r="E39" s="312" t="s">
        <v>140</v>
      </c>
      <c r="F39" s="308"/>
      <c r="G39" s="308" t="s">
        <v>3716</v>
      </c>
      <c r="H39" s="308"/>
      <c r="I39" s="308"/>
      <c r="J39" s="308"/>
      <c r="K39" s="306"/>
    </row>
    <row r="40" spans="2:11" ht="15" customHeight="1">
      <c r="B40" s="309"/>
      <c r="C40" s="310"/>
      <c r="D40" s="308"/>
      <c r="E40" s="312" t="s">
        <v>3717</v>
      </c>
      <c r="F40" s="308"/>
      <c r="G40" s="308" t="s">
        <v>3718</v>
      </c>
      <c r="H40" s="308"/>
      <c r="I40" s="308"/>
      <c r="J40" s="308"/>
      <c r="K40" s="306"/>
    </row>
    <row r="41" spans="2:11" ht="15" customHeight="1">
      <c r="B41" s="309"/>
      <c r="C41" s="310"/>
      <c r="D41" s="308"/>
      <c r="E41" s="312"/>
      <c r="F41" s="308"/>
      <c r="G41" s="308" t="s">
        <v>3719</v>
      </c>
      <c r="H41" s="308"/>
      <c r="I41" s="308"/>
      <c r="J41" s="308"/>
      <c r="K41" s="306"/>
    </row>
    <row r="42" spans="2:11" ht="15" customHeight="1">
      <c r="B42" s="309"/>
      <c r="C42" s="310"/>
      <c r="D42" s="308"/>
      <c r="E42" s="312" t="s">
        <v>3720</v>
      </c>
      <c r="F42" s="308"/>
      <c r="G42" s="308" t="s">
        <v>3721</v>
      </c>
      <c r="H42" s="308"/>
      <c r="I42" s="308"/>
      <c r="J42" s="308"/>
      <c r="K42" s="306"/>
    </row>
    <row r="43" spans="2:11" ht="15" customHeight="1">
      <c r="B43" s="309"/>
      <c r="C43" s="310"/>
      <c r="D43" s="308"/>
      <c r="E43" s="312" t="s">
        <v>142</v>
      </c>
      <c r="F43" s="308"/>
      <c r="G43" s="308" t="s">
        <v>3722</v>
      </c>
      <c r="H43" s="308"/>
      <c r="I43" s="308"/>
      <c r="J43" s="308"/>
      <c r="K43" s="306"/>
    </row>
    <row r="44" spans="2:11" ht="12.75" customHeight="1">
      <c r="B44" s="309"/>
      <c r="C44" s="310"/>
      <c r="D44" s="308"/>
      <c r="E44" s="308"/>
      <c r="F44" s="308"/>
      <c r="G44" s="308"/>
      <c r="H44" s="308"/>
      <c r="I44" s="308"/>
      <c r="J44" s="308"/>
      <c r="K44" s="306"/>
    </row>
    <row r="45" spans="2:11" ht="15" customHeight="1">
      <c r="B45" s="309"/>
      <c r="C45" s="310"/>
      <c r="D45" s="308" t="s">
        <v>3723</v>
      </c>
      <c r="E45" s="308"/>
      <c r="F45" s="308"/>
      <c r="G45" s="308"/>
      <c r="H45" s="308"/>
      <c r="I45" s="308"/>
      <c r="J45" s="308"/>
      <c r="K45" s="306"/>
    </row>
    <row r="46" spans="2:11" ht="15" customHeight="1">
      <c r="B46" s="309"/>
      <c r="C46" s="310"/>
      <c r="D46" s="310"/>
      <c r="E46" s="308" t="s">
        <v>3724</v>
      </c>
      <c r="F46" s="308"/>
      <c r="G46" s="308"/>
      <c r="H46" s="308"/>
      <c r="I46" s="308"/>
      <c r="J46" s="308"/>
      <c r="K46" s="306"/>
    </row>
    <row r="47" spans="2:11" ht="15" customHeight="1">
      <c r="B47" s="309"/>
      <c r="C47" s="310"/>
      <c r="D47" s="310"/>
      <c r="E47" s="308" t="s">
        <v>3725</v>
      </c>
      <c r="F47" s="308"/>
      <c r="G47" s="308"/>
      <c r="H47" s="308"/>
      <c r="I47" s="308"/>
      <c r="J47" s="308"/>
      <c r="K47" s="306"/>
    </row>
    <row r="48" spans="2:11" ht="15" customHeight="1">
      <c r="B48" s="309"/>
      <c r="C48" s="310"/>
      <c r="D48" s="310"/>
      <c r="E48" s="308" t="s">
        <v>3726</v>
      </c>
      <c r="F48" s="308"/>
      <c r="G48" s="308"/>
      <c r="H48" s="308"/>
      <c r="I48" s="308"/>
      <c r="J48" s="308"/>
      <c r="K48" s="306"/>
    </row>
    <row r="49" spans="2:11" ht="15" customHeight="1">
      <c r="B49" s="309"/>
      <c r="C49" s="310"/>
      <c r="D49" s="308" t="s">
        <v>3727</v>
      </c>
      <c r="E49" s="308"/>
      <c r="F49" s="308"/>
      <c r="G49" s="308"/>
      <c r="H49" s="308"/>
      <c r="I49" s="308"/>
      <c r="J49" s="308"/>
      <c r="K49" s="306"/>
    </row>
    <row r="50" spans="2:11" ht="25.5" customHeight="1">
      <c r="B50" s="304"/>
      <c r="C50" s="305" t="s">
        <v>3728</v>
      </c>
      <c r="D50" s="305"/>
      <c r="E50" s="305"/>
      <c r="F50" s="305"/>
      <c r="G50" s="305"/>
      <c r="H50" s="305"/>
      <c r="I50" s="305"/>
      <c r="J50" s="305"/>
      <c r="K50" s="306"/>
    </row>
    <row r="51" spans="2:11" ht="5.25" customHeight="1">
      <c r="B51" s="304"/>
      <c r="C51" s="307"/>
      <c r="D51" s="307"/>
      <c r="E51" s="307"/>
      <c r="F51" s="307"/>
      <c r="G51" s="307"/>
      <c r="H51" s="307"/>
      <c r="I51" s="307"/>
      <c r="J51" s="307"/>
      <c r="K51" s="306"/>
    </row>
    <row r="52" spans="2:11" ht="15" customHeight="1">
      <c r="B52" s="304"/>
      <c r="C52" s="308" t="s">
        <v>3729</v>
      </c>
      <c r="D52" s="308"/>
      <c r="E52" s="308"/>
      <c r="F52" s="308"/>
      <c r="G52" s="308"/>
      <c r="H52" s="308"/>
      <c r="I52" s="308"/>
      <c r="J52" s="308"/>
      <c r="K52" s="306"/>
    </row>
    <row r="53" spans="2:11" ht="15" customHeight="1">
      <c r="B53" s="304"/>
      <c r="C53" s="308" t="s">
        <v>3730</v>
      </c>
      <c r="D53" s="308"/>
      <c r="E53" s="308"/>
      <c r="F53" s="308"/>
      <c r="G53" s="308"/>
      <c r="H53" s="308"/>
      <c r="I53" s="308"/>
      <c r="J53" s="308"/>
      <c r="K53" s="306"/>
    </row>
    <row r="54" spans="2:11" ht="12.75" customHeight="1">
      <c r="B54" s="304"/>
      <c r="C54" s="308"/>
      <c r="D54" s="308"/>
      <c r="E54" s="308"/>
      <c r="F54" s="308"/>
      <c r="G54" s="308"/>
      <c r="H54" s="308"/>
      <c r="I54" s="308"/>
      <c r="J54" s="308"/>
      <c r="K54" s="306"/>
    </row>
    <row r="55" spans="2:11" ht="15" customHeight="1">
      <c r="B55" s="304"/>
      <c r="C55" s="308" t="s">
        <v>3731</v>
      </c>
      <c r="D55" s="308"/>
      <c r="E55" s="308"/>
      <c r="F55" s="308"/>
      <c r="G55" s="308"/>
      <c r="H55" s="308"/>
      <c r="I55" s="308"/>
      <c r="J55" s="308"/>
      <c r="K55" s="306"/>
    </row>
    <row r="56" spans="2:11" ht="15" customHeight="1">
      <c r="B56" s="304"/>
      <c r="C56" s="310"/>
      <c r="D56" s="308" t="s">
        <v>3732</v>
      </c>
      <c r="E56" s="308"/>
      <c r="F56" s="308"/>
      <c r="G56" s="308"/>
      <c r="H56" s="308"/>
      <c r="I56" s="308"/>
      <c r="J56" s="308"/>
      <c r="K56" s="306"/>
    </row>
    <row r="57" spans="2:11" ht="15" customHeight="1">
      <c r="B57" s="304"/>
      <c r="C57" s="310"/>
      <c r="D57" s="308" t="s">
        <v>3733</v>
      </c>
      <c r="E57" s="308"/>
      <c r="F57" s="308"/>
      <c r="G57" s="308"/>
      <c r="H57" s="308"/>
      <c r="I57" s="308"/>
      <c r="J57" s="308"/>
      <c r="K57" s="306"/>
    </row>
    <row r="58" spans="2:11" ht="15" customHeight="1">
      <c r="B58" s="304"/>
      <c r="C58" s="310"/>
      <c r="D58" s="308" t="s">
        <v>3734</v>
      </c>
      <c r="E58" s="308"/>
      <c r="F58" s="308"/>
      <c r="G58" s="308"/>
      <c r="H58" s="308"/>
      <c r="I58" s="308"/>
      <c r="J58" s="308"/>
      <c r="K58" s="306"/>
    </row>
    <row r="59" spans="2:11" ht="15" customHeight="1">
      <c r="B59" s="304"/>
      <c r="C59" s="310"/>
      <c r="D59" s="308" t="s">
        <v>3735</v>
      </c>
      <c r="E59" s="308"/>
      <c r="F59" s="308"/>
      <c r="G59" s="308"/>
      <c r="H59" s="308"/>
      <c r="I59" s="308"/>
      <c r="J59" s="308"/>
      <c r="K59" s="306"/>
    </row>
    <row r="60" spans="2:11" ht="15" customHeight="1">
      <c r="B60" s="304"/>
      <c r="C60" s="310"/>
      <c r="D60" s="313" t="s">
        <v>3736</v>
      </c>
      <c r="E60" s="313"/>
      <c r="F60" s="313"/>
      <c r="G60" s="313"/>
      <c r="H60" s="313"/>
      <c r="I60" s="313"/>
      <c r="J60" s="313"/>
      <c r="K60" s="306"/>
    </row>
    <row r="61" spans="2:11" ht="15" customHeight="1">
      <c r="B61" s="304"/>
      <c r="C61" s="310"/>
      <c r="D61" s="308" t="s">
        <v>3737</v>
      </c>
      <c r="E61" s="308"/>
      <c r="F61" s="308"/>
      <c r="G61" s="308"/>
      <c r="H61" s="308"/>
      <c r="I61" s="308"/>
      <c r="J61" s="308"/>
      <c r="K61" s="306"/>
    </row>
    <row r="62" spans="2:11" ht="12.75" customHeight="1">
      <c r="B62" s="304"/>
      <c r="C62" s="310"/>
      <c r="D62" s="310"/>
      <c r="E62" s="314"/>
      <c r="F62" s="310"/>
      <c r="G62" s="310"/>
      <c r="H62" s="310"/>
      <c r="I62" s="310"/>
      <c r="J62" s="310"/>
      <c r="K62" s="306"/>
    </row>
    <row r="63" spans="2:11" ht="15" customHeight="1">
      <c r="B63" s="304"/>
      <c r="C63" s="310"/>
      <c r="D63" s="308" t="s">
        <v>3738</v>
      </c>
      <c r="E63" s="308"/>
      <c r="F63" s="308"/>
      <c r="G63" s="308"/>
      <c r="H63" s="308"/>
      <c r="I63" s="308"/>
      <c r="J63" s="308"/>
      <c r="K63" s="306"/>
    </row>
    <row r="64" spans="2:11" ht="15" customHeight="1">
      <c r="B64" s="304"/>
      <c r="C64" s="310"/>
      <c r="D64" s="313" t="s">
        <v>3739</v>
      </c>
      <c r="E64" s="313"/>
      <c r="F64" s="313"/>
      <c r="G64" s="313"/>
      <c r="H64" s="313"/>
      <c r="I64" s="313"/>
      <c r="J64" s="313"/>
      <c r="K64" s="306"/>
    </row>
    <row r="65" spans="2:11" ht="15" customHeight="1">
      <c r="B65" s="304"/>
      <c r="C65" s="310"/>
      <c r="D65" s="308" t="s">
        <v>3740</v>
      </c>
      <c r="E65" s="308"/>
      <c r="F65" s="308"/>
      <c r="G65" s="308"/>
      <c r="H65" s="308"/>
      <c r="I65" s="308"/>
      <c r="J65" s="308"/>
      <c r="K65" s="306"/>
    </row>
    <row r="66" spans="2:11" ht="15" customHeight="1">
      <c r="B66" s="304"/>
      <c r="C66" s="310"/>
      <c r="D66" s="308" t="s">
        <v>3741</v>
      </c>
      <c r="E66" s="308"/>
      <c r="F66" s="308"/>
      <c r="G66" s="308"/>
      <c r="H66" s="308"/>
      <c r="I66" s="308"/>
      <c r="J66" s="308"/>
      <c r="K66" s="306"/>
    </row>
    <row r="67" spans="2:11" ht="15" customHeight="1">
      <c r="B67" s="304"/>
      <c r="C67" s="310"/>
      <c r="D67" s="308" t="s">
        <v>3742</v>
      </c>
      <c r="E67" s="308"/>
      <c r="F67" s="308"/>
      <c r="G67" s="308"/>
      <c r="H67" s="308"/>
      <c r="I67" s="308"/>
      <c r="J67" s="308"/>
      <c r="K67" s="306"/>
    </row>
    <row r="68" spans="2:11" ht="15" customHeight="1">
      <c r="B68" s="304"/>
      <c r="C68" s="310"/>
      <c r="D68" s="308" t="s">
        <v>3743</v>
      </c>
      <c r="E68" s="308"/>
      <c r="F68" s="308"/>
      <c r="G68" s="308"/>
      <c r="H68" s="308"/>
      <c r="I68" s="308"/>
      <c r="J68" s="308"/>
      <c r="K68" s="306"/>
    </row>
    <row r="69" spans="2:11" ht="12.75" customHeight="1">
      <c r="B69" s="315"/>
      <c r="C69" s="316"/>
      <c r="D69" s="316"/>
      <c r="E69" s="316"/>
      <c r="F69" s="316"/>
      <c r="G69" s="316"/>
      <c r="H69" s="316"/>
      <c r="I69" s="316"/>
      <c r="J69" s="316"/>
      <c r="K69" s="317"/>
    </row>
    <row r="70" spans="2:11" ht="18.75" customHeight="1">
      <c r="B70" s="318"/>
      <c r="C70" s="318"/>
      <c r="D70" s="318"/>
      <c r="E70" s="318"/>
      <c r="F70" s="318"/>
      <c r="G70" s="318"/>
      <c r="H70" s="318"/>
      <c r="I70" s="318"/>
      <c r="J70" s="318"/>
      <c r="K70" s="319"/>
    </row>
    <row r="71" spans="2:11" ht="18.75" customHeight="1"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  <row r="72" spans="2:11" ht="7.5" customHeight="1">
      <c r="B72" s="320"/>
      <c r="C72" s="321"/>
      <c r="D72" s="321"/>
      <c r="E72" s="321"/>
      <c r="F72" s="321"/>
      <c r="G72" s="321"/>
      <c r="H72" s="321"/>
      <c r="I72" s="321"/>
      <c r="J72" s="321"/>
      <c r="K72" s="322"/>
    </row>
    <row r="73" spans="2:11" ht="45" customHeight="1">
      <c r="B73" s="323"/>
      <c r="C73" s="324" t="s">
        <v>105</v>
      </c>
      <c r="D73" s="324"/>
      <c r="E73" s="324"/>
      <c r="F73" s="324"/>
      <c r="G73" s="324"/>
      <c r="H73" s="324"/>
      <c r="I73" s="324"/>
      <c r="J73" s="324"/>
      <c r="K73" s="325"/>
    </row>
    <row r="74" spans="2:11" ht="17.25" customHeight="1">
      <c r="B74" s="323"/>
      <c r="C74" s="326" t="s">
        <v>3744</v>
      </c>
      <c r="D74" s="326"/>
      <c r="E74" s="326"/>
      <c r="F74" s="326" t="s">
        <v>3745</v>
      </c>
      <c r="G74" s="327"/>
      <c r="H74" s="326" t="s">
        <v>138</v>
      </c>
      <c r="I74" s="326" t="s">
        <v>57</v>
      </c>
      <c r="J74" s="326" t="s">
        <v>3746</v>
      </c>
      <c r="K74" s="325"/>
    </row>
    <row r="75" spans="2:11" ht="17.25" customHeight="1">
      <c r="B75" s="323"/>
      <c r="C75" s="328" t="s">
        <v>3747</v>
      </c>
      <c r="D75" s="328"/>
      <c r="E75" s="328"/>
      <c r="F75" s="329" t="s">
        <v>3748</v>
      </c>
      <c r="G75" s="330"/>
      <c r="H75" s="328"/>
      <c r="I75" s="328"/>
      <c r="J75" s="328" t="s">
        <v>3749</v>
      </c>
      <c r="K75" s="325"/>
    </row>
    <row r="76" spans="2:11" ht="5.25" customHeight="1">
      <c r="B76" s="323"/>
      <c r="C76" s="331"/>
      <c r="D76" s="331"/>
      <c r="E76" s="331"/>
      <c r="F76" s="331"/>
      <c r="G76" s="332"/>
      <c r="H76" s="331"/>
      <c r="I76" s="331"/>
      <c r="J76" s="331"/>
      <c r="K76" s="325"/>
    </row>
    <row r="77" spans="2:11" ht="15" customHeight="1">
      <c r="B77" s="323"/>
      <c r="C77" s="312" t="s">
        <v>53</v>
      </c>
      <c r="D77" s="331"/>
      <c r="E77" s="331"/>
      <c r="F77" s="333" t="s">
        <v>3750</v>
      </c>
      <c r="G77" s="332"/>
      <c r="H77" s="312" t="s">
        <v>3751</v>
      </c>
      <c r="I77" s="312" t="s">
        <v>3752</v>
      </c>
      <c r="J77" s="312">
        <v>20</v>
      </c>
      <c r="K77" s="325"/>
    </row>
    <row r="78" spans="2:11" ht="15" customHeight="1">
      <c r="B78" s="323"/>
      <c r="C78" s="312" t="s">
        <v>3753</v>
      </c>
      <c r="D78" s="312"/>
      <c r="E78" s="312"/>
      <c r="F78" s="333" t="s">
        <v>3750</v>
      </c>
      <c r="G78" s="332"/>
      <c r="H78" s="312" t="s">
        <v>3754</v>
      </c>
      <c r="I78" s="312" t="s">
        <v>3752</v>
      </c>
      <c r="J78" s="312">
        <v>120</v>
      </c>
      <c r="K78" s="325"/>
    </row>
    <row r="79" spans="2:11" ht="15" customHeight="1">
      <c r="B79" s="334"/>
      <c r="C79" s="312" t="s">
        <v>3755</v>
      </c>
      <c r="D79" s="312"/>
      <c r="E79" s="312"/>
      <c r="F79" s="333" t="s">
        <v>3756</v>
      </c>
      <c r="G79" s="332"/>
      <c r="H79" s="312" t="s">
        <v>3757</v>
      </c>
      <c r="I79" s="312" t="s">
        <v>3752</v>
      </c>
      <c r="J79" s="312">
        <v>50</v>
      </c>
      <c r="K79" s="325"/>
    </row>
    <row r="80" spans="2:11" ht="15" customHeight="1">
      <c r="B80" s="334"/>
      <c r="C80" s="312" t="s">
        <v>3758</v>
      </c>
      <c r="D80" s="312"/>
      <c r="E80" s="312"/>
      <c r="F80" s="333" t="s">
        <v>3750</v>
      </c>
      <c r="G80" s="332"/>
      <c r="H80" s="312" t="s">
        <v>3759</v>
      </c>
      <c r="I80" s="312" t="s">
        <v>3760</v>
      </c>
      <c r="J80" s="312"/>
      <c r="K80" s="325"/>
    </row>
    <row r="81" spans="2:11" ht="15" customHeight="1">
      <c r="B81" s="334"/>
      <c r="C81" s="335" t="s">
        <v>3761</v>
      </c>
      <c r="D81" s="335"/>
      <c r="E81" s="335"/>
      <c r="F81" s="336" t="s">
        <v>3756</v>
      </c>
      <c r="G81" s="335"/>
      <c r="H81" s="335" t="s">
        <v>3762</v>
      </c>
      <c r="I81" s="335" t="s">
        <v>3752</v>
      </c>
      <c r="J81" s="335">
        <v>15</v>
      </c>
      <c r="K81" s="325"/>
    </row>
    <row r="82" spans="2:11" ht="15" customHeight="1">
      <c r="B82" s="334"/>
      <c r="C82" s="335" t="s">
        <v>3763</v>
      </c>
      <c r="D82" s="335"/>
      <c r="E82" s="335"/>
      <c r="F82" s="336" t="s">
        <v>3756</v>
      </c>
      <c r="G82" s="335"/>
      <c r="H82" s="335" t="s">
        <v>3764</v>
      </c>
      <c r="I82" s="335" t="s">
        <v>3752</v>
      </c>
      <c r="J82" s="335">
        <v>15</v>
      </c>
      <c r="K82" s="325"/>
    </row>
    <row r="83" spans="2:11" ht="15" customHeight="1">
      <c r="B83" s="334"/>
      <c r="C83" s="335" t="s">
        <v>3765</v>
      </c>
      <c r="D83" s="335"/>
      <c r="E83" s="335"/>
      <c r="F83" s="336" t="s">
        <v>3756</v>
      </c>
      <c r="G83" s="335"/>
      <c r="H83" s="335" t="s">
        <v>3766</v>
      </c>
      <c r="I83" s="335" t="s">
        <v>3752</v>
      </c>
      <c r="J83" s="335">
        <v>20</v>
      </c>
      <c r="K83" s="325"/>
    </row>
    <row r="84" spans="2:11" ht="15" customHeight="1">
      <c r="B84" s="334"/>
      <c r="C84" s="335" t="s">
        <v>3767</v>
      </c>
      <c r="D84" s="335"/>
      <c r="E84" s="335"/>
      <c r="F84" s="336" t="s">
        <v>3756</v>
      </c>
      <c r="G84" s="335"/>
      <c r="H84" s="335" t="s">
        <v>3768</v>
      </c>
      <c r="I84" s="335" t="s">
        <v>3752</v>
      </c>
      <c r="J84" s="335">
        <v>20</v>
      </c>
      <c r="K84" s="325"/>
    </row>
    <row r="85" spans="2:11" ht="15" customHeight="1">
      <c r="B85" s="334"/>
      <c r="C85" s="312" t="s">
        <v>3769</v>
      </c>
      <c r="D85" s="312"/>
      <c r="E85" s="312"/>
      <c r="F85" s="333" t="s">
        <v>3756</v>
      </c>
      <c r="G85" s="332"/>
      <c r="H85" s="312" t="s">
        <v>3770</v>
      </c>
      <c r="I85" s="312" t="s">
        <v>3752</v>
      </c>
      <c r="J85" s="312">
        <v>50</v>
      </c>
      <c r="K85" s="325"/>
    </row>
    <row r="86" spans="2:11" ht="15" customHeight="1">
      <c r="B86" s="334"/>
      <c r="C86" s="312" t="s">
        <v>3771</v>
      </c>
      <c r="D86" s="312"/>
      <c r="E86" s="312"/>
      <c r="F86" s="333" t="s">
        <v>3756</v>
      </c>
      <c r="G86" s="332"/>
      <c r="H86" s="312" t="s">
        <v>3772</v>
      </c>
      <c r="I86" s="312" t="s">
        <v>3752</v>
      </c>
      <c r="J86" s="312">
        <v>20</v>
      </c>
      <c r="K86" s="325"/>
    </row>
    <row r="87" spans="2:11" ht="15" customHeight="1">
      <c r="B87" s="334"/>
      <c r="C87" s="312" t="s">
        <v>3773</v>
      </c>
      <c r="D87" s="312"/>
      <c r="E87" s="312"/>
      <c r="F87" s="333" t="s">
        <v>3756</v>
      </c>
      <c r="G87" s="332"/>
      <c r="H87" s="312" t="s">
        <v>3774</v>
      </c>
      <c r="I87" s="312" t="s">
        <v>3752</v>
      </c>
      <c r="J87" s="312">
        <v>20</v>
      </c>
      <c r="K87" s="325"/>
    </row>
    <row r="88" spans="2:11" ht="15" customHeight="1">
      <c r="B88" s="334"/>
      <c r="C88" s="312" t="s">
        <v>3775</v>
      </c>
      <c r="D88" s="312"/>
      <c r="E88" s="312"/>
      <c r="F88" s="333" t="s">
        <v>3756</v>
      </c>
      <c r="G88" s="332"/>
      <c r="H88" s="312" t="s">
        <v>3776</v>
      </c>
      <c r="I88" s="312" t="s">
        <v>3752</v>
      </c>
      <c r="J88" s="312">
        <v>50</v>
      </c>
      <c r="K88" s="325"/>
    </row>
    <row r="89" spans="2:11" ht="15" customHeight="1">
      <c r="B89" s="334"/>
      <c r="C89" s="312" t="s">
        <v>3777</v>
      </c>
      <c r="D89" s="312"/>
      <c r="E89" s="312"/>
      <c r="F89" s="333" t="s">
        <v>3756</v>
      </c>
      <c r="G89" s="332"/>
      <c r="H89" s="312" t="s">
        <v>3777</v>
      </c>
      <c r="I89" s="312" t="s">
        <v>3752</v>
      </c>
      <c r="J89" s="312">
        <v>50</v>
      </c>
      <c r="K89" s="325"/>
    </row>
    <row r="90" spans="2:11" ht="15" customHeight="1">
      <c r="B90" s="334"/>
      <c r="C90" s="312" t="s">
        <v>143</v>
      </c>
      <c r="D90" s="312"/>
      <c r="E90" s="312"/>
      <c r="F90" s="333" t="s">
        <v>3756</v>
      </c>
      <c r="G90" s="332"/>
      <c r="H90" s="312" t="s">
        <v>3778</v>
      </c>
      <c r="I90" s="312" t="s">
        <v>3752</v>
      </c>
      <c r="J90" s="312">
        <v>255</v>
      </c>
      <c r="K90" s="325"/>
    </row>
    <row r="91" spans="2:11" ht="15" customHeight="1">
      <c r="B91" s="334"/>
      <c r="C91" s="312" t="s">
        <v>3779</v>
      </c>
      <c r="D91" s="312"/>
      <c r="E91" s="312"/>
      <c r="F91" s="333" t="s">
        <v>3750</v>
      </c>
      <c r="G91" s="332"/>
      <c r="H91" s="312" t="s">
        <v>3780</v>
      </c>
      <c r="I91" s="312" t="s">
        <v>3781</v>
      </c>
      <c r="J91" s="312"/>
      <c r="K91" s="325"/>
    </row>
    <row r="92" spans="2:11" ht="15" customHeight="1">
      <c r="B92" s="334"/>
      <c r="C92" s="312" t="s">
        <v>3782</v>
      </c>
      <c r="D92" s="312"/>
      <c r="E92" s="312"/>
      <c r="F92" s="333" t="s">
        <v>3750</v>
      </c>
      <c r="G92" s="332"/>
      <c r="H92" s="312" t="s">
        <v>3783</v>
      </c>
      <c r="I92" s="312" t="s">
        <v>3784</v>
      </c>
      <c r="J92" s="312"/>
      <c r="K92" s="325"/>
    </row>
    <row r="93" spans="2:11" ht="15" customHeight="1">
      <c r="B93" s="334"/>
      <c r="C93" s="312" t="s">
        <v>3785</v>
      </c>
      <c r="D93" s="312"/>
      <c r="E93" s="312"/>
      <c r="F93" s="333" t="s">
        <v>3750</v>
      </c>
      <c r="G93" s="332"/>
      <c r="H93" s="312" t="s">
        <v>3785</v>
      </c>
      <c r="I93" s="312" t="s">
        <v>3784</v>
      </c>
      <c r="J93" s="312"/>
      <c r="K93" s="325"/>
    </row>
    <row r="94" spans="2:11" ht="15" customHeight="1">
      <c r="B94" s="334"/>
      <c r="C94" s="312" t="s">
        <v>38</v>
      </c>
      <c r="D94" s="312"/>
      <c r="E94" s="312"/>
      <c r="F94" s="333" t="s">
        <v>3750</v>
      </c>
      <c r="G94" s="332"/>
      <c r="H94" s="312" t="s">
        <v>3786</v>
      </c>
      <c r="I94" s="312" t="s">
        <v>3784</v>
      </c>
      <c r="J94" s="312"/>
      <c r="K94" s="325"/>
    </row>
    <row r="95" spans="2:11" ht="15" customHeight="1">
      <c r="B95" s="334"/>
      <c r="C95" s="312" t="s">
        <v>48</v>
      </c>
      <c r="D95" s="312"/>
      <c r="E95" s="312"/>
      <c r="F95" s="333" t="s">
        <v>3750</v>
      </c>
      <c r="G95" s="332"/>
      <c r="H95" s="312" t="s">
        <v>3787</v>
      </c>
      <c r="I95" s="312" t="s">
        <v>3784</v>
      </c>
      <c r="J95" s="312"/>
      <c r="K95" s="325"/>
    </row>
    <row r="96" spans="2:11" ht="15" customHeight="1">
      <c r="B96" s="337"/>
      <c r="C96" s="338"/>
      <c r="D96" s="338"/>
      <c r="E96" s="338"/>
      <c r="F96" s="338"/>
      <c r="G96" s="338"/>
      <c r="H96" s="338"/>
      <c r="I96" s="338"/>
      <c r="J96" s="338"/>
      <c r="K96" s="339"/>
    </row>
    <row r="97" spans="2:11" ht="18.75" customHeight="1">
      <c r="B97" s="340"/>
      <c r="C97" s="341"/>
      <c r="D97" s="341"/>
      <c r="E97" s="341"/>
      <c r="F97" s="341"/>
      <c r="G97" s="341"/>
      <c r="H97" s="341"/>
      <c r="I97" s="341"/>
      <c r="J97" s="341"/>
      <c r="K97" s="340"/>
    </row>
    <row r="98" spans="2:11" ht="18.75" customHeight="1">
      <c r="B98" s="319"/>
      <c r="C98" s="319"/>
      <c r="D98" s="319"/>
      <c r="E98" s="319"/>
      <c r="F98" s="319"/>
      <c r="G98" s="319"/>
      <c r="H98" s="319"/>
      <c r="I98" s="319"/>
      <c r="J98" s="319"/>
      <c r="K98" s="319"/>
    </row>
    <row r="99" spans="2:11" ht="7.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2"/>
    </row>
    <row r="100" spans="2:11" ht="45" customHeight="1">
      <c r="B100" s="323"/>
      <c r="C100" s="324" t="s">
        <v>3788</v>
      </c>
      <c r="D100" s="324"/>
      <c r="E100" s="324"/>
      <c r="F100" s="324"/>
      <c r="G100" s="324"/>
      <c r="H100" s="324"/>
      <c r="I100" s="324"/>
      <c r="J100" s="324"/>
      <c r="K100" s="325"/>
    </row>
    <row r="101" spans="2:11" ht="17.25" customHeight="1">
      <c r="B101" s="323"/>
      <c r="C101" s="326" t="s">
        <v>3744</v>
      </c>
      <c r="D101" s="326"/>
      <c r="E101" s="326"/>
      <c r="F101" s="326" t="s">
        <v>3745</v>
      </c>
      <c r="G101" s="327"/>
      <c r="H101" s="326" t="s">
        <v>138</v>
      </c>
      <c r="I101" s="326" t="s">
        <v>57</v>
      </c>
      <c r="J101" s="326" t="s">
        <v>3746</v>
      </c>
      <c r="K101" s="325"/>
    </row>
    <row r="102" spans="2:11" ht="17.25" customHeight="1">
      <c r="B102" s="323"/>
      <c r="C102" s="328" t="s">
        <v>3747</v>
      </c>
      <c r="D102" s="328"/>
      <c r="E102" s="328"/>
      <c r="F102" s="329" t="s">
        <v>3748</v>
      </c>
      <c r="G102" s="330"/>
      <c r="H102" s="328"/>
      <c r="I102" s="328"/>
      <c r="J102" s="328" t="s">
        <v>3749</v>
      </c>
      <c r="K102" s="325"/>
    </row>
    <row r="103" spans="2:11" ht="5.25" customHeight="1">
      <c r="B103" s="323"/>
      <c r="C103" s="326"/>
      <c r="D103" s="326"/>
      <c r="E103" s="326"/>
      <c r="F103" s="326"/>
      <c r="G103" s="342"/>
      <c r="H103" s="326"/>
      <c r="I103" s="326"/>
      <c r="J103" s="326"/>
      <c r="K103" s="325"/>
    </row>
    <row r="104" spans="2:11" ht="15" customHeight="1">
      <c r="B104" s="323"/>
      <c r="C104" s="312" t="s">
        <v>53</v>
      </c>
      <c r="D104" s="331"/>
      <c r="E104" s="331"/>
      <c r="F104" s="333" t="s">
        <v>3750</v>
      </c>
      <c r="G104" s="342"/>
      <c r="H104" s="312" t="s">
        <v>3789</v>
      </c>
      <c r="I104" s="312" t="s">
        <v>3752</v>
      </c>
      <c r="J104" s="312">
        <v>20</v>
      </c>
      <c r="K104" s="325"/>
    </row>
    <row r="105" spans="2:11" ht="15" customHeight="1">
      <c r="B105" s="323"/>
      <c r="C105" s="312" t="s">
        <v>3753</v>
      </c>
      <c r="D105" s="312"/>
      <c r="E105" s="312"/>
      <c r="F105" s="333" t="s">
        <v>3750</v>
      </c>
      <c r="G105" s="312"/>
      <c r="H105" s="312" t="s">
        <v>3789</v>
      </c>
      <c r="I105" s="312" t="s">
        <v>3752</v>
      </c>
      <c r="J105" s="312">
        <v>120</v>
      </c>
      <c r="K105" s="325"/>
    </row>
    <row r="106" spans="2:11" ht="15" customHeight="1">
      <c r="B106" s="334"/>
      <c r="C106" s="312" t="s">
        <v>3755</v>
      </c>
      <c r="D106" s="312"/>
      <c r="E106" s="312"/>
      <c r="F106" s="333" t="s">
        <v>3756</v>
      </c>
      <c r="G106" s="312"/>
      <c r="H106" s="312" t="s">
        <v>3789</v>
      </c>
      <c r="I106" s="312" t="s">
        <v>3752</v>
      </c>
      <c r="J106" s="312">
        <v>50</v>
      </c>
      <c r="K106" s="325"/>
    </row>
    <row r="107" spans="2:11" ht="15" customHeight="1">
      <c r="B107" s="334"/>
      <c r="C107" s="312" t="s">
        <v>3758</v>
      </c>
      <c r="D107" s="312"/>
      <c r="E107" s="312"/>
      <c r="F107" s="333" t="s">
        <v>3750</v>
      </c>
      <c r="G107" s="312"/>
      <c r="H107" s="312" t="s">
        <v>3789</v>
      </c>
      <c r="I107" s="312" t="s">
        <v>3760</v>
      </c>
      <c r="J107" s="312"/>
      <c r="K107" s="325"/>
    </row>
    <row r="108" spans="2:11" ht="15" customHeight="1">
      <c r="B108" s="334"/>
      <c r="C108" s="312" t="s">
        <v>3769</v>
      </c>
      <c r="D108" s="312"/>
      <c r="E108" s="312"/>
      <c r="F108" s="333" t="s">
        <v>3756</v>
      </c>
      <c r="G108" s="312"/>
      <c r="H108" s="312" t="s">
        <v>3789</v>
      </c>
      <c r="I108" s="312" t="s">
        <v>3752</v>
      </c>
      <c r="J108" s="312">
        <v>50</v>
      </c>
      <c r="K108" s="325"/>
    </row>
    <row r="109" spans="2:11" ht="15" customHeight="1">
      <c r="B109" s="334"/>
      <c r="C109" s="312" t="s">
        <v>3777</v>
      </c>
      <c r="D109" s="312"/>
      <c r="E109" s="312"/>
      <c r="F109" s="333" t="s">
        <v>3756</v>
      </c>
      <c r="G109" s="312"/>
      <c r="H109" s="312" t="s">
        <v>3789</v>
      </c>
      <c r="I109" s="312" t="s">
        <v>3752</v>
      </c>
      <c r="J109" s="312">
        <v>50</v>
      </c>
      <c r="K109" s="325"/>
    </row>
    <row r="110" spans="2:11" ht="15" customHeight="1">
      <c r="B110" s="334"/>
      <c r="C110" s="312" t="s">
        <v>3775</v>
      </c>
      <c r="D110" s="312"/>
      <c r="E110" s="312"/>
      <c r="F110" s="333" t="s">
        <v>3756</v>
      </c>
      <c r="G110" s="312"/>
      <c r="H110" s="312" t="s">
        <v>3789</v>
      </c>
      <c r="I110" s="312" t="s">
        <v>3752</v>
      </c>
      <c r="J110" s="312">
        <v>50</v>
      </c>
      <c r="K110" s="325"/>
    </row>
    <row r="111" spans="2:11" ht="15" customHeight="1">
      <c r="B111" s="334"/>
      <c r="C111" s="312" t="s">
        <v>53</v>
      </c>
      <c r="D111" s="312"/>
      <c r="E111" s="312"/>
      <c r="F111" s="333" t="s">
        <v>3750</v>
      </c>
      <c r="G111" s="312"/>
      <c r="H111" s="312" t="s">
        <v>3790</v>
      </c>
      <c r="I111" s="312" t="s">
        <v>3752</v>
      </c>
      <c r="J111" s="312">
        <v>20</v>
      </c>
      <c r="K111" s="325"/>
    </row>
    <row r="112" spans="2:11" ht="15" customHeight="1">
      <c r="B112" s="334"/>
      <c r="C112" s="312" t="s">
        <v>3791</v>
      </c>
      <c r="D112" s="312"/>
      <c r="E112" s="312"/>
      <c r="F112" s="333" t="s">
        <v>3750</v>
      </c>
      <c r="G112" s="312"/>
      <c r="H112" s="312" t="s">
        <v>3792</v>
      </c>
      <c r="I112" s="312" t="s">
        <v>3752</v>
      </c>
      <c r="J112" s="312">
        <v>120</v>
      </c>
      <c r="K112" s="325"/>
    </row>
    <row r="113" spans="2:11" ht="15" customHeight="1">
      <c r="B113" s="334"/>
      <c r="C113" s="312" t="s">
        <v>38</v>
      </c>
      <c r="D113" s="312"/>
      <c r="E113" s="312"/>
      <c r="F113" s="333" t="s">
        <v>3750</v>
      </c>
      <c r="G113" s="312"/>
      <c r="H113" s="312" t="s">
        <v>3793</v>
      </c>
      <c r="I113" s="312" t="s">
        <v>3784</v>
      </c>
      <c r="J113" s="312"/>
      <c r="K113" s="325"/>
    </row>
    <row r="114" spans="2:11" ht="15" customHeight="1">
      <c r="B114" s="334"/>
      <c r="C114" s="312" t="s">
        <v>48</v>
      </c>
      <c r="D114" s="312"/>
      <c r="E114" s="312"/>
      <c r="F114" s="333" t="s">
        <v>3750</v>
      </c>
      <c r="G114" s="312"/>
      <c r="H114" s="312" t="s">
        <v>3794</v>
      </c>
      <c r="I114" s="312" t="s">
        <v>3784</v>
      </c>
      <c r="J114" s="312"/>
      <c r="K114" s="325"/>
    </row>
    <row r="115" spans="2:11" ht="15" customHeight="1">
      <c r="B115" s="334"/>
      <c r="C115" s="312" t="s">
        <v>57</v>
      </c>
      <c r="D115" s="312"/>
      <c r="E115" s="312"/>
      <c r="F115" s="333" t="s">
        <v>3750</v>
      </c>
      <c r="G115" s="312"/>
      <c r="H115" s="312" t="s">
        <v>3795</v>
      </c>
      <c r="I115" s="312" t="s">
        <v>3796</v>
      </c>
      <c r="J115" s="312"/>
      <c r="K115" s="325"/>
    </row>
    <row r="116" spans="2:11" ht="15" customHeight="1">
      <c r="B116" s="337"/>
      <c r="C116" s="343"/>
      <c r="D116" s="343"/>
      <c r="E116" s="343"/>
      <c r="F116" s="343"/>
      <c r="G116" s="343"/>
      <c r="H116" s="343"/>
      <c r="I116" s="343"/>
      <c r="J116" s="343"/>
      <c r="K116" s="339"/>
    </row>
    <row r="117" spans="2:11" ht="18.75" customHeight="1">
      <c r="B117" s="344"/>
      <c r="C117" s="308"/>
      <c r="D117" s="308"/>
      <c r="E117" s="308"/>
      <c r="F117" s="345"/>
      <c r="G117" s="308"/>
      <c r="H117" s="308"/>
      <c r="I117" s="308"/>
      <c r="J117" s="308"/>
      <c r="K117" s="344"/>
    </row>
    <row r="118" spans="2:11" ht="18.75" customHeight="1"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</row>
    <row r="119" spans="2:11" ht="7.5" customHeight="1">
      <c r="B119" s="346"/>
      <c r="C119" s="347"/>
      <c r="D119" s="347"/>
      <c r="E119" s="347"/>
      <c r="F119" s="347"/>
      <c r="G119" s="347"/>
      <c r="H119" s="347"/>
      <c r="I119" s="347"/>
      <c r="J119" s="347"/>
      <c r="K119" s="348"/>
    </row>
    <row r="120" spans="2:11" ht="45" customHeight="1">
      <c r="B120" s="349"/>
      <c r="C120" s="302" t="s">
        <v>3797</v>
      </c>
      <c r="D120" s="302"/>
      <c r="E120" s="302"/>
      <c r="F120" s="302"/>
      <c r="G120" s="302"/>
      <c r="H120" s="302"/>
      <c r="I120" s="302"/>
      <c r="J120" s="302"/>
      <c r="K120" s="350"/>
    </row>
    <row r="121" spans="2:11" ht="17.25" customHeight="1">
      <c r="B121" s="351"/>
      <c r="C121" s="326" t="s">
        <v>3744</v>
      </c>
      <c r="D121" s="326"/>
      <c r="E121" s="326"/>
      <c r="F121" s="326" t="s">
        <v>3745</v>
      </c>
      <c r="G121" s="327"/>
      <c r="H121" s="326" t="s">
        <v>138</v>
      </c>
      <c r="I121" s="326" t="s">
        <v>57</v>
      </c>
      <c r="J121" s="326" t="s">
        <v>3746</v>
      </c>
      <c r="K121" s="352"/>
    </row>
    <row r="122" spans="2:11" ht="17.25" customHeight="1">
      <c r="B122" s="351"/>
      <c r="C122" s="328" t="s">
        <v>3747</v>
      </c>
      <c r="D122" s="328"/>
      <c r="E122" s="328"/>
      <c r="F122" s="329" t="s">
        <v>3748</v>
      </c>
      <c r="G122" s="330"/>
      <c r="H122" s="328"/>
      <c r="I122" s="328"/>
      <c r="J122" s="328" t="s">
        <v>3749</v>
      </c>
      <c r="K122" s="352"/>
    </row>
    <row r="123" spans="2:11" ht="5.25" customHeight="1">
      <c r="B123" s="353"/>
      <c r="C123" s="331"/>
      <c r="D123" s="331"/>
      <c r="E123" s="331"/>
      <c r="F123" s="331"/>
      <c r="G123" s="312"/>
      <c r="H123" s="331"/>
      <c r="I123" s="331"/>
      <c r="J123" s="331"/>
      <c r="K123" s="354"/>
    </row>
    <row r="124" spans="2:11" ht="15" customHeight="1">
      <c r="B124" s="353"/>
      <c r="C124" s="312" t="s">
        <v>3753</v>
      </c>
      <c r="D124" s="331"/>
      <c r="E124" s="331"/>
      <c r="F124" s="333" t="s">
        <v>3750</v>
      </c>
      <c r="G124" s="312"/>
      <c r="H124" s="312" t="s">
        <v>3789</v>
      </c>
      <c r="I124" s="312" t="s">
        <v>3752</v>
      </c>
      <c r="J124" s="312">
        <v>120</v>
      </c>
      <c r="K124" s="355"/>
    </row>
    <row r="125" spans="2:11" ht="15" customHeight="1">
      <c r="B125" s="353"/>
      <c r="C125" s="312" t="s">
        <v>3798</v>
      </c>
      <c r="D125" s="312"/>
      <c r="E125" s="312"/>
      <c r="F125" s="333" t="s">
        <v>3750</v>
      </c>
      <c r="G125" s="312"/>
      <c r="H125" s="312" t="s">
        <v>3799</v>
      </c>
      <c r="I125" s="312" t="s">
        <v>3752</v>
      </c>
      <c r="J125" s="312" t="s">
        <v>3800</v>
      </c>
      <c r="K125" s="355"/>
    </row>
    <row r="126" spans="2:11" ht="15" customHeight="1">
      <c r="B126" s="353"/>
      <c r="C126" s="312" t="s">
        <v>3699</v>
      </c>
      <c r="D126" s="312"/>
      <c r="E126" s="312"/>
      <c r="F126" s="333" t="s">
        <v>3750</v>
      </c>
      <c r="G126" s="312"/>
      <c r="H126" s="312" t="s">
        <v>3801</v>
      </c>
      <c r="I126" s="312" t="s">
        <v>3752</v>
      </c>
      <c r="J126" s="312" t="s">
        <v>3800</v>
      </c>
      <c r="K126" s="355"/>
    </row>
    <row r="127" spans="2:11" ht="15" customHeight="1">
      <c r="B127" s="353"/>
      <c r="C127" s="312" t="s">
        <v>3761</v>
      </c>
      <c r="D127" s="312"/>
      <c r="E127" s="312"/>
      <c r="F127" s="333" t="s">
        <v>3756</v>
      </c>
      <c r="G127" s="312"/>
      <c r="H127" s="312" t="s">
        <v>3762</v>
      </c>
      <c r="I127" s="312" t="s">
        <v>3752</v>
      </c>
      <c r="J127" s="312">
        <v>15</v>
      </c>
      <c r="K127" s="355"/>
    </row>
    <row r="128" spans="2:11" ht="15" customHeight="1">
      <c r="B128" s="353"/>
      <c r="C128" s="335" t="s">
        <v>3763</v>
      </c>
      <c r="D128" s="335"/>
      <c r="E128" s="335"/>
      <c r="F128" s="336" t="s">
        <v>3756</v>
      </c>
      <c r="G128" s="335"/>
      <c r="H128" s="335" t="s">
        <v>3764</v>
      </c>
      <c r="I128" s="335" t="s">
        <v>3752</v>
      </c>
      <c r="J128" s="335">
        <v>15</v>
      </c>
      <c r="K128" s="355"/>
    </row>
    <row r="129" spans="2:11" ht="15" customHeight="1">
      <c r="B129" s="353"/>
      <c r="C129" s="335" t="s">
        <v>3765</v>
      </c>
      <c r="D129" s="335"/>
      <c r="E129" s="335"/>
      <c r="F129" s="336" t="s">
        <v>3756</v>
      </c>
      <c r="G129" s="335"/>
      <c r="H129" s="335" t="s">
        <v>3766</v>
      </c>
      <c r="I129" s="335" t="s">
        <v>3752</v>
      </c>
      <c r="J129" s="335">
        <v>20</v>
      </c>
      <c r="K129" s="355"/>
    </row>
    <row r="130" spans="2:11" ht="15" customHeight="1">
      <c r="B130" s="353"/>
      <c r="C130" s="335" t="s">
        <v>3767</v>
      </c>
      <c r="D130" s="335"/>
      <c r="E130" s="335"/>
      <c r="F130" s="336" t="s">
        <v>3756</v>
      </c>
      <c r="G130" s="335"/>
      <c r="H130" s="335" t="s">
        <v>3768</v>
      </c>
      <c r="I130" s="335" t="s">
        <v>3752</v>
      </c>
      <c r="J130" s="335">
        <v>20</v>
      </c>
      <c r="K130" s="355"/>
    </row>
    <row r="131" spans="2:11" ht="15" customHeight="1">
      <c r="B131" s="353"/>
      <c r="C131" s="312" t="s">
        <v>3755</v>
      </c>
      <c r="D131" s="312"/>
      <c r="E131" s="312"/>
      <c r="F131" s="333" t="s">
        <v>3756</v>
      </c>
      <c r="G131" s="312"/>
      <c r="H131" s="312" t="s">
        <v>3789</v>
      </c>
      <c r="I131" s="312" t="s">
        <v>3752</v>
      </c>
      <c r="J131" s="312">
        <v>50</v>
      </c>
      <c r="K131" s="355"/>
    </row>
    <row r="132" spans="2:11" ht="15" customHeight="1">
      <c r="B132" s="353"/>
      <c r="C132" s="312" t="s">
        <v>3769</v>
      </c>
      <c r="D132" s="312"/>
      <c r="E132" s="312"/>
      <c r="F132" s="333" t="s">
        <v>3756</v>
      </c>
      <c r="G132" s="312"/>
      <c r="H132" s="312" t="s">
        <v>3789</v>
      </c>
      <c r="I132" s="312" t="s">
        <v>3752</v>
      </c>
      <c r="J132" s="312">
        <v>50</v>
      </c>
      <c r="K132" s="355"/>
    </row>
    <row r="133" spans="2:11" ht="15" customHeight="1">
      <c r="B133" s="353"/>
      <c r="C133" s="312" t="s">
        <v>3775</v>
      </c>
      <c r="D133" s="312"/>
      <c r="E133" s="312"/>
      <c r="F133" s="333" t="s">
        <v>3756</v>
      </c>
      <c r="G133" s="312"/>
      <c r="H133" s="312" t="s">
        <v>3789</v>
      </c>
      <c r="I133" s="312" t="s">
        <v>3752</v>
      </c>
      <c r="J133" s="312">
        <v>50</v>
      </c>
      <c r="K133" s="355"/>
    </row>
    <row r="134" spans="2:11" ht="15" customHeight="1">
      <c r="B134" s="353"/>
      <c r="C134" s="312" t="s">
        <v>3777</v>
      </c>
      <c r="D134" s="312"/>
      <c r="E134" s="312"/>
      <c r="F134" s="333" t="s">
        <v>3756</v>
      </c>
      <c r="G134" s="312"/>
      <c r="H134" s="312" t="s">
        <v>3789</v>
      </c>
      <c r="I134" s="312" t="s">
        <v>3752</v>
      </c>
      <c r="J134" s="312">
        <v>50</v>
      </c>
      <c r="K134" s="355"/>
    </row>
    <row r="135" spans="2:11" ht="15" customHeight="1">
      <c r="B135" s="353"/>
      <c r="C135" s="312" t="s">
        <v>143</v>
      </c>
      <c r="D135" s="312"/>
      <c r="E135" s="312"/>
      <c r="F135" s="333" t="s">
        <v>3756</v>
      </c>
      <c r="G135" s="312"/>
      <c r="H135" s="312" t="s">
        <v>3802</v>
      </c>
      <c r="I135" s="312" t="s">
        <v>3752</v>
      </c>
      <c r="J135" s="312">
        <v>255</v>
      </c>
      <c r="K135" s="355"/>
    </row>
    <row r="136" spans="2:11" ht="15" customHeight="1">
      <c r="B136" s="353"/>
      <c r="C136" s="312" t="s">
        <v>3779</v>
      </c>
      <c r="D136" s="312"/>
      <c r="E136" s="312"/>
      <c r="F136" s="333" t="s">
        <v>3750</v>
      </c>
      <c r="G136" s="312"/>
      <c r="H136" s="312" t="s">
        <v>3803</v>
      </c>
      <c r="I136" s="312" t="s">
        <v>3781</v>
      </c>
      <c r="J136" s="312"/>
      <c r="K136" s="355"/>
    </row>
    <row r="137" spans="2:11" ht="15" customHeight="1">
      <c r="B137" s="353"/>
      <c r="C137" s="312" t="s">
        <v>3782</v>
      </c>
      <c r="D137" s="312"/>
      <c r="E137" s="312"/>
      <c r="F137" s="333" t="s">
        <v>3750</v>
      </c>
      <c r="G137" s="312"/>
      <c r="H137" s="312" t="s">
        <v>3804</v>
      </c>
      <c r="I137" s="312" t="s">
        <v>3784</v>
      </c>
      <c r="J137" s="312"/>
      <c r="K137" s="355"/>
    </row>
    <row r="138" spans="2:11" ht="15" customHeight="1">
      <c r="B138" s="353"/>
      <c r="C138" s="312" t="s">
        <v>3785</v>
      </c>
      <c r="D138" s="312"/>
      <c r="E138" s="312"/>
      <c r="F138" s="333" t="s">
        <v>3750</v>
      </c>
      <c r="G138" s="312"/>
      <c r="H138" s="312" t="s">
        <v>3785</v>
      </c>
      <c r="I138" s="312" t="s">
        <v>3784</v>
      </c>
      <c r="J138" s="312"/>
      <c r="K138" s="355"/>
    </row>
    <row r="139" spans="2:11" ht="15" customHeight="1">
      <c r="B139" s="353"/>
      <c r="C139" s="312" t="s">
        <v>38</v>
      </c>
      <c r="D139" s="312"/>
      <c r="E139" s="312"/>
      <c r="F139" s="333" t="s">
        <v>3750</v>
      </c>
      <c r="G139" s="312"/>
      <c r="H139" s="312" t="s">
        <v>3805</v>
      </c>
      <c r="I139" s="312" t="s">
        <v>3784</v>
      </c>
      <c r="J139" s="312"/>
      <c r="K139" s="355"/>
    </row>
    <row r="140" spans="2:11" ht="15" customHeight="1">
      <c r="B140" s="353"/>
      <c r="C140" s="312" t="s">
        <v>3806</v>
      </c>
      <c r="D140" s="312"/>
      <c r="E140" s="312"/>
      <c r="F140" s="333" t="s">
        <v>3750</v>
      </c>
      <c r="G140" s="312"/>
      <c r="H140" s="312" t="s">
        <v>3807</v>
      </c>
      <c r="I140" s="312" t="s">
        <v>3784</v>
      </c>
      <c r="J140" s="312"/>
      <c r="K140" s="355"/>
    </row>
    <row r="141" spans="2:11" ht="15" customHeight="1">
      <c r="B141" s="356"/>
      <c r="C141" s="357"/>
      <c r="D141" s="357"/>
      <c r="E141" s="357"/>
      <c r="F141" s="357"/>
      <c r="G141" s="357"/>
      <c r="H141" s="357"/>
      <c r="I141" s="357"/>
      <c r="J141" s="357"/>
      <c r="K141" s="358"/>
    </row>
    <row r="142" spans="2:11" ht="18.75" customHeight="1">
      <c r="B142" s="308"/>
      <c r="C142" s="308"/>
      <c r="D142" s="308"/>
      <c r="E142" s="308"/>
      <c r="F142" s="345"/>
      <c r="G142" s="308"/>
      <c r="H142" s="308"/>
      <c r="I142" s="308"/>
      <c r="J142" s="308"/>
      <c r="K142" s="308"/>
    </row>
    <row r="143" spans="2:11" ht="18.75" customHeight="1"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</row>
    <row r="144" spans="2:11" ht="7.5" customHeight="1">
      <c r="B144" s="320"/>
      <c r="C144" s="321"/>
      <c r="D144" s="321"/>
      <c r="E144" s="321"/>
      <c r="F144" s="321"/>
      <c r="G144" s="321"/>
      <c r="H144" s="321"/>
      <c r="I144" s="321"/>
      <c r="J144" s="321"/>
      <c r="K144" s="322"/>
    </row>
    <row r="145" spans="2:11" ht="45" customHeight="1">
      <c r="B145" s="323"/>
      <c r="C145" s="324" t="s">
        <v>3808</v>
      </c>
      <c r="D145" s="324"/>
      <c r="E145" s="324"/>
      <c r="F145" s="324"/>
      <c r="G145" s="324"/>
      <c r="H145" s="324"/>
      <c r="I145" s="324"/>
      <c r="J145" s="324"/>
      <c r="K145" s="325"/>
    </row>
    <row r="146" spans="2:11" ht="17.25" customHeight="1">
      <c r="B146" s="323"/>
      <c r="C146" s="326" t="s">
        <v>3744</v>
      </c>
      <c r="D146" s="326"/>
      <c r="E146" s="326"/>
      <c r="F146" s="326" t="s">
        <v>3745</v>
      </c>
      <c r="G146" s="327"/>
      <c r="H146" s="326" t="s">
        <v>138</v>
      </c>
      <c r="I146" s="326" t="s">
        <v>57</v>
      </c>
      <c r="J146" s="326" t="s">
        <v>3746</v>
      </c>
      <c r="K146" s="325"/>
    </row>
    <row r="147" spans="2:11" ht="17.25" customHeight="1">
      <c r="B147" s="323"/>
      <c r="C147" s="328" t="s">
        <v>3747</v>
      </c>
      <c r="D147" s="328"/>
      <c r="E147" s="328"/>
      <c r="F147" s="329" t="s">
        <v>3748</v>
      </c>
      <c r="G147" s="330"/>
      <c r="H147" s="328"/>
      <c r="I147" s="328"/>
      <c r="J147" s="328" t="s">
        <v>3749</v>
      </c>
      <c r="K147" s="325"/>
    </row>
    <row r="148" spans="2:11" ht="5.25" customHeight="1">
      <c r="B148" s="334"/>
      <c r="C148" s="331"/>
      <c r="D148" s="331"/>
      <c r="E148" s="331"/>
      <c r="F148" s="331"/>
      <c r="G148" s="332"/>
      <c r="H148" s="331"/>
      <c r="I148" s="331"/>
      <c r="J148" s="331"/>
      <c r="K148" s="355"/>
    </row>
    <row r="149" spans="2:11" ht="15" customHeight="1">
      <c r="B149" s="334"/>
      <c r="C149" s="359" t="s">
        <v>3753</v>
      </c>
      <c r="D149" s="312"/>
      <c r="E149" s="312"/>
      <c r="F149" s="360" t="s">
        <v>3750</v>
      </c>
      <c r="G149" s="312"/>
      <c r="H149" s="359" t="s">
        <v>3789</v>
      </c>
      <c r="I149" s="359" t="s">
        <v>3752</v>
      </c>
      <c r="J149" s="359">
        <v>120</v>
      </c>
      <c r="K149" s="355"/>
    </row>
    <row r="150" spans="2:11" ht="15" customHeight="1">
      <c r="B150" s="334"/>
      <c r="C150" s="359" t="s">
        <v>3798</v>
      </c>
      <c r="D150" s="312"/>
      <c r="E150" s="312"/>
      <c r="F150" s="360" t="s">
        <v>3750</v>
      </c>
      <c r="G150" s="312"/>
      <c r="H150" s="359" t="s">
        <v>3809</v>
      </c>
      <c r="I150" s="359" t="s">
        <v>3752</v>
      </c>
      <c r="J150" s="359" t="s">
        <v>3800</v>
      </c>
      <c r="K150" s="355"/>
    </row>
    <row r="151" spans="2:11" ht="15" customHeight="1">
      <c r="B151" s="334"/>
      <c r="C151" s="359" t="s">
        <v>3699</v>
      </c>
      <c r="D151" s="312"/>
      <c r="E151" s="312"/>
      <c r="F151" s="360" t="s">
        <v>3750</v>
      </c>
      <c r="G151" s="312"/>
      <c r="H151" s="359" t="s">
        <v>3810</v>
      </c>
      <c r="I151" s="359" t="s">
        <v>3752</v>
      </c>
      <c r="J151" s="359" t="s">
        <v>3800</v>
      </c>
      <c r="K151" s="355"/>
    </row>
    <row r="152" spans="2:11" ht="15" customHeight="1">
      <c r="B152" s="334"/>
      <c r="C152" s="359" t="s">
        <v>3755</v>
      </c>
      <c r="D152" s="312"/>
      <c r="E152" s="312"/>
      <c r="F152" s="360" t="s">
        <v>3756</v>
      </c>
      <c r="G152" s="312"/>
      <c r="H152" s="359" t="s">
        <v>3789</v>
      </c>
      <c r="I152" s="359" t="s">
        <v>3752</v>
      </c>
      <c r="J152" s="359">
        <v>50</v>
      </c>
      <c r="K152" s="355"/>
    </row>
    <row r="153" spans="2:11" ht="15" customHeight="1">
      <c r="B153" s="334"/>
      <c r="C153" s="359" t="s">
        <v>3758</v>
      </c>
      <c r="D153" s="312"/>
      <c r="E153" s="312"/>
      <c r="F153" s="360" t="s">
        <v>3750</v>
      </c>
      <c r="G153" s="312"/>
      <c r="H153" s="359" t="s">
        <v>3789</v>
      </c>
      <c r="I153" s="359" t="s">
        <v>3760</v>
      </c>
      <c r="J153" s="359"/>
      <c r="K153" s="355"/>
    </row>
    <row r="154" spans="2:11" ht="15" customHeight="1">
      <c r="B154" s="334"/>
      <c r="C154" s="359" t="s">
        <v>3769</v>
      </c>
      <c r="D154" s="312"/>
      <c r="E154" s="312"/>
      <c r="F154" s="360" t="s">
        <v>3756</v>
      </c>
      <c r="G154" s="312"/>
      <c r="H154" s="359" t="s">
        <v>3789</v>
      </c>
      <c r="I154" s="359" t="s">
        <v>3752</v>
      </c>
      <c r="J154" s="359">
        <v>50</v>
      </c>
      <c r="K154" s="355"/>
    </row>
    <row r="155" spans="2:11" ht="15" customHeight="1">
      <c r="B155" s="334"/>
      <c r="C155" s="359" t="s">
        <v>3777</v>
      </c>
      <c r="D155" s="312"/>
      <c r="E155" s="312"/>
      <c r="F155" s="360" t="s">
        <v>3756</v>
      </c>
      <c r="G155" s="312"/>
      <c r="H155" s="359" t="s">
        <v>3789</v>
      </c>
      <c r="I155" s="359" t="s">
        <v>3752</v>
      </c>
      <c r="J155" s="359">
        <v>50</v>
      </c>
      <c r="K155" s="355"/>
    </row>
    <row r="156" spans="2:11" ht="15" customHeight="1">
      <c r="B156" s="334"/>
      <c r="C156" s="359" t="s">
        <v>3775</v>
      </c>
      <c r="D156" s="312"/>
      <c r="E156" s="312"/>
      <c r="F156" s="360" t="s">
        <v>3756</v>
      </c>
      <c r="G156" s="312"/>
      <c r="H156" s="359" t="s">
        <v>3789</v>
      </c>
      <c r="I156" s="359" t="s">
        <v>3752</v>
      </c>
      <c r="J156" s="359">
        <v>50</v>
      </c>
      <c r="K156" s="355"/>
    </row>
    <row r="157" spans="2:11" ht="15" customHeight="1">
      <c r="B157" s="334"/>
      <c r="C157" s="359" t="s">
        <v>110</v>
      </c>
      <c r="D157" s="312"/>
      <c r="E157" s="312"/>
      <c r="F157" s="360" t="s">
        <v>3750</v>
      </c>
      <c r="G157" s="312"/>
      <c r="H157" s="359" t="s">
        <v>3811</v>
      </c>
      <c r="I157" s="359" t="s">
        <v>3752</v>
      </c>
      <c r="J157" s="359" t="s">
        <v>3812</v>
      </c>
      <c r="K157" s="355"/>
    </row>
    <row r="158" spans="2:11" ht="15" customHeight="1">
      <c r="B158" s="334"/>
      <c r="C158" s="359" t="s">
        <v>3813</v>
      </c>
      <c r="D158" s="312"/>
      <c r="E158" s="312"/>
      <c r="F158" s="360" t="s">
        <v>3750</v>
      </c>
      <c r="G158" s="312"/>
      <c r="H158" s="359" t="s">
        <v>3814</v>
      </c>
      <c r="I158" s="359" t="s">
        <v>3784</v>
      </c>
      <c r="J158" s="359"/>
      <c r="K158" s="355"/>
    </row>
    <row r="159" spans="2:11" ht="15" customHeight="1">
      <c r="B159" s="361"/>
      <c r="C159" s="343"/>
      <c r="D159" s="343"/>
      <c r="E159" s="343"/>
      <c r="F159" s="343"/>
      <c r="G159" s="343"/>
      <c r="H159" s="343"/>
      <c r="I159" s="343"/>
      <c r="J159" s="343"/>
      <c r="K159" s="362"/>
    </row>
    <row r="160" spans="2:11" ht="18.75" customHeight="1">
      <c r="B160" s="308"/>
      <c r="C160" s="312"/>
      <c r="D160" s="312"/>
      <c r="E160" s="312"/>
      <c r="F160" s="333"/>
      <c r="G160" s="312"/>
      <c r="H160" s="312"/>
      <c r="I160" s="312"/>
      <c r="J160" s="312"/>
      <c r="K160" s="308"/>
    </row>
    <row r="161" spans="2:11" ht="18.75" customHeight="1"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</row>
    <row r="162" spans="2:11" ht="7.5" customHeight="1">
      <c r="B162" s="298"/>
      <c r="C162" s="299"/>
      <c r="D162" s="299"/>
      <c r="E162" s="299"/>
      <c r="F162" s="299"/>
      <c r="G162" s="299"/>
      <c r="H162" s="299"/>
      <c r="I162" s="299"/>
      <c r="J162" s="299"/>
      <c r="K162" s="300"/>
    </row>
    <row r="163" spans="2:11" ht="45" customHeight="1">
      <c r="B163" s="301"/>
      <c r="C163" s="302" t="s">
        <v>3815</v>
      </c>
      <c r="D163" s="302"/>
      <c r="E163" s="302"/>
      <c r="F163" s="302"/>
      <c r="G163" s="302"/>
      <c r="H163" s="302"/>
      <c r="I163" s="302"/>
      <c r="J163" s="302"/>
      <c r="K163" s="303"/>
    </row>
    <row r="164" spans="2:11" ht="17.25" customHeight="1">
      <c r="B164" s="301"/>
      <c r="C164" s="326" t="s">
        <v>3744</v>
      </c>
      <c r="D164" s="326"/>
      <c r="E164" s="326"/>
      <c r="F164" s="326" t="s">
        <v>3745</v>
      </c>
      <c r="G164" s="363"/>
      <c r="H164" s="364" t="s">
        <v>138</v>
      </c>
      <c r="I164" s="364" t="s">
        <v>57</v>
      </c>
      <c r="J164" s="326" t="s">
        <v>3746</v>
      </c>
      <c r="K164" s="303"/>
    </row>
    <row r="165" spans="2:11" ht="17.25" customHeight="1">
      <c r="B165" s="304"/>
      <c r="C165" s="328" t="s">
        <v>3747</v>
      </c>
      <c r="D165" s="328"/>
      <c r="E165" s="328"/>
      <c r="F165" s="329" t="s">
        <v>3748</v>
      </c>
      <c r="G165" s="365"/>
      <c r="H165" s="366"/>
      <c r="I165" s="366"/>
      <c r="J165" s="328" t="s">
        <v>3749</v>
      </c>
      <c r="K165" s="306"/>
    </row>
    <row r="166" spans="2:11" ht="5.25" customHeight="1">
      <c r="B166" s="334"/>
      <c r="C166" s="331"/>
      <c r="D166" s="331"/>
      <c r="E166" s="331"/>
      <c r="F166" s="331"/>
      <c r="G166" s="332"/>
      <c r="H166" s="331"/>
      <c r="I166" s="331"/>
      <c r="J166" s="331"/>
      <c r="K166" s="355"/>
    </row>
    <row r="167" spans="2:11" ht="15" customHeight="1">
      <c r="B167" s="334"/>
      <c r="C167" s="312" t="s">
        <v>3753</v>
      </c>
      <c r="D167" s="312"/>
      <c r="E167" s="312"/>
      <c r="F167" s="333" t="s">
        <v>3750</v>
      </c>
      <c r="G167" s="312"/>
      <c r="H167" s="312" t="s">
        <v>3789</v>
      </c>
      <c r="I167" s="312" t="s">
        <v>3752</v>
      </c>
      <c r="J167" s="312">
        <v>120</v>
      </c>
      <c r="K167" s="355"/>
    </row>
    <row r="168" spans="2:11" ht="15" customHeight="1">
      <c r="B168" s="334"/>
      <c r="C168" s="312" t="s">
        <v>3798</v>
      </c>
      <c r="D168" s="312"/>
      <c r="E168" s="312"/>
      <c r="F168" s="333" t="s">
        <v>3750</v>
      </c>
      <c r="G168" s="312"/>
      <c r="H168" s="312" t="s">
        <v>3799</v>
      </c>
      <c r="I168" s="312" t="s">
        <v>3752</v>
      </c>
      <c r="J168" s="312" t="s">
        <v>3800</v>
      </c>
      <c r="K168" s="355"/>
    </row>
    <row r="169" spans="2:11" ht="15" customHeight="1">
      <c r="B169" s="334"/>
      <c r="C169" s="312" t="s">
        <v>3699</v>
      </c>
      <c r="D169" s="312"/>
      <c r="E169" s="312"/>
      <c r="F169" s="333" t="s">
        <v>3750</v>
      </c>
      <c r="G169" s="312"/>
      <c r="H169" s="312" t="s">
        <v>3816</v>
      </c>
      <c r="I169" s="312" t="s">
        <v>3752</v>
      </c>
      <c r="J169" s="312" t="s">
        <v>3800</v>
      </c>
      <c r="K169" s="355"/>
    </row>
    <row r="170" spans="2:11" ht="15" customHeight="1">
      <c r="B170" s="334"/>
      <c r="C170" s="312" t="s">
        <v>3755</v>
      </c>
      <c r="D170" s="312"/>
      <c r="E170" s="312"/>
      <c r="F170" s="333" t="s">
        <v>3756</v>
      </c>
      <c r="G170" s="312"/>
      <c r="H170" s="312" t="s">
        <v>3816</v>
      </c>
      <c r="I170" s="312" t="s">
        <v>3752</v>
      </c>
      <c r="J170" s="312">
        <v>50</v>
      </c>
      <c r="K170" s="355"/>
    </row>
    <row r="171" spans="2:11" ht="15" customHeight="1">
      <c r="B171" s="334"/>
      <c r="C171" s="312" t="s">
        <v>3758</v>
      </c>
      <c r="D171" s="312"/>
      <c r="E171" s="312"/>
      <c r="F171" s="333" t="s">
        <v>3750</v>
      </c>
      <c r="G171" s="312"/>
      <c r="H171" s="312" t="s">
        <v>3816</v>
      </c>
      <c r="I171" s="312" t="s">
        <v>3760</v>
      </c>
      <c r="J171" s="312"/>
      <c r="K171" s="355"/>
    </row>
    <row r="172" spans="2:11" ht="15" customHeight="1">
      <c r="B172" s="334"/>
      <c r="C172" s="312" t="s">
        <v>3769</v>
      </c>
      <c r="D172" s="312"/>
      <c r="E172" s="312"/>
      <c r="F172" s="333" t="s">
        <v>3756</v>
      </c>
      <c r="G172" s="312"/>
      <c r="H172" s="312" t="s">
        <v>3816</v>
      </c>
      <c r="I172" s="312" t="s">
        <v>3752</v>
      </c>
      <c r="J172" s="312">
        <v>50</v>
      </c>
      <c r="K172" s="355"/>
    </row>
    <row r="173" spans="2:11" ht="15" customHeight="1">
      <c r="B173" s="334"/>
      <c r="C173" s="312" t="s">
        <v>3777</v>
      </c>
      <c r="D173" s="312"/>
      <c r="E173" s="312"/>
      <c r="F173" s="333" t="s">
        <v>3756</v>
      </c>
      <c r="G173" s="312"/>
      <c r="H173" s="312" t="s">
        <v>3816</v>
      </c>
      <c r="I173" s="312" t="s">
        <v>3752</v>
      </c>
      <c r="J173" s="312">
        <v>50</v>
      </c>
      <c r="K173" s="355"/>
    </row>
    <row r="174" spans="2:11" ht="15" customHeight="1">
      <c r="B174" s="334"/>
      <c r="C174" s="312" t="s">
        <v>3775</v>
      </c>
      <c r="D174" s="312"/>
      <c r="E174" s="312"/>
      <c r="F174" s="333" t="s">
        <v>3756</v>
      </c>
      <c r="G174" s="312"/>
      <c r="H174" s="312" t="s">
        <v>3816</v>
      </c>
      <c r="I174" s="312" t="s">
        <v>3752</v>
      </c>
      <c r="J174" s="312">
        <v>50</v>
      </c>
      <c r="K174" s="355"/>
    </row>
    <row r="175" spans="2:11" ht="15" customHeight="1">
      <c r="B175" s="334"/>
      <c r="C175" s="312" t="s">
        <v>137</v>
      </c>
      <c r="D175" s="312"/>
      <c r="E175" s="312"/>
      <c r="F175" s="333" t="s">
        <v>3750</v>
      </c>
      <c r="G175" s="312"/>
      <c r="H175" s="312" t="s">
        <v>3817</v>
      </c>
      <c r="I175" s="312" t="s">
        <v>3818</v>
      </c>
      <c r="J175" s="312"/>
      <c r="K175" s="355"/>
    </row>
    <row r="176" spans="2:11" ht="15" customHeight="1">
      <c r="B176" s="334"/>
      <c r="C176" s="312" t="s">
        <v>57</v>
      </c>
      <c r="D176" s="312"/>
      <c r="E176" s="312"/>
      <c r="F176" s="333" t="s">
        <v>3750</v>
      </c>
      <c r="G176" s="312"/>
      <c r="H176" s="312" t="s">
        <v>3819</v>
      </c>
      <c r="I176" s="312" t="s">
        <v>3820</v>
      </c>
      <c r="J176" s="312">
        <v>1</v>
      </c>
      <c r="K176" s="355"/>
    </row>
    <row r="177" spans="2:11" ht="15" customHeight="1">
      <c r="B177" s="334"/>
      <c r="C177" s="312" t="s">
        <v>53</v>
      </c>
      <c r="D177" s="312"/>
      <c r="E177" s="312"/>
      <c r="F177" s="333" t="s">
        <v>3750</v>
      </c>
      <c r="G177" s="312"/>
      <c r="H177" s="312" t="s">
        <v>3821</v>
      </c>
      <c r="I177" s="312" t="s">
        <v>3752</v>
      </c>
      <c r="J177" s="312">
        <v>20</v>
      </c>
      <c r="K177" s="355"/>
    </row>
    <row r="178" spans="2:11" ht="15" customHeight="1">
      <c r="B178" s="334"/>
      <c r="C178" s="312" t="s">
        <v>138</v>
      </c>
      <c r="D178" s="312"/>
      <c r="E178" s="312"/>
      <c r="F178" s="333" t="s">
        <v>3750</v>
      </c>
      <c r="G178" s="312"/>
      <c r="H178" s="312" t="s">
        <v>3822</v>
      </c>
      <c r="I178" s="312" t="s">
        <v>3752</v>
      </c>
      <c r="J178" s="312">
        <v>255</v>
      </c>
      <c r="K178" s="355"/>
    </row>
    <row r="179" spans="2:11" ht="15" customHeight="1">
      <c r="B179" s="334"/>
      <c r="C179" s="312" t="s">
        <v>139</v>
      </c>
      <c r="D179" s="312"/>
      <c r="E179" s="312"/>
      <c r="F179" s="333" t="s">
        <v>3750</v>
      </c>
      <c r="G179" s="312"/>
      <c r="H179" s="312" t="s">
        <v>3715</v>
      </c>
      <c r="I179" s="312" t="s">
        <v>3752</v>
      </c>
      <c r="J179" s="312">
        <v>10</v>
      </c>
      <c r="K179" s="355"/>
    </row>
    <row r="180" spans="2:11" ht="15" customHeight="1">
      <c r="B180" s="334"/>
      <c r="C180" s="312" t="s">
        <v>140</v>
      </c>
      <c r="D180" s="312"/>
      <c r="E180" s="312"/>
      <c r="F180" s="333" t="s">
        <v>3750</v>
      </c>
      <c r="G180" s="312"/>
      <c r="H180" s="312" t="s">
        <v>3823</v>
      </c>
      <c r="I180" s="312" t="s">
        <v>3784</v>
      </c>
      <c r="J180" s="312"/>
      <c r="K180" s="355"/>
    </row>
    <row r="181" spans="2:11" ht="15" customHeight="1">
      <c r="B181" s="334"/>
      <c r="C181" s="312" t="s">
        <v>3824</v>
      </c>
      <c r="D181" s="312"/>
      <c r="E181" s="312"/>
      <c r="F181" s="333" t="s">
        <v>3750</v>
      </c>
      <c r="G181" s="312"/>
      <c r="H181" s="312" t="s">
        <v>3825</v>
      </c>
      <c r="I181" s="312" t="s">
        <v>3784</v>
      </c>
      <c r="J181" s="312"/>
      <c r="K181" s="355"/>
    </row>
    <row r="182" spans="2:11" ht="15" customHeight="1">
      <c r="B182" s="334"/>
      <c r="C182" s="312" t="s">
        <v>3813</v>
      </c>
      <c r="D182" s="312"/>
      <c r="E182" s="312"/>
      <c r="F182" s="333" t="s">
        <v>3750</v>
      </c>
      <c r="G182" s="312"/>
      <c r="H182" s="312" t="s">
        <v>3826</v>
      </c>
      <c r="I182" s="312" t="s">
        <v>3784</v>
      </c>
      <c r="J182" s="312"/>
      <c r="K182" s="355"/>
    </row>
    <row r="183" spans="2:11" ht="15" customHeight="1">
      <c r="B183" s="334"/>
      <c r="C183" s="312" t="s">
        <v>142</v>
      </c>
      <c r="D183" s="312"/>
      <c r="E183" s="312"/>
      <c r="F183" s="333" t="s">
        <v>3756</v>
      </c>
      <c r="G183" s="312"/>
      <c r="H183" s="312" t="s">
        <v>3827</v>
      </c>
      <c r="I183" s="312" t="s">
        <v>3752</v>
      </c>
      <c r="J183" s="312">
        <v>50</v>
      </c>
      <c r="K183" s="355"/>
    </row>
    <row r="184" spans="2:11" ht="15" customHeight="1">
      <c r="B184" s="334"/>
      <c r="C184" s="312" t="s">
        <v>3828</v>
      </c>
      <c r="D184" s="312"/>
      <c r="E184" s="312"/>
      <c r="F184" s="333" t="s">
        <v>3756</v>
      </c>
      <c r="G184" s="312"/>
      <c r="H184" s="312" t="s">
        <v>3829</v>
      </c>
      <c r="I184" s="312" t="s">
        <v>3830</v>
      </c>
      <c r="J184" s="312"/>
      <c r="K184" s="355"/>
    </row>
    <row r="185" spans="2:11" ht="15" customHeight="1">
      <c r="B185" s="334"/>
      <c r="C185" s="312" t="s">
        <v>3831</v>
      </c>
      <c r="D185" s="312"/>
      <c r="E185" s="312"/>
      <c r="F185" s="333" t="s">
        <v>3756</v>
      </c>
      <c r="G185" s="312"/>
      <c r="H185" s="312" t="s">
        <v>3832</v>
      </c>
      <c r="I185" s="312" t="s">
        <v>3830</v>
      </c>
      <c r="J185" s="312"/>
      <c r="K185" s="355"/>
    </row>
    <row r="186" spans="2:11" ht="15" customHeight="1">
      <c r="B186" s="334"/>
      <c r="C186" s="312" t="s">
        <v>3833</v>
      </c>
      <c r="D186" s="312"/>
      <c r="E186" s="312"/>
      <c r="F186" s="333" t="s">
        <v>3756</v>
      </c>
      <c r="G186" s="312"/>
      <c r="H186" s="312" t="s">
        <v>3834</v>
      </c>
      <c r="I186" s="312" t="s">
        <v>3830</v>
      </c>
      <c r="J186" s="312"/>
      <c r="K186" s="355"/>
    </row>
    <row r="187" spans="2:11" ht="15" customHeight="1">
      <c r="B187" s="334"/>
      <c r="C187" s="367" t="s">
        <v>3835</v>
      </c>
      <c r="D187" s="312"/>
      <c r="E187" s="312"/>
      <c r="F187" s="333" t="s">
        <v>3756</v>
      </c>
      <c r="G187" s="312"/>
      <c r="H187" s="312" t="s">
        <v>3836</v>
      </c>
      <c r="I187" s="312" t="s">
        <v>3837</v>
      </c>
      <c r="J187" s="368" t="s">
        <v>3838</v>
      </c>
      <c r="K187" s="355"/>
    </row>
    <row r="188" spans="2:11" ht="15" customHeight="1">
      <c r="B188" s="334"/>
      <c r="C188" s="318" t="s">
        <v>42</v>
      </c>
      <c r="D188" s="312"/>
      <c r="E188" s="312"/>
      <c r="F188" s="333" t="s">
        <v>3750</v>
      </c>
      <c r="G188" s="312"/>
      <c r="H188" s="308" t="s">
        <v>3839</v>
      </c>
      <c r="I188" s="312" t="s">
        <v>3840</v>
      </c>
      <c r="J188" s="312"/>
      <c r="K188" s="355"/>
    </row>
    <row r="189" spans="2:11" ht="15" customHeight="1">
      <c r="B189" s="334"/>
      <c r="C189" s="318" t="s">
        <v>3841</v>
      </c>
      <c r="D189" s="312"/>
      <c r="E189" s="312"/>
      <c r="F189" s="333" t="s">
        <v>3750</v>
      </c>
      <c r="G189" s="312"/>
      <c r="H189" s="312" t="s">
        <v>3842</v>
      </c>
      <c r="I189" s="312" t="s">
        <v>3784</v>
      </c>
      <c r="J189" s="312"/>
      <c r="K189" s="355"/>
    </row>
    <row r="190" spans="2:11" ht="15" customHeight="1">
      <c r="B190" s="334"/>
      <c r="C190" s="318" t="s">
        <v>3843</v>
      </c>
      <c r="D190" s="312"/>
      <c r="E190" s="312"/>
      <c r="F190" s="333" t="s">
        <v>3750</v>
      </c>
      <c r="G190" s="312"/>
      <c r="H190" s="312" t="s">
        <v>3844</v>
      </c>
      <c r="I190" s="312" t="s">
        <v>3784</v>
      </c>
      <c r="J190" s="312"/>
      <c r="K190" s="355"/>
    </row>
    <row r="191" spans="2:11" ht="15" customHeight="1">
      <c r="B191" s="334"/>
      <c r="C191" s="318" t="s">
        <v>3845</v>
      </c>
      <c r="D191" s="312"/>
      <c r="E191" s="312"/>
      <c r="F191" s="333" t="s">
        <v>3756</v>
      </c>
      <c r="G191" s="312"/>
      <c r="H191" s="312" t="s">
        <v>3846</v>
      </c>
      <c r="I191" s="312" t="s">
        <v>3784</v>
      </c>
      <c r="J191" s="312"/>
      <c r="K191" s="355"/>
    </row>
    <row r="192" spans="2:11" ht="15" customHeight="1">
      <c r="B192" s="361"/>
      <c r="C192" s="369"/>
      <c r="D192" s="343"/>
      <c r="E192" s="343"/>
      <c r="F192" s="343"/>
      <c r="G192" s="343"/>
      <c r="H192" s="343"/>
      <c r="I192" s="343"/>
      <c r="J192" s="343"/>
      <c r="K192" s="362"/>
    </row>
    <row r="193" spans="2:11" ht="18.75" customHeight="1">
      <c r="B193" s="308"/>
      <c r="C193" s="312"/>
      <c r="D193" s="312"/>
      <c r="E193" s="312"/>
      <c r="F193" s="333"/>
      <c r="G193" s="312"/>
      <c r="H193" s="312"/>
      <c r="I193" s="312"/>
      <c r="J193" s="312"/>
      <c r="K193" s="308"/>
    </row>
    <row r="194" spans="2:11" ht="18.75" customHeight="1">
      <c r="B194" s="308"/>
      <c r="C194" s="312"/>
      <c r="D194" s="312"/>
      <c r="E194" s="312"/>
      <c r="F194" s="333"/>
      <c r="G194" s="312"/>
      <c r="H194" s="312"/>
      <c r="I194" s="312"/>
      <c r="J194" s="312"/>
      <c r="K194" s="308"/>
    </row>
    <row r="195" spans="2:11" ht="18.75" customHeight="1"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</row>
    <row r="196" spans="2:11" ht="13.5">
      <c r="B196" s="298"/>
      <c r="C196" s="299"/>
      <c r="D196" s="299"/>
      <c r="E196" s="299"/>
      <c r="F196" s="299"/>
      <c r="G196" s="299"/>
      <c r="H196" s="299"/>
      <c r="I196" s="299"/>
      <c r="J196" s="299"/>
      <c r="K196" s="300"/>
    </row>
    <row r="197" spans="2:11" ht="21">
      <c r="B197" s="301"/>
      <c r="C197" s="302" t="s">
        <v>3847</v>
      </c>
      <c r="D197" s="302"/>
      <c r="E197" s="302"/>
      <c r="F197" s="302"/>
      <c r="G197" s="302"/>
      <c r="H197" s="302"/>
      <c r="I197" s="302"/>
      <c r="J197" s="302"/>
      <c r="K197" s="303"/>
    </row>
    <row r="198" spans="2:11" ht="25.5" customHeight="1">
      <c r="B198" s="301"/>
      <c r="C198" s="370" t="s">
        <v>3848</v>
      </c>
      <c r="D198" s="370"/>
      <c r="E198" s="370"/>
      <c r="F198" s="370" t="s">
        <v>3849</v>
      </c>
      <c r="G198" s="371"/>
      <c r="H198" s="370" t="s">
        <v>3850</v>
      </c>
      <c r="I198" s="370"/>
      <c r="J198" s="370"/>
      <c r="K198" s="303"/>
    </row>
    <row r="199" spans="2:11" ht="5.25" customHeight="1">
      <c r="B199" s="334"/>
      <c r="C199" s="331"/>
      <c r="D199" s="331"/>
      <c r="E199" s="331"/>
      <c r="F199" s="331"/>
      <c r="G199" s="312"/>
      <c r="H199" s="331"/>
      <c r="I199" s="331"/>
      <c r="J199" s="331"/>
      <c r="K199" s="355"/>
    </row>
    <row r="200" spans="2:11" ht="15" customHeight="1">
      <c r="B200" s="334"/>
      <c r="C200" s="312" t="s">
        <v>3840</v>
      </c>
      <c r="D200" s="312"/>
      <c r="E200" s="312"/>
      <c r="F200" s="333" t="s">
        <v>43</v>
      </c>
      <c r="G200" s="312"/>
      <c r="H200" s="312" t="s">
        <v>3851</v>
      </c>
      <c r="I200" s="312"/>
      <c r="J200" s="312"/>
      <c r="K200" s="355"/>
    </row>
    <row r="201" spans="2:11" ht="15" customHeight="1">
      <c r="B201" s="334"/>
      <c r="C201" s="340"/>
      <c r="D201" s="312"/>
      <c r="E201" s="312"/>
      <c r="F201" s="333" t="s">
        <v>44</v>
      </c>
      <c r="G201" s="312"/>
      <c r="H201" s="312" t="s">
        <v>3852</v>
      </c>
      <c r="I201" s="312"/>
      <c r="J201" s="312"/>
      <c r="K201" s="355"/>
    </row>
    <row r="202" spans="2:11" ht="15" customHeight="1">
      <c r="B202" s="334"/>
      <c r="C202" s="340"/>
      <c r="D202" s="312"/>
      <c r="E202" s="312"/>
      <c r="F202" s="333" t="s">
        <v>47</v>
      </c>
      <c r="G202" s="312"/>
      <c r="H202" s="312" t="s">
        <v>3853</v>
      </c>
      <c r="I202" s="312"/>
      <c r="J202" s="312"/>
      <c r="K202" s="355"/>
    </row>
    <row r="203" spans="2:11" ht="15" customHeight="1">
      <c r="B203" s="334"/>
      <c r="C203" s="312"/>
      <c r="D203" s="312"/>
      <c r="E203" s="312"/>
      <c r="F203" s="333" t="s">
        <v>45</v>
      </c>
      <c r="G203" s="312"/>
      <c r="H203" s="312" t="s">
        <v>3854</v>
      </c>
      <c r="I203" s="312"/>
      <c r="J203" s="312"/>
      <c r="K203" s="355"/>
    </row>
    <row r="204" spans="2:11" ht="15" customHeight="1">
      <c r="B204" s="334"/>
      <c r="C204" s="312"/>
      <c r="D204" s="312"/>
      <c r="E204" s="312"/>
      <c r="F204" s="333" t="s">
        <v>46</v>
      </c>
      <c r="G204" s="312"/>
      <c r="H204" s="312" t="s">
        <v>3855</v>
      </c>
      <c r="I204" s="312"/>
      <c r="J204" s="312"/>
      <c r="K204" s="355"/>
    </row>
    <row r="205" spans="2:11" ht="15" customHeight="1">
      <c r="B205" s="334"/>
      <c r="C205" s="312"/>
      <c r="D205" s="312"/>
      <c r="E205" s="312"/>
      <c r="F205" s="333"/>
      <c r="G205" s="312"/>
      <c r="H205" s="312"/>
      <c r="I205" s="312"/>
      <c r="J205" s="312"/>
      <c r="K205" s="355"/>
    </row>
    <row r="206" spans="2:11" ht="15" customHeight="1">
      <c r="B206" s="334"/>
      <c r="C206" s="312" t="s">
        <v>3796</v>
      </c>
      <c r="D206" s="312"/>
      <c r="E206" s="312"/>
      <c r="F206" s="333" t="s">
        <v>79</v>
      </c>
      <c r="G206" s="312"/>
      <c r="H206" s="312" t="s">
        <v>3856</v>
      </c>
      <c r="I206" s="312"/>
      <c r="J206" s="312"/>
      <c r="K206" s="355"/>
    </row>
    <row r="207" spans="2:11" ht="15" customHeight="1">
      <c r="B207" s="334"/>
      <c r="C207" s="340"/>
      <c r="D207" s="312"/>
      <c r="E207" s="312"/>
      <c r="F207" s="333" t="s">
        <v>3697</v>
      </c>
      <c r="G207" s="312"/>
      <c r="H207" s="312" t="s">
        <v>3698</v>
      </c>
      <c r="I207" s="312"/>
      <c r="J207" s="312"/>
      <c r="K207" s="355"/>
    </row>
    <row r="208" spans="2:11" ht="15" customHeight="1">
      <c r="B208" s="334"/>
      <c r="C208" s="312"/>
      <c r="D208" s="312"/>
      <c r="E208" s="312"/>
      <c r="F208" s="333" t="s">
        <v>3695</v>
      </c>
      <c r="G208" s="312"/>
      <c r="H208" s="312" t="s">
        <v>3857</v>
      </c>
      <c r="I208" s="312"/>
      <c r="J208" s="312"/>
      <c r="K208" s="355"/>
    </row>
    <row r="209" spans="2:11" ht="15" customHeight="1">
      <c r="B209" s="372"/>
      <c r="C209" s="340"/>
      <c r="D209" s="340"/>
      <c r="E209" s="340"/>
      <c r="F209" s="333" t="s">
        <v>98</v>
      </c>
      <c r="G209" s="318"/>
      <c r="H209" s="359" t="s">
        <v>99</v>
      </c>
      <c r="I209" s="359"/>
      <c r="J209" s="359"/>
      <c r="K209" s="373"/>
    </row>
    <row r="210" spans="2:11" ht="15" customHeight="1">
      <c r="B210" s="372"/>
      <c r="C210" s="340"/>
      <c r="D210" s="340"/>
      <c r="E210" s="340"/>
      <c r="F210" s="333" t="s">
        <v>1856</v>
      </c>
      <c r="G210" s="318"/>
      <c r="H210" s="359" t="s">
        <v>3858</v>
      </c>
      <c r="I210" s="359"/>
      <c r="J210" s="359"/>
      <c r="K210" s="373"/>
    </row>
    <row r="211" spans="2:11" ht="15" customHeight="1">
      <c r="B211" s="372"/>
      <c r="C211" s="340"/>
      <c r="D211" s="340"/>
      <c r="E211" s="340"/>
      <c r="F211" s="374"/>
      <c r="G211" s="318"/>
      <c r="H211" s="375"/>
      <c r="I211" s="375"/>
      <c r="J211" s="375"/>
      <c r="K211" s="373"/>
    </row>
    <row r="212" spans="2:11" ht="15" customHeight="1">
      <c r="B212" s="372"/>
      <c r="C212" s="312" t="s">
        <v>3820</v>
      </c>
      <c r="D212" s="340"/>
      <c r="E212" s="340"/>
      <c r="F212" s="333">
        <v>1</v>
      </c>
      <c r="G212" s="318"/>
      <c r="H212" s="359" t="s">
        <v>3859</v>
      </c>
      <c r="I212" s="359"/>
      <c r="J212" s="359"/>
      <c r="K212" s="373"/>
    </row>
    <row r="213" spans="2:11" ht="15" customHeight="1">
      <c r="B213" s="372"/>
      <c r="C213" s="340"/>
      <c r="D213" s="340"/>
      <c r="E213" s="340"/>
      <c r="F213" s="333">
        <v>2</v>
      </c>
      <c r="G213" s="318"/>
      <c r="H213" s="359" t="s">
        <v>3860</v>
      </c>
      <c r="I213" s="359"/>
      <c r="J213" s="359"/>
      <c r="K213" s="373"/>
    </row>
    <row r="214" spans="2:11" ht="15" customHeight="1">
      <c r="B214" s="372"/>
      <c r="C214" s="340"/>
      <c r="D214" s="340"/>
      <c r="E214" s="340"/>
      <c r="F214" s="333">
        <v>3</v>
      </c>
      <c r="G214" s="318"/>
      <c r="H214" s="359" t="s">
        <v>3861</v>
      </c>
      <c r="I214" s="359"/>
      <c r="J214" s="359"/>
      <c r="K214" s="373"/>
    </row>
    <row r="215" spans="2:11" ht="15" customHeight="1">
      <c r="B215" s="372"/>
      <c r="C215" s="340"/>
      <c r="D215" s="340"/>
      <c r="E215" s="340"/>
      <c r="F215" s="333">
        <v>4</v>
      </c>
      <c r="G215" s="318"/>
      <c r="H215" s="359" t="s">
        <v>3862</v>
      </c>
      <c r="I215" s="359"/>
      <c r="J215" s="359"/>
      <c r="K215" s="373"/>
    </row>
    <row r="216" spans="2:11" ht="12.75" customHeight="1">
      <c r="B216" s="376"/>
      <c r="C216" s="377"/>
      <c r="D216" s="377"/>
      <c r="E216" s="377"/>
      <c r="F216" s="377"/>
      <c r="G216" s="377"/>
      <c r="H216" s="377"/>
      <c r="I216" s="377"/>
      <c r="J216" s="377"/>
      <c r="K216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MARTINPC\marti</dc:creator>
  <cp:keywords/>
  <dc:description/>
  <cp:lastModifiedBy>MARTINPC\marti</cp:lastModifiedBy>
  <dcterms:created xsi:type="dcterms:W3CDTF">2018-04-03T15:06:00Z</dcterms:created>
  <dcterms:modified xsi:type="dcterms:W3CDTF">2018-04-03T15:06:12Z</dcterms:modified>
  <cp:category/>
  <cp:version/>
  <cp:contentType/>
  <cp:contentStatus/>
</cp:coreProperties>
</file>